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heckCompatibility="1" defaultThemeVersion="124226"/>
  <bookViews>
    <workbookView xWindow="240" yWindow="645" windowWidth="14805" windowHeight="7470" tabRatio="911" activeTab="6"/>
  </bookViews>
  <sheets>
    <sheet name="PPAP TITLE" sheetId="26" r:id="rId1"/>
    <sheet name="INDEX PAGE" sheetId="16" r:id="rId2"/>
    <sheet name="DESIGN RECORD" sheetId="2" r:id="rId3"/>
    <sheet name="PFD" sheetId="3" r:id="rId4"/>
    <sheet name="Gauge R&amp;R.A" sheetId="25" state="hidden" r:id="rId5"/>
    <sheet name="PFMEA" sheetId="32" r:id="rId6"/>
    <sheet name="COTROL PLAN" sheetId="33" r:id="rId7"/>
    <sheet name="Gauge R&amp;R" sheetId="42" r:id="rId8"/>
    <sheet name="CHECKING AIDS LIST" sheetId="34" r:id="rId9"/>
    <sheet name="INITIAL PROCESS STUDY " sheetId="43" r:id="rId10"/>
    <sheet name="MATERIAL &amp; PERFORMANCE TESTER" sheetId="36" r:id="rId11"/>
    <sheet name="QUALIFIDE LABORATORY DOCUMENT" sheetId="38" r:id="rId12"/>
    <sheet name="PACKING STANDARD" sheetId="41" r:id="rId13"/>
    <sheet name="SIR" sheetId="40" r:id="rId14"/>
    <sheet name="PSW" sheetId="44" r:id="rId15"/>
    <sheet name="Compatibility Report" sheetId="47"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a" localSheetId="7">#REF!</definedName>
    <definedName name="\a" localSheetId="9">#REF!</definedName>
    <definedName name="\a">#REF!</definedName>
    <definedName name="\b" localSheetId="7">#REF!</definedName>
    <definedName name="\b" localSheetId="9">#REF!</definedName>
    <definedName name="\b">#REF!</definedName>
    <definedName name="\C" localSheetId="7">[1]MSA!#REF!</definedName>
    <definedName name="\C" localSheetId="4">[1]MSA!#REF!</definedName>
    <definedName name="\C" localSheetId="9">[1]MSA!#REF!</definedName>
    <definedName name="\C" localSheetId="14">[1]MSA!#REF!</definedName>
    <definedName name="\C">[1]MSA!#REF!</definedName>
    <definedName name="\D" localSheetId="7">[1]MSA!#REF!</definedName>
    <definedName name="\D" localSheetId="4">[1]MSA!#REF!</definedName>
    <definedName name="\D" localSheetId="9">[1]MSA!#REF!</definedName>
    <definedName name="\D" localSheetId="14">[1]MSA!#REF!</definedName>
    <definedName name="\D">[1]MSA!#REF!</definedName>
    <definedName name="\H" localSheetId="7">[1]MSA!#REF!</definedName>
    <definedName name="\H" localSheetId="4">[1]MSA!#REF!</definedName>
    <definedName name="\H" localSheetId="9">[1]MSA!#REF!</definedName>
    <definedName name="\H">[1]MSA!#REF!</definedName>
    <definedName name="\i" localSheetId="7">#REF!</definedName>
    <definedName name="\i" localSheetId="9">#REF!</definedName>
    <definedName name="\i" localSheetId="14">#REF!</definedName>
    <definedName name="\i">#REF!</definedName>
    <definedName name="\P" localSheetId="7">[1]MSA!#REF!</definedName>
    <definedName name="\P" localSheetId="4">[1]MSA!#REF!</definedName>
    <definedName name="\P" localSheetId="9">[1]MSA!#REF!</definedName>
    <definedName name="\P" localSheetId="14">[1]MSA!#REF!</definedName>
    <definedName name="\P">[1]MSA!#REF!</definedName>
    <definedName name="\r" localSheetId="7">#REF!</definedName>
    <definedName name="\r" localSheetId="9">#REF!</definedName>
    <definedName name="\r" localSheetId="14">#REF!</definedName>
    <definedName name="\r">#REF!</definedName>
    <definedName name="\s" localSheetId="7">#REF!</definedName>
    <definedName name="\s" localSheetId="9">#REF!</definedName>
    <definedName name="\s">#REF!</definedName>
    <definedName name="\T" localSheetId="7">[1]MSA!#REF!</definedName>
    <definedName name="\T" localSheetId="4">[1]MSA!#REF!</definedName>
    <definedName name="\T" localSheetId="9">[1]MSA!#REF!</definedName>
    <definedName name="\T" localSheetId="14">[1]MSA!#REF!</definedName>
    <definedName name="\T">[1]MSA!#REF!</definedName>
    <definedName name="\x">#N/A</definedName>
    <definedName name="\z">#N/A</definedName>
    <definedName name="____EXB97" localSheetId="7">#REF!</definedName>
    <definedName name="____EXB97" localSheetId="9">#REF!</definedName>
    <definedName name="____EXB97" localSheetId="14">#REF!</definedName>
    <definedName name="____EXB97">#REF!</definedName>
    <definedName name="____pnl98" localSheetId="7">#REF!</definedName>
    <definedName name="____pnl98" localSheetId="9">#REF!</definedName>
    <definedName name="____pnl98">#REF!</definedName>
    <definedName name="___EXB97" localSheetId="7">#REF!</definedName>
    <definedName name="___EXB97" localSheetId="9">#REF!</definedName>
    <definedName name="___EXB97">#REF!</definedName>
    <definedName name="___pnl98" localSheetId="7">#REF!</definedName>
    <definedName name="___pnl98" localSheetId="9">#REF!</definedName>
    <definedName name="___pnl98">#REF!</definedName>
    <definedName name="__123Graph_A" hidden="1">[1]MSA!$E$24:$N$24</definedName>
    <definedName name="__123Graph_AAC1" hidden="1">[1]MSA!$E$24:$N$24</definedName>
    <definedName name="__123Graph_AAC2" hidden="1">[1]MSA!$E$29:$N$29</definedName>
    <definedName name="__123Graph_AAC3" hidden="1">[1]MSA!$E$34:$N$34</definedName>
    <definedName name="__123Graph_ARC1" hidden="1">[1]MSA!$E$25:$N$25</definedName>
    <definedName name="__123Graph_ARC2" hidden="1">[1]MSA!$E$30:$N$30</definedName>
    <definedName name="__123Graph_ARC3" hidden="1">[1]MSA!$E$35:$N$35</definedName>
    <definedName name="__123Graph_B" hidden="1">[1]MSA!$FR$30:$FR$30</definedName>
    <definedName name="__123Graph_BAC1" hidden="1">[1]MSA!$FR$30:$FR$30</definedName>
    <definedName name="__123Graph_BAC2" hidden="1">[1]MSA!$FR$30:$FR$30</definedName>
    <definedName name="__123Graph_BAC3" hidden="1">[1]MSA!$FR$30:$FR$30</definedName>
    <definedName name="__123Graph_BRC1" hidden="1">[1]MSA!$FR$30:$FR$30</definedName>
    <definedName name="__123Graph_BRC2" hidden="1">[1]MSA!$DU$30:$DU$30</definedName>
    <definedName name="__123Graph_BRC3" hidden="1">[1]MSA!$DU$30:$DU$30</definedName>
    <definedName name="__123Graph_C" hidden="1">[1]MSA!$DJ$35:$DJ$35</definedName>
    <definedName name="__123Graph_CAC1" hidden="1">[1]MSA!$DJ$35:$DJ$35</definedName>
    <definedName name="__123Graph_CAC2" hidden="1">[1]MSA!$DJ$35:$DJ$35</definedName>
    <definedName name="__123Graph_CAC3" hidden="1">[1]MSA!$DJ$35:$DJ$35</definedName>
    <definedName name="__123Graph_CRC1" hidden="1">[1]MSA!$DJ$35:$DJ$35</definedName>
    <definedName name="__123Graph_CRC2" hidden="1">[1]MSA!$DU$35:$DU$35</definedName>
    <definedName name="__123Graph_CRC3" hidden="1">[1]MSA!$DU$35:$DU$35</definedName>
    <definedName name="__123Graph_D" hidden="1">[1]MSA!$I$50:$I$60</definedName>
    <definedName name="__123Graph_DAC1" hidden="1">[1]MSA!$I$50:$I$60</definedName>
    <definedName name="__123Graph_DAC2" hidden="1">[1]MSA!$I$50:$I$60</definedName>
    <definedName name="__123Graph_DAC3" hidden="1">[1]MSA!$I$50:$I$60</definedName>
    <definedName name="__123Graph_DRC1" hidden="1">[1]MSA!$F$50:$F$60</definedName>
    <definedName name="__123Graph_DRC2" hidden="1">[1]MSA!$F$50:$F$60</definedName>
    <definedName name="__123Graph_DRC3" hidden="1">[1]MSA!$F$50:$F$60</definedName>
    <definedName name="__123Graph_E" hidden="1">[1]MSA!$J$50:$J$60</definedName>
    <definedName name="__123Graph_EAC1" hidden="1">[1]MSA!$J$50:$J$60</definedName>
    <definedName name="__123Graph_EAC2" hidden="1">[1]MSA!$J$50:$J$60</definedName>
    <definedName name="__123Graph_EAC3" hidden="1">[1]MSA!$J$50:$J$60</definedName>
    <definedName name="__123Graph_ERC1" hidden="1">[1]MSA!$D$50:$D$60</definedName>
    <definedName name="__123Graph_ERC2" hidden="1">[1]MSA!$D$50:$D$60</definedName>
    <definedName name="__123Graph_ERC3" hidden="1">[1]MSA!$D$50:$D$60</definedName>
    <definedName name="__123Graph_F" hidden="1">[1]MSA!$DH$50:$DH$50</definedName>
    <definedName name="__123Graph_FAC1" hidden="1">[1]MSA!$DH$50:$DH$50</definedName>
    <definedName name="__123Graph_FAC2" hidden="1">[1]MSA!$DH$50:$DH$50</definedName>
    <definedName name="__123Graph_FAC3" hidden="1">[1]MSA!$DH$50:$DH$50</definedName>
    <definedName name="__123Graph_FRC1" hidden="1">[1]MSA!$C$50:$C$60</definedName>
    <definedName name="__123Graph_FRC2" hidden="1">[1]MSA!$C$50:$C$60</definedName>
    <definedName name="__123Graph_FRC3" hidden="1">[1]MSA!$C$50:$C$60</definedName>
    <definedName name="__123Graph_LBL_E" hidden="1">[1]MSA!$D$49:$D$49</definedName>
    <definedName name="__123Graph_LBL_EAC1" hidden="1">[1]MSA!$D$49:$D$49</definedName>
    <definedName name="__123Graph_LBL_EAC2" hidden="1">[1]MSA!$D$49:$D$49</definedName>
    <definedName name="__123Graph_LBL_EAC3" hidden="1">[1]MSA!$D$49:$D$49</definedName>
    <definedName name="__123Graph_LBL_ERC1" hidden="1">[1]MSA!$D$50:$D$50</definedName>
    <definedName name="__123Graph_LBL_ERC2" hidden="1">[1]MSA!$D$50:$D$50</definedName>
    <definedName name="__123Graph_LBL_ERC3" hidden="1">[1]MSA!$D$50:$D$50</definedName>
    <definedName name="__5512" localSheetId="7">#REF!</definedName>
    <definedName name="__5512" localSheetId="9">#REF!</definedName>
    <definedName name="__5512" localSheetId="14">#REF!</definedName>
    <definedName name="__5512">#REF!</definedName>
    <definedName name="__5513" localSheetId="7">#REF!</definedName>
    <definedName name="__5513" localSheetId="9">#REF!</definedName>
    <definedName name="__5513">#REF!</definedName>
    <definedName name="__EXB97" localSheetId="7">#REF!</definedName>
    <definedName name="__EXB97" localSheetId="9">#REF!</definedName>
    <definedName name="__EXB97">#REF!</definedName>
    <definedName name="__pnl98" localSheetId="7">#REF!</definedName>
    <definedName name="__pnl98" localSheetId="9">#REF!</definedName>
    <definedName name="__pnl98">#REF!</definedName>
    <definedName name="_5512" localSheetId="7">#REF!</definedName>
    <definedName name="_5512" localSheetId="9">#REF!</definedName>
    <definedName name="_5512">#REF!</definedName>
    <definedName name="_5513" localSheetId="7">#REF!</definedName>
    <definedName name="_5513" localSheetId="9">#REF!</definedName>
    <definedName name="_5513">#REF!</definedName>
    <definedName name="_5514" localSheetId="7">#REF!</definedName>
    <definedName name="_5514" localSheetId="9">#REF!</definedName>
    <definedName name="_5514">#REF!</definedName>
    <definedName name="_5515" localSheetId="7">#REF!</definedName>
    <definedName name="_5515" localSheetId="9">#REF!</definedName>
    <definedName name="_5515">#REF!</definedName>
    <definedName name="_5516" localSheetId="7">#REF!</definedName>
    <definedName name="_5516" localSheetId="9">#REF!</definedName>
    <definedName name="_5516">#REF!</definedName>
    <definedName name="_5520" localSheetId="7">#REF!</definedName>
    <definedName name="_5520" localSheetId="9">#REF!</definedName>
    <definedName name="_5520">#REF!</definedName>
    <definedName name="_5521" localSheetId="7">#REF!</definedName>
    <definedName name="_5521" localSheetId="9">#REF!</definedName>
    <definedName name="_5521">#REF!</definedName>
    <definedName name="_5522" localSheetId="7">#REF!</definedName>
    <definedName name="_5522" localSheetId="9">#REF!</definedName>
    <definedName name="_5522">#REF!</definedName>
    <definedName name="_5523" localSheetId="7">#REF!</definedName>
    <definedName name="_5523" localSheetId="9">#REF!</definedName>
    <definedName name="_5523">#REF!</definedName>
    <definedName name="_5524" localSheetId="7">#REF!</definedName>
    <definedName name="_5524" localSheetId="9">#REF!</definedName>
    <definedName name="_5524">#REF!</definedName>
    <definedName name="_5525" localSheetId="7">#REF!</definedName>
    <definedName name="_5525" localSheetId="9">#REF!</definedName>
    <definedName name="_5525">#REF!</definedName>
    <definedName name="_5526" localSheetId="7">#REF!</definedName>
    <definedName name="_5526" localSheetId="9">#REF!</definedName>
    <definedName name="_5526">#REF!</definedName>
    <definedName name="_5527" localSheetId="7">#REF!</definedName>
    <definedName name="_5527" localSheetId="9">#REF!</definedName>
    <definedName name="_5527">#REF!</definedName>
    <definedName name="_5528" localSheetId="7">#REF!</definedName>
    <definedName name="_5528" localSheetId="9">#REF!</definedName>
    <definedName name="_5528">#REF!</definedName>
    <definedName name="_5529" localSheetId="7">#REF!</definedName>
    <definedName name="_5529" localSheetId="9">#REF!</definedName>
    <definedName name="_5529">#REF!</definedName>
    <definedName name="_5530" localSheetId="7">#REF!</definedName>
    <definedName name="_5530" localSheetId="9">#REF!</definedName>
    <definedName name="_5530">#REF!</definedName>
    <definedName name="_EXB97" localSheetId="7">#REF!</definedName>
    <definedName name="_EXB97" localSheetId="9">#REF!</definedName>
    <definedName name="_EXB97">#REF!</definedName>
    <definedName name="_Fill" localSheetId="7" hidden="1">#REF!</definedName>
    <definedName name="_Fill" localSheetId="4" hidden="1">#REF!</definedName>
    <definedName name="_Fill" localSheetId="9" hidden="1">'INITIAL PROCESS STUDY '!$P$19:$P$28</definedName>
    <definedName name="_Fill" localSheetId="0" hidden="1">#REF!</definedName>
    <definedName name="_Fill" localSheetId="14" hidden="1">#REF!</definedName>
    <definedName name="_Fill" hidden="1">#REF!</definedName>
    <definedName name="_Key1" localSheetId="7" hidden="1">[1]MSA!#REF!</definedName>
    <definedName name="_Key1" localSheetId="4" hidden="1">[1]MSA!#REF!</definedName>
    <definedName name="_Key1" localSheetId="9" hidden="1">[1]MSA!#REF!</definedName>
    <definedName name="_Key1" localSheetId="0" hidden="1">[1]MSA!#REF!</definedName>
    <definedName name="_Key1" hidden="1">[1]MSA!#REF!</definedName>
    <definedName name="_L0421" localSheetId="7">#REF!</definedName>
    <definedName name="_L0421" localSheetId="9">#REF!</definedName>
    <definedName name="_L0421" localSheetId="14">#REF!</definedName>
    <definedName name="_L0421">#REF!</definedName>
    <definedName name="_Order1" hidden="1">255</definedName>
    <definedName name="_pnl98" localSheetId="7">#REF!</definedName>
    <definedName name="_pnl98" localSheetId="9">#REF!</definedName>
    <definedName name="_pnl98" localSheetId="14">#REF!</definedName>
    <definedName name="_pnl98">#REF!</definedName>
    <definedName name="_Sort" hidden="1">[1]MSA!$A$1:$B$14</definedName>
    <definedName name="A" localSheetId="7">#REF!</definedName>
    <definedName name="A" localSheetId="9">#REF!</definedName>
    <definedName name="A" localSheetId="14">#REF!</definedName>
    <definedName name="A">#REF!</definedName>
    <definedName name="aa" localSheetId="7">#REF!</definedName>
    <definedName name="aa" localSheetId="9">#REF!</definedName>
    <definedName name="aa">#REF!</definedName>
    <definedName name="abc">[2]Sheet1!$A$2:$B$185</definedName>
    <definedName name="Access_Button" hidden="1">"MINUTES_M20__2__List"</definedName>
    <definedName name="AccessDatabase" hidden="1">"C:\SAMEER\MGMTR\MINUTES.mdb"</definedName>
    <definedName name="anal1" localSheetId="7">#REF!</definedName>
    <definedName name="anal1" localSheetId="9">#REF!</definedName>
    <definedName name="anal1" localSheetId="14">#REF!</definedName>
    <definedName name="anal1">#REF!</definedName>
    <definedName name="anal2" localSheetId="7">#REF!</definedName>
    <definedName name="anal2" localSheetId="9">#REF!</definedName>
    <definedName name="anal2">#REF!</definedName>
    <definedName name="anal3" localSheetId="7">#REF!</definedName>
    <definedName name="anal3" localSheetId="9">#REF!</definedName>
    <definedName name="anal3">#REF!</definedName>
    <definedName name="ANALYSIS" localSheetId="7">#REF!</definedName>
    <definedName name="ANALYSIS" localSheetId="9">#REF!</definedName>
    <definedName name="ANALYSIS">#REF!</definedName>
    <definedName name="APRIL" localSheetId="7">#REF!</definedName>
    <definedName name="APRIL" localSheetId="9">#REF!</definedName>
    <definedName name="APRIL">#REF!</definedName>
    <definedName name="Audit_Type">'[3](Do not delete)'!$E$1:$E$11</definedName>
    <definedName name="B" localSheetId="7">#REF!</definedName>
    <definedName name="B" localSheetId="9">#REF!</definedName>
    <definedName name="B" localSheetId="14">#REF!</definedName>
    <definedName name="B">#REF!</definedName>
    <definedName name="bb" localSheetId="7">#REF!</definedName>
    <definedName name="bb" localSheetId="9">#REF!</definedName>
    <definedName name="bb">#REF!</definedName>
    <definedName name="C.L.PO12" localSheetId="7">#REF!</definedName>
    <definedName name="C.L.PO12" localSheetId="9">#REF!</definedName>
    <definedName name="C.L.PO12">#REF!</definedName>
    <definedName name="C_">#N/A</definedName>
    <definedName name="CALENDARIO" localSheetId="7">#REF!</definedName>
    <definedName name="CALENDARIO" localSheetId="9">#REF!</definedName>
    <definedName name="CALENDARIO" localSheetId="14">#REF!</definedName>
    <definedName name="CALENDARIO">#REF!</definedName>
    <definedName name="CALFERM" localSheetId="7">#REF!</definedName>
    <definedName name="CALFERM" localSheetId="9">#REF!</definedName>
    <definedName name="CALFERM">#REF!</definedName>
    <definedName name="Category">'[3](Do not delete)'!$A$1:$A$5</definedName>
    <definedName name="cc" localSheetId="7">#REF!</definedName>
    <definedName name="cc" localSheetId="9">#REF!</definedName>
    <definedName name="cc" localSheetId="14">#REF!</definedName>
    <definedName name="cc">#REF!</definedName>
    <definedName name="CodeArea" localSheetId="7">#REF!</definedName>
    <definedName name="CodeArea" localSheetId="9">#REF!</definedName>
    <definedName name="CodeArea">#REF!</definedName>
    <definedName name="CompactArea" localSheetId="7">#REF!</definedName>
    <definedName name="CompactArea" localSheetId="9">#REF!</definedName>
    <definedName name="CompactArea">#REF!</definedName>
    <definedName name="consumi_mese_di_luglio" localSheetId="7">#REF!</definedName>
    <definedName name="consumi_mese_di_luglio" localSheetId="9">#REF!</definedName>
    <definedName name="consumi_mese_di_luglio">#REF!</definedName>
    <definedName name="consumi_mese_di_maggio" localSheetId="7">#REF!</definedName>
    <definedName name="consumi_mese_di_maggio" localSheetId="9">#REF!</definedName>
    <definedName name="consumi_mese_di_maggio">#REF!</definedName>
    <definedName name="contrib" localSheetId="7">#REF!</definedName>
    <definedName name="contrib" localSheetId="9">#REF!</definedName>
    <definedName name="contrib">#REF!</definedName>
    <definedName name="CUM" localSheetId="7">#REF!</definedName>
    <definedName name="CUM" localSheetId="9">#REF!</definedName>
    <definedName name="CUM">#REF!</definedName>
    <definedName name="Currency" localSheetId="7">#REF!</definedName>
    <definedName name="Currency" localSheetId="9">#REF!</definedName>
    <definedName name="Currency">#REF!</definedName>
    <definedName name="D" localSheetId="7">#REF!</definedName>
    <definedName name="D" localSheetId="9">#REF!</definedName>
    <definedName name="D">#REF!</definedName>
    <definedName name="DATA1" localSheetId="7">#REF!</definedName>
    <definedName name="DATA1" localSheetId="9">#REF!</definedName>
    <definedName name="DATA1">#REF!</definedName>
    <definedName name="DATA10" localSheetId="7">#REF!</definedName>
    <definedName name="DATA10" localSheetId="9">#REF!</definedName>
    <definedName name="DATA10">#REF!</definedName>
    <definedName name="DATA11" localSheetId="7">#REF!</definedName>
    <definedName name="DATA11" localSheetId="9">#REF!</definedName>
    <definedName name="DATA11">#REF!</definedName>
    <definedName name="DATA12" localSheetId="7">#REF!</definedName>
    <definedName name="DATA12" localSheetId="9">#REF!</definedName>
    <definedName name="DATA12">#REF!</definedName>
    <definedName name="DATA13" localSheetId="7">#REF!</definedName>
    <definedName name="DATA13" localSheetId="9">#REF!</definedName>
    <definedName name="DATA13">#REF!</definedName>
    <definedName name="DATA14" localSheetId="7">#REF!</definedName>
    <definedName name="DATA14" localSheetId="9">#REF!</definedName>
    <definedName name="DATA14">#REF!</definedName>
    <definedName name="DATA15" localSheetId="7">#REF!</definedName>
    <definedName name="DATA15" localSheetId="9">#REF!</definedName>
    <definedName name="DATA15">#REF!</definedName>
    <definedName name="DATA16" localSheetId="7">#REF!</definedName>
    <definedName name="DATA16" localSheetId="9">#REF!</definedName>
    <definedName name="DATA16">#REF!</definedName>
    <definedName name="DATA17" localSheetId="7">#REF!</definedName>
    <definedName name="DATA17" localSheetId="9">#REF!</definedName>
    <definedName name="DATA17">#REF!</definedName>
    <definedName name="DATA18" localSheetId="7">#REF!</definedName>
    <definedName name="DATA18" localSheetId="9">#REF!</definedName>
    <definedName name="DATA18">#REF!</definedName>
    <definedName name="DATA19" localSheetId="7">#REF!</definedName>
    <definedName name="DATA19" localSheetId="9">#REF!</definedName>
    <definedName name="DATA19">#REF!</definedName>
    <definedName name="DATA2" localSheetId="7">#REF!</definedName>
    <definedName name="DATA2" localSheetId="9">#REF!</definedName>
    <definedName name="DATA2">#REF!</definedName>
    <definedName name="DATA20" localSheetId="7">#REF!</definedName>
    <definedName name="DATA20" localSheetId="9">#REF!</definedName>
    <definedName name="DATA20">#REF!</definedName>
    <definedName name="DATA21" localSheetId="7">#REF!</definedName>
    <definedName name="DATA21" localSheetId="9">#REF!</definedName>
    <definedName name="DATA21">#REF!</definedName>
    <definedName name="DATA22" localSheetId="7">#REF!</definedName>
    <definedName name="DATA22" localSheetId="9">#REF!</definedName>
    <definedName name="DATA22">#REF!</definedName>
    <definedName name="DATA23" localSheetId="7">#REF!</definedName>
    <definedName name="DATA23" localSheetId="9">#REF!</definedName>
    <definedName name="DATA23">#REF!</definedName>
    <definedName name="DATA24" localSheetId="7">#REF!</definedName>
    <definedName name="DATA24" localSheetId="9">#REF!</definedName>
    <definedName name="DATA24">#REF!</definedName>
    <definedName name="DATA25" localSheetId="7">#REF!</definedName>
    <definedName name="DATA25" localSheetId="9">#REF!</definedName>
    <definedName name="DATA25">#REF!</definedName>
    <definedName name="DATA26" localSheetId="7">#REF!</definedName>
    <definedName name="DATA26" localSheetId="9">#REF!</definedName>
    <definedName name="DATA26">#REF!</definedName>
    <definedName name="DATA27" localSheetId="7">#REF!</definedName>
    <definedName name="DATA27" localSheetId="9">#REF!</definedName>
    <definedName name="DATA27">#REF!</definedName>
    <definedName name="DATA28" localSheetId="7">#REF!</definedName>
    <definedName name="DATA28" localSheetId="9">#REF!</definedName>
    <definedName name="DATA28">#REF!</definedName>
    <definedName name="DATA29" localSheetId="7">#REF!</definedName>
    <definedName name="DATA29" localSheetId="9">#REF!</definedName>
    <definedName name="DATA29">#REF!</definedName>
    <definedName name="DATA3" localSheetId="7">#REF!</definedName>
    <definedName name="DATA3" localSheetId="9">#REF!</definedName>
    <definedName name="DATA3">#REF!</definedName>
    <definedName name="DATA30" localSheetId="7">#REF!</definedName>
    <definedName name="DATA30" localSheetId="9">#REF!</definedName>
    <definedName name="DATA30">#REF!</definedName>
    <definedName name="DATA31" localSheetId="7">#REF!</definedName>
    <definedName name="DATA31" localSheetId="9">#REF!</definedName>
    <definedName name="DATA31">#REF!</definedName>
    <definedName name="DATA32" localSheetId="7">#REF!</definedName>
    <definedName name="DATA32" localSheetId="9">#REF!</definedName>
    <definedName name="DATA32">#REF!</definedName>
    <definedName name="DATA33" localSheetId="7">#REF!</definedName>
    <definedName name="DATA33" localSheetId="9">#REF!</definedName>
    <definedName name="DATA33">#REF!</definedName>
    <definedName name="DATA34" localSheetId="7">#REF!</definedName>
    <definedName name="DATA34" localSheetId="9">#REF!</definedName>
    <definedName name="DATA34">#REF!</definedName>
    <definedName name="DATA35" localSheetId="7">#REF!</definedName>
    <definedName name="DATA35" localSheetId="9">#REF!</definedName>
    <definedName name="DATA35">#REF!</definedName>
    <definedName name="DATA36" localSheetId="7">#REF!</definedName>
    <definedName name="DATA36" localSheetId="9">#REF!</definedName>
    <definedName name="DATA36">#REF!</definedName>
    <definedName name="DATA37" localSheetId="7">#REF!</definedName>
    <definedName name="DATA37" localSheetId="9">#REF!</definedName>
    <definedName name="DATA37">#REF!</definedName>
    <definedName name="DATA38" localSheetId="7">#REF!</definedName>
    <definedName name="DATA38" localSheetId="9">#REF!</definedName>
    <definedName name="DATA38">#REF!</definedName>
    <definedName name="DATA39" localSheetId="7">#REF!</definedName>
    <definedName name="DATA39" localSheetId="9">#REF!</definedName>
    <definedName name="DATA39">#REF!</definedName>
    <definedName name="DATA4" localSheetId="7">#REF!</definedName>
    <definedName name="DATA4" localSheetId="9">#REF!</definedName>
    <definedName name="DATA4">#REF!</definedName>
    <definedName name="DATA40" localSheetId="7">#REF!</definedName>
    <definedName name="DATA40" localSheetId="9">#REF!</definedName>
    <definedName name="DATA40">#REF!</definedName>
    <definedName name="DATA41" localSheetId="7">#REF!</definedName>
    <definedName name="DATA41" localSheetId="9">#REF!</definedName>
    <definedName name="DATA41">#REF!</definedName>
    <definedName name="DATA42" localSheetId="7">#REF!</definedName>
    <definedName name="DATA42" localSheetId="9">#REF!</definedName>
    <definedName name="DATA42">#REF!</definedName>
    <definedName name="DATA43" localSheetId="7">#REF!</definedName>
    <definedName name="DATA43" localSheetId="9">#REF!</definedName>
    <definedName name="DATA43">#REF!</definedName>
    <definedName name="DATA44" localSheetId="7">#REF!</definedName>
    <definedName name="DATA44" localSheetId="9">#REF!</definedName>
    <definedName name="DATA44">#REF!</definedName>
    <definedName name="DATA45" localSheetId="7">#REF!</definedName>
    <definedName name="DATA45" localSheetId="9">#REF!</definedName>
    <definedName name="DATA45">#REF!</definedName>
    <definedName name="DATA46" localSheetId="7">#REF!</definedName>
    <definedName name="DATA46" localSheetId="9">#REF!</definedName>
    <definedName name="DATA46">#REF!</definedName>
    <definedName name="DATA47" localSheetId="7">#REF!</definedName>
    <definedName name="DATA47" localSheetId="9">#REF!</definedName>
    <definedName name="DATA47">#REF!</definedName>
    <definedName name="DATA48" localSheetId="7">#REF!</definedName>
    <definedName name="DATA48" localSheetId="9">#REF!</definedName>
    <definedName name="DATA48">#REF!</definedName>
    <definedName name="DATA5" localSheetId="7">#REF!</definedName>
    <definedName name="DATA5" localSheetId="9">#REF!</definedName>
    <definedName name="DATA5">#REF!</definedName>
    <definedName name="DATA6" localSheetId="7">#REF!</definedName>
    <definedName name="DATA6" localSheetId="9">#REF!</definedName>
    <definedName name="DATA6">#REF!</definedName>
    <definedName name="DATA7" localSheetId="7">#REF!</definedName>
    <definedName name="DATA7" localSheetId="9">#REF!</definedName>
    <definedName name="DATA7">#REF!</definedName>
    <definedName name="DATA8" localSheetId="7">#REF!</definedName>
    <definedName name="DATA8" localSheetId="9">#REF!</definedName>
    <definedName name="DATA8">#REF!</definedName>
    <definedName name="DATA9" localSheetId="7">#REF!</definedName>
    <definedName name="DATA9" localSheetId="9">#REF!</definedName>
    <definedName name="DATA9">#REF!</definedName>
    <definedName name="_xlnm.Database" localSheetId="7">[4]Overall!#REF!</definedName>
    <definedName name="_xlnm.Database" localSheetId="9">[4]Overall!#REF!</definedName>
    <definedName name="_xlnm.Database">[4]Overall!#REF!</definedName>
    <definedName name="dd" localSheetId="7">#REF!</definedName>
    <definedName name="dd" localSheetId="9">#REF!</definedName>
    <definedName name="dd" localSheetId="14">#REF!</definedName>
    <definedName name="dd">#REF!</definedName>
    <definedName name="DEL" localSheetId="7">#REF!</definedName>
    <definedName name="DEL" localSheetId="9">#REF!</definedName>
    <definedName name="DEL">#REF!</definedName>
    <definedName name="DELP" localSheetId="7">#REF!</definedName>
    <definedName name="DELP" localSheetId="9">#REF!</definedName>
    <definedName name="DELP">#REF!</definedName>
    <definedName name="DELTA" localSheetId="7">#REF!</definedName>
    <definedName name="DELTA" localSheetId="9">#REF!</definedName>
    <definedName name="DELTA">#REF!</definedName>
    <definedName name="DELTAPROG" localSheetId="7">#REF!</definedName>
    <definedName name="DELTAPROG" localSheetId="9">#REF!</definedName>
    <definedName name="DELTAPROG">#REF!</definedName>
    <definedName name="DIC" localSheetId="7">#REF!</definedName>
    <definedName name="DIC" localSheetId="9">#REF!</definedName>
    <definedName name="DIC">#REF!</definedName>
    <definedName name="DOC" localSheetId="7">#REF!</definedName>
    <definedName name="DOC" localSheetId="9">#REF!</definedName>
    <definedName name="DOC">#REF!</definedName>
    <definedName name="e" localSheetId="7">#REF!</definedName>
    <definedName name="e" localSheetId="9">#REF!</definedName>
    <definedName name="e">#REF!</definedName>
    <definedName name="ee" localSheetId="7">#REF!</definedName>
    <definedName name="ee" localSheetId="9">#REF!</definedName>
    <definedName name="ee">#REF!</definedName>
    <definedName name="EV__LASTREFTIME__" hidden="1">"24/06/2005 17.28.26"</definedName>
    <definedName name="EV__MAXEXPCOLS__" hidden="1">100</definedName>
    <definedName name="EV__MAXEXPROWS__" hidden="1">1000</definedName>
    <definedName name="EV__WBEVMODE__" hidden="1">0</definedName>
    <definedName name="EV__WBREFOPTIONS__" hidden="1">134217775</definedName>
    <definedName name="EV__WBVERSION__" hidden="1">0</definedName>
    <definedName name="Excel_BuiltIn__FilterDatabase_2" localSheetId="7">#REF!</definedName>
    <definedName name="Excel_BuiltIn__FilterDatabase_2" localSheetId="9">#REF!</definedName>
    <definedName name="Excel_BuiltIn__FilterDatabase_2" localSheetId="14">#REF!</definedName>
    <definedName name="Excel_BuiltIn__FilterDatabase_2">#REF!</definedName>
    <definedName name="Excel_BuiltIn_Print_Area_4" localSheetId="7">#REF!</definedName>
    <definedName name="Excel_BuiltIn_Print_Area_4" localSheetId="9">#REF!</definedName>
    <definedName name="Excel_BuiltIn_Print_Area_4">#REF!</definedName>
    <definedName name="excise" localSheetId="7">#REF!</definedName>
    <definedName name="excise" localSheetId="9">#REF!</definedName>
    <definedName name="excise">#REF!</definedName>
    <definedName name="f" localSheetId="7" hidden="1">#REF!</definedName>
    <definedName name="f" localSheetId="9" hidden="1">#REF!</definedName>
    <definedName name="f" hidden="1">#REF!</definedName>
    <definedName name="ff" localSheetId="7">#REF!</definedName>
    <definedName name="ff" localSheetId="9">#REF!</definedName>
    <definedName name="ff">#REF!</definedName>
    <definedName name="Fine" localSheetId="7">#REF!</definedName>
    <definedName name="Fine" localSheetId="9">#REF!</definedName>
    <definedName name="Fine">#REF!</definedName>
    <definedName name="FMEA123" localSheetId="7">#REF!</definedName>
    <definedName name="FMEA123" localSheetId="9">#REF!</definedName>
    <definedName name="FMEA123">#REF!</definedName>
    <definedName name="FOR">#N/A</definedName>
    <definedName name="G" localSheetId="7">#REF!</definedName>
    <definedName name="G" localSheetId="9">#REF!</definedName>
    <definedName name="G" localSheetId="14">#REF!</definedName>
    <definedName name="G">#REF!</definedName>
    <definedName name="gDataRange" localSheetId="7">#REF!</definedName>
    <definedName name="gDataRange" localSheetId="9">#REF!</definedName>
    <definedName name="gDataRange">#REF!</definedName>
    <definedName name="GF" localSheetId="7">#REF!</definedName>
    <definedName name="GF" localSheetId="9">#REF!</definedName>
    <definedName name="GF">#REF!</definedName>
    <definedName name="gg" localSheetId="7">#REF!</definedName>
    <definedName name="gg" localSheetId="9">#REF!</definedName>
    <definedName name="gg">#REF!</definedName>
    <definedName name="giacenze_materiali_P_e_K" localSheetId="7">#REF!</definedName>
    <definedName name="giacenze_materiali_P_e_K" localSheetId="9">#REF!</definedName>
    <definedName name="giacenze_materiali_P_e_K">#REF!</definedName>
    <definedName name="GIRO" localSheetId="7">#REF!</definedName>
    <definedName name="GIRO" localSheetId="9">#REF!</definedName>
    <definedName name="GIRO">#REF!</definedName>
    <definedName name="GLA" localSheetId="7">#REF!</definedName>
    <definedName name="GLA" localSheetId="9">#REF!</definedName>
    <definedName name="GLA">#REF!</definedName>
    <definedName name="GLB" localSheetId="7">#REF!</definedName>
    <definedName name="GLB" localSheetId="9">#REF!</definedName>
    <definedName name="GLB">#REF!</definedName>
    <definedName name="h" localSheetId="7">#REF!</definedName>
    <definedName name="h" localSheetId="9">#REF!</definedName>
    <definedName name="h">#REF!</definedName>
    <definedName name="hdcnt" localSheetId="7">#REF!</definedName>
    <definedName name="hdcnt" localSheetId="9">#REF!</definedName>
    <definedName name="hdcnt">#REF!</definedName>
    <definedName name="HEADCOUNT" localSheetId="7">#REF!</definedName>
    <definedName name="HEADCOUNT" localSheetId="9">#REF!</definedName>
    <definedName name="HEADCOUNT">#REF!</definedName>
    <definedName name="Height">16</definedName>
    <definedName name="hh" localSheetId="7">#REF!</definedName>
    <definedName name="hh" localSheetId="9">#REF!</definedName>
    <definedName name="hh" localSheetId="14">#REF!</definedName>
    <definedName name="hh">#REF!</definedName>
    <definedName name="HHHHH" localSheetId="7">#REF!</definedName>
    <definedName name="HHHHH" localSheetId="9">#REF!</definedName>
    <definedName name="HHHHH">#REF!</definedName>
    <definedName name="i" localSheetId="7">#REF!</definedName>
    <definedName name="i" localSheetId="9">#REF!</definedName>
    <definedName name="i">#REF!</definedName>
    <definedName name="ii" localSheetId="7">#REF!</definedName>
    <definedName name="ii" localSheetId="9">#REF!</definedName>
    <definedName name="ii">#REF!</definedName>
    <definedName name="impmat" localSheetId="7">#REF!</definedName>
    <definedName name="impmat" localSheetId="9">#REF!</definedName>
    <definedName name="impmat">#REF!</definedName>
    <definedName name="INDEX" localSheetId="7">#REF!</definedName>
    <definedName name="INDEX" localSheetId="9">#REF!</definedName>
    <definedName name="INDEX">#REF!</definedName>
    <definedName name="Inizio" localSheetId="7">#REF!</definedName>
    <definedName name="Inizio" localSheetId="9">#REF!</definedName>
    <definedName name="Inizio">#REF!</definedName>
    <definedName name="j" localSheetId="7">#REF!</definedName>
    <definedName name="j" localSheetId="9">#REF!</definedName>
    <definedName name="j">#REF!</definedName>
    <definedName name="JH" localSheetId="7">#REF!</definedName>
    <definedName name="JH" localSheetId="9">#REF!</definedName>
    <definedName name="JH">#REF!</definedName>
    <definedName name="jj" localSheetId="7">#REF!</definedName>
    <definedName name="jj" localSheetId="9">#REF!</definedName>
    <definedName name="jj">#REF!</definedName>
    <definedName name="k" localSheetId="7">#REF!</definedName>
    <definedName name="k" localSheetId="9">#REF!</definedName>
    <definedName name="k">#REF!</definedName>
    <definedName name="K2_WBEVMODE" hidden="1">0</definedName>
    <definedName name="kk" localSheetId="7">#REF!</definedName>
    <definedName name="kk" localSheetId="9">#REF!</definedName>
    <definedName name="kk">#REF!</definedName>
    <definedName name="l" localSheetId="7">#REF!</definedName>
    <definedName name="l" localSheetId="9">#REF!</definedName>
    <definedName name="l">#REF!</definedName>
    <definedName name="Lft" localSheetId="7">#REF!</definedName>
    <definedName name="Lft" localSheetId="9">#REF!</definedName>
    <definedName name="Lft">#REF!</definedName>
    <definedName name="LK" localSheetId="7">#REF!</definedName>
    <definedName name="LK" localSheetId="9">#REF!</definedName>
    <definedName name="LK">#REF!</definedName>
    <definedName name="ll" localSheetId="7">#REF!</definedName>
    <definedName name="ll" localSheetId="9">#REF!</definedName>
    <definedName name="ll">#REF!</definedName>
    <definedName name="LLL" localSheetId="7">#REF!</definedName>
    <definedName name="LLL" localSheetId="9">#REF!</definedName>
    <definedName name="LLL">#REF!</definedName>
    <definedName name="LOF">[5]LOF!$A$1:$D$1</definedName>
    <definedName name="M" localSheetId="7">#REF!</definedName>
    <definedName name="M" localSheetId="9">#REF!</definedName>
    <definedName name="M" localSheetId="14">#REF!</definedName>
    <definedName name="M">#REF!</definedName>
    <definedName name="matcost" localSheetId="7">#REF!</definedName>
    <definedName name="matcost" localSheetId="9">#REF!</definedName>
    <definedName name="matcost">#REF!</definedName>
    <definedName name="MECC" localSheetId="7">#REF!</definedName>
    <definedName name="MECC" localSheetId="9">#REF!</definedName>
    <definedName name="MECC">#REF!</definedName>
    <definedName name="MECC_TRAD" localSheetId="7">#REF!</definedName>
    <definedName name="MECC_TRAD" localSheetId="9">#REF!</definedName>
    <definedName name="MECC_TRAD">#REF!</definedName>
    <definedName name="MM_TRAD" localSheetId="7">#REF!</definedName>
    <definedName name="MM_TRAD" localSheetId="9">#REF!</definedName>
    <definedName name="MM_TRAD">#REF!</definedName>
    <definedName name="MNTH" localSheetId="7">#REF!</definedName>
    <definedName name="MNTH" localSheetId="9">#REF!</definedName>
    <definedName name="MNTH">#REF!</definedName>
    <definedName name="MOLESTI" localSheetId="7">#REF!</definedName>
    <definedName name="MOLESTI" localSheetId="9">#REF!</definedName>
    <definedName name="MOLESTI">#REF!</definedName>
    <definedName name="MONT" localSheetId="7">#REF!</definedName>
    <definedName name="MONT" localSheetId="9">#REF!</definedName>
    <definedName name="MONT">#REF!</definedName>
    <definedName name="MONTP" localSheetId="7">#REF!</definedName>
    <definedName name="MONTP" localSheetId="9">#REF!</definedName>
    <definedName name="MONTP">#REF!</definedName>
    <definedName name="n" localSheetId="7">#REF!</definedName>
    <definedName name="n" localSheetId="9">#REF!</definedName>
    <definedName name="n">#REF!</definedName>
    <definedName name="o" localSheetId="7">#REF!</definedName>
    <definedName name="o" localSheetId="9">#REF!</definedName>
    <definedName name="o">#REF!</definedName>
    <definedName name="oo" localSheetId="7">#REF!</definedName>
    <definedName name="oo" localSheetId="9">#REF!</definedName>
    <definedName name="oo">#REF!</definedName>
    <definedName name="P" localSheetId="7">#REF!</definedName>
    <definedName name="P" localSheetId="9">#REF!</definedName>
    <definedName name="P">#REF!</definedName>
    <definedName name="Pippo" localSheetId="7">#REF!</definedName>
    <definedName name="Pippo" localSheetId="9">#REF!</definedName>
    <definedName name="Pippo">#REF!</definedName>
    <definedName name="PIPPO20" localSheetId="7">#REF!</definedName>
    <definedName name="PIPPO20" localSheetId="9">#REF!</definedName>
    <definedName name="PIPPO20">#REF!</definedName>
    <definedName name="PIPPO22" localSheetId="7">#REF!</definedName>
    <definedName name="PIPPO22" localSheetId="9">#REF!</definedName>
    <definedName name="PIPPO22">#REF!</definedName>
    <definedName name="PIPPO23" localSheetId="7">#REF!</definedName>
    <definedName name="PIPPO23" localSheetId="9">#REF!</definedName>
    <definedName name="PIPPO23">#REF!</definedName>
    <definedName name="PIPPO24" localSheetId="7">#REF!</definedName>
    <definedName name="PIPPO24" localSheetId="9">#REF!</definedName>
    <definedName name="PIPPO24">#REF!</definedName>
    <definedName name="PIPPO25" localSheetId="7">#REF!</definedName>
    <definedName name="PIPPO25" localSheetId="9">#REF!</definedName>
    <definedName name="PIPPO25">#REF!</definedName>
    <definedName name="PIPPO26" localSheetId="7">#REF!</definedName>
    <definedName name="PIPPO26" localSheetId="9">#REF!</definedName>
    <definedName name="PIPPO26">#REF!</definedName>
    <definedName name="PIPPO27" localSheetId="7">#REF!</definedName>
    <definedName name="PIPPO27" localSheetId="9">#REF!</definedName>
    <definedName name="PIPPO27">#REF!</definedName>
    <definedName name="PIPPO28" localSheetId="7">#REF!</definedName>
    <definedName name="PIPPO28" localSheetId="9">#REF!</definedName>
    <definedName name="PIPPO28">#REF!</definedName>
    <definedName name="PIPPO29" localSheetId="7">#REF!</definedName>
    <definedName name="PIPPO29" localSheetId="9">#REF!</definedName>
    <definedName name="PIPPO29">#REF!</definedName>
    <definedName name="PIPPO3" localSheetId="7">#REF!</definedName>
    <definedName name="PIPPO3" localSheetId="9">#REF!</definedName>
    <definedName name="PIPPO3">#REF!</definedName>
    <definedName name="PIPPO30" localSheetId="7">#REF!</definedName>
    <definedName name="PIPPO30" localSheetId="9">#REF!</definedName>
    <definedName name="PIPPO30">#REF!</definedName>
    <definedName name="PIPPO31" localSheetId="7">#REF!</definedName>
    <definedName name="PIPPO31" localSheetId="9">#REF!</definedName>
    <definedName name="PIPPO31">#REF!</definedName>
    <definedName name="PIPPO4" localSheetId="7">#REF!</definedName>
    <definedName name="PIPPO4" localSheetId="9">#REF!</definedName>
    <definedName name="PIPPO4">#REF!</definedName>
    <definedName name="PIPPO5" localSheetId="7">#REF!</definedName>
    <definedName name="PIPPO5" localSheetId="9">#REF!</definedName>
    <definedName name="PIPPO5">#REF!</definedName>
    <definedName name="PIPPO6" localSheetId="7">#REF!</definedName>
    <definedName name="PIPPO6" localSheetId="9">#REF!</definedName>
    <definedName name="PIPPO6">#REF!</definedName>
    <definedName name="PIPPOMEC" localSheetId="7">#REF!</definedName>
    <definedName name="PIPPOMEC" localSheetId="9">#REF!</definedName>
    <definedName name="PIPPOMEC">#REF!</definedName>
    <definedName name="plpo01" localSheetId="7">#REF!</definedName>
    <definedName name="plpo01" localSheetId="9">#REF!</definedName>
    <definedName name="plpo01">#REF!</definedName>
    <definedName name="plprod1" localSheetId="7">#REF!</definedName>
    <definedName name="plprod1" localSheetId="9">#REF!</definedName>
    <definedName name="plprod1">#REF!</definedName>
    <definedName name="plprod2" localSheetId="7">#REF!</definedName>
    <definedName name="plprod2" localSheetId="9">#REF!</definedName>
    <definedName name="plprod2">#REF!</definedName>
    <definedName name="PMM" localSheetId="7">#REF!</definedName>
    <definedName name="PMM" localSheetId="9">#REF!</definedName>
    <definedName name="PMM">#REF!</definedName>
    <definedName name="PO04_Spagna" localSheetId="7">#REF!</definedName>
    <definedName name="PO04_Spagna" localSheetId="9">#REF!</definedName>
    <definedName name="PO04_Spagna">#REF!</definedName>
    <definedName name="_xlnm.Print_Area" localSheetId="6">'COTROL PLAN'!$A$1:$O$111</definedName>
    <definedName name="_xlnm.Print_Area" localSheetId="2">'DESIGN RECORD'!$A$1:$M$31</definedName>
    <definedName name="_xlnm.Print_Area" localSheetId="9">'INITIAL PROCESS STUDY '!$A$1:$R$43</definedName>
    <definedName name="_xlnm.Print_Area" localSheetId="3">PFD!$A$1:$K$61</definedName>
    <definedName name="_xlnm.Print_Area" localSheetId="5">PFMEA!$A$14:$T$32</definedName>
    <definedName name="_xlnm.Print_Area" localSheetId="0">'PPAP TITLE'!$A$1:$H$30</definedName>
    <definedName name="_xlnm.Print_Area" localSheetId="14">PSW!$A$1:$S$52</definedName>
    <definedName name="_xlnm.Print_Area" localSheetId="13">SIR!#REF!</definedName>
    <definedName name="_xlnm.Print_Area">[6]DFMEA!$A$11:$S$33</definedName>
    <definedName name="_xlnm.Print_Titles">[6]DFMEA!$1:$10</definedName>
    <definedName name="PROGM" localSheetId="7">#REF!</definedName>
    <definedName name="PROGM" localSheetId="9">#REF!</definedName>
    <definedName name="PROGM" localSheetId="14">#REF!</definedName>
    <definedName name="PROGM">#REF!</definedName>
    <definedName name="PROGMP" localSheetId="7">#REF!</definedName>
    <definedName name="PROGMP" localSheetId="9">#REF!</definedName>
    <definedName name="PROGMP">#REF!</definedName>
    <definedName name="PRTAREA" localSheetId="7">#REF!</definedName>
    <definedName name="PRTAREA" localSheetId="9">#REF!</definedName>
    <definedName name="PRTAREA">#REF!</definedName>
    <definedName name="prtarea2" localSheetId="7">#REF!</definedName>
    <definedName name="prtarea2" localSheetId="9">#REF!</definedName>
    <definedName name="prtarea2">#REF!</definedName>
    <definedName name="Q" localSheetId="7">#REF!</definedName>
    <definedName name="Q" localSheetId="9">#REF!</definedName>
    <definedName name="Q">#REF!</definedName>
    <definedName name="qq" localSheetId="7">#REF!</definedName>
    <definedName name="qq" localSheetId="9">#REF!</definedName>
    <definedName name="qq">#REF!</definedName>
    <definedName name="QQQ" localSheetId="7">#REF!</definedName>
    <definedName name="QQQ" localSheetId="9">#REF!</definedName>
    <definedName name="QQQ">#REF!</definedName>
    <definedName name="QQQQ" localSheetId="7">#REF!</definedName>
    <definedName name="QQQQ" localSheetId="9">#REF!</definedName>
    <definedName name="QQQQ">#REF!</definedName>
    <definedName name="qty">[7]Sheet1!$A$2:$B$185</definedName>
    <definedName name="QUA" localSheetId="7">#REF!</definedName>
    <definedName name="QUA" localSheetId="9">#REF!</definedName>
    <definedName name="QUA" localSheetId="14">#REF!</definedName>
    <definedName name="QUA">#REF!</definedName>
    <definedName name="readings" localSheetId="7">#REF!</definedName>
    <definedName name="readings" localSheetId="4">#REF!</definedName>
    <definedName name="readings" localSheetId="9">#REF!</definedName>
    <definedName name="readings" localSheetId="0">#REF!</definedName>
    <definedName name="readings">#REF!</definedName>
    <definedName name="regpnl" localSheetId="7">'[8]P&amp;L BUDGET'!#REF!</definedName>
    <definedName name="regpnl" localSheetId="9">'[8]P&amp;L BUDGET'!#REF!</definedName>
    <definedName name="regpnl">'[8]P&amp;L BUDGET'!#REF!</definedName>
    <definedName name="Rgt" localSheetId="7">#REF!</definedName>
    <definedName name="Rgt" localSheetId="9">#REF!</definedName>
    <definedName name="Rgt" localSheetId="14">#REF!</definedName>
    <definedName name="Rgt">#REF!</definedName>
    <definedName name="RI" localSheetId="7">#REF!</definedName>
    <definedName name="RI" localSheetId="9">#REF!</definedName>
    <definedName name="RI">#REF!</definedName>
    <definedName name="RIC" localSheetId="7">#REF!</definedName>
    <definedName name="RIC" localSheetId="9">#REF!</definedName>
    <definedName name="RIC">#REF!</definedName>
    <definedName name="RIGLAAGO" localSheetId="7">#REF!</definedName>
    <definedName name="RIGLAAGO" localSheetId="9">#REF!</definedName>
    <definedName name="RIGLAAGO">#REF!</definedName>
    <definedName name="RIGLAAPR" localSheetId="7">#REF!</definedName>
    <definedName name="RIGLAAPR" localSheetId="9">#REF!</definedName>
    <definedName name="RIGLAAPR">#REF!</definedName>
    <definedName name="RIGLADIC" localSheetId="7">#REF!</definedName>
    <definedName name="RIGLADIC" localSheetId="9">#REF!</definedName>
    <definedName name="RIGLADIC">#REF!</definedName>
    <definedName name="RIGLAFEB" localSheetId="7">#REF!</definedName>
    <definedName name="RIGLAFEB" localSheetId="9">#REF!</definedName>
    <definedName name="RIGLAFEB">#REF!</definedName>
    <definedName name="RIGLAGEN" localSheetId="7">#REF!</definedName>
    <definedName name="RIGLAGEN" localSheetId="9">#REF!</definedName>
    <definedName name="RIGLAGEN">#REF!</definedName>
    <definedName name="RIGLAGIU" localSheetId="7">#REF!</definedName>
    <definedName name="RIGLAGIU" localSheetId="9">#REF!</definedName>
    <definedName name="RIGLAGIU">#REF!</definedName>
    <definedName name="RIGLALUG" localSheetId="7">#REF!</definedName>
    <definedName name="RIGLALUG" localSheetId="9">#REF!</definedName>
    <definedName name="RIGLALUG">#REF!</definedName>
    <definedName name="RIGLAMAG" localSheetId="7">#REF!</definedName>
    <definedName name="RIGLAMAG" localSheetId="9">#REF!</definedName>
    <definedName name="RIGLAMAG">#REF!</definedName>
    <definedName name="RIGLAMAR" localSheetId="7">#REF!</definedName>
    <definedName name="RIGLAMAR" localSheetId="9">#REF!</definedName>
    <definedName name="RIGLAMAR">#REF!</definedName>
    <definedName name="RIGLANOV" localSheetId="7">#REF!</definedName>
    <definedName name="RIGLANOV" localSheetId="9">#REF!</definedName>
    <definedName name="RIGLANOV">#REF!</definedName>
    <definedName name="RIGLAOTT" localSheetId="7">#REF!</definedName>
    <definedName name="RIGLAOTT" localSheetId="9">#REF!</definedName>
    <definedName name="RIGLAOTT">#REF!</definedName>
    <definedName name="RIGLASET" localSheetId="7">#REF!</definedName>
    <definedName name="RIGLASET" localSheetId="9">#REF!</definedName>
    <definedName name="RIGLASET">#REF!</definedName>
    <definedName name="RILM" localSheetId="7">#REF!</definedName>
    <definedName name="RILM" localSheetId="9">#REF!</definedName>
    <definedName name="RILM">#REF!</definedName>
    <definedName name="RITMI" localSheetId="7">#REF!</definedName>
    <definedName name="RITMI" localSheetId="9">#REF!</definedName>
    <definedName name="RITMI">#REF!</definedName>
    <definedName name="rr" localSheetId="7">#REF!</definedName>
    <definedName name="rr" localSheetId="9">#REF!</definedName>
    <definedName name="rr">#REF!</definedName>
    <definedName name="RS_SW" localSheetId="7">#REF!</definedName>
    <definedName name="RS_SW" localSheetId="9">#REF!</definedName>
    <definedName name="RS_SW">#REF!</definedName>
    <definedName name="s" localSheetId="7">#REF!</definedName>
    <definedName name="s" localSheetId="9">#REF!</definedName>
    <definedName name="s">#REF!</definedName>
    <definedName name="SS" localSheetId="7">#REF!</definedName>
    <definedName name="SS" localSheetId="9">#REF!</definedName>
    <definedName name="SS">#REF!</definedName>
    <definedName name="SSSS" localSheetId="7">#REF!</definedName>
    <definedName name="SSSS" localSheetId="9">#REF!</definedName>
    <definedName name="SSSS">#REF!</definedName>
    <definedName name="Standard">'[3](Do not delete)'!$B$1:$B$65</definedName>
    <definedName name="StartValue">0.475</definedName>
    <definedName name="Status">'[3](Do not delete)'!$C$1:$C$3</definedName>
    <definedName name="StepValue">0.001</definedName>
    <definedName name="t" localSheetId="7" hidden="1">#REF!</definedName>
    <definedName name="t" localSheetId="9" hidden="1">#REF!</definedName>
    <definedName name="t" localSheetId="14" hidden="1">#REF!</definedName>
    <definedName name="t" hidden="1">#REF!</definedName>
    <definedName name="TABELLA" localSheetId="7">#REF!</definedName>
    <definedName name="TABELLA" localSheetId="9">#REF!</definedName>
    <definedName name="TABELLA">#REF!</definedName>
    <definedName name="tbm" localSheetId="7">#REF!</definedName>
    <definedName name="tbm" localSheetId="9">#REF!</definedName>
    <definedName name="tbm">#REF!</definedName>
    <definedName name="TEST1" localSheetId="7">#REF!</definedName>
    <definedName name="TEST1" localSheetId="9">#REF!</definedName>
    <definedName name="TEST1">#REF!</definedName>
    <definedName name="TESTHKEY" localSheetId="7">#REF!</definedName>
    <definedName name="TESTHKEY" localSheetId="9">#REF!</definedName>
    <definedName name="TESTHKEY">#REF!</definedName>
    <definedName name="TESTKEYS" localSheetId="7">#REF!</definedName>
    <definedName name="TESTKEYS" localSheetId="9">#REF!</definedName>
    <definedName name="TESTKEYS">#REF!</definedName>
    <definedName name="TESTVKEY" localSheetId="7">#REF!</definedName>
    <definedName name="TESTVKEY" localSheetId="9">#REF!</definedName>
    <definedName name="TESTVKEY">#REF!</definedName>
    <definedName name="TOT.MECC" localSheetId="7">#REF!</definedName>
    <definedName name="TOT.MECC" localSheetId="9">#REF!</definedName>
    <definedName name="TOT.MECC">#REF!</definedName>
    <definedName name="TOT_TRAD" localSheetId="7">#REF!</definedName>
    <definedName name="TOT_TRAD" localSheetId="9">#REF!</definedName>
    <definedName name="TOT_TRAD">#REF!</definedName>
    <definedName name="TT" localSheetId="7">#REF!</definedName>
    <definedName name="TT" localSheetId="9">#REF!</definedName>
    <definedName name="TT">#REF!</definedName>
    <definedName name="u" localSheetId="7">#REF!</definedName>
    <definedName name="u" localSheetId="9">#REF!</definedName>
    <definedName name="u">#REF!</definedName>
    <definedName name="uu" localSheetId="7">#REF!</definedName>
    <definedName name="uu" localSheetId="9">#REF!</definedName>
    <definedName name="uu">#REF!</definedName>
    <definedName name="v" localSheetId="7">#REF!</definedName>
    <definedName name="v" localSheetId="9">#REF!</definedName>
    <definedName name="v">#REF!</definedName>
    <definedName name="valorizza_contratt" localSheetId="7">#REF!</definedName>
    <definedName name="valorizza_contratt" localSheetId="9">#REF!</definedName>
    <definedName name="valorizza_contratt">#REF!</definedName>
    <definedName name="vv" localSheetId="7">#REF!</definedName>
    <definedName name="vv" localSheetId="9">#REF!</definedName>
    <definedName name="vv">#REF!</definedName>
    <definedName name="w" localSheetId="7">#REF!</definedName>
    <definedName name="w" localSheetId="9">#REF!</definedName>
    <definedName name="w">#REF!</definedName>
    <definedName name="Width">4</definedName>
    <definedName name="wip_meccanica" localSheetId="7">#REF!</definedName>
    <definedName name="wip_meccanica" localSheetId="9">#REF!</definedName>
    <definedName name="wip_meccanica" localSheetId="14">#REF!</definedName>
    <definedName name="wip_meccanica">#REF!</definedName>
    <definedName name="wrn.PLAN." localSheetId="9" hidden="1">{#N/A,#N/A,FALSE,"Sheet1"}</definedName>
    <definedName name="wrn.PLAN." localSheetId="14" hidden="1">{#N/A,#N/A,FALSE,"Sheet1"}</definedName>
    <definedName name="wrn.PLAN." hidden="1">{#N/A,#N/A,FALSE,"Sheet1"}</definedName>
    <definedName name="ww" localSheetId="7">#REF!</definedName>
    <definedName name="ww" localSheetId="9">#REF!</definedName>
    <definedName name="ww" localSheetId="14">#REF!</definedName>
    <definedName name="ww">#REF!</definedName>
    <definedName name="x" localSheetId="7">#REF!</definedName>
    <definedName name="x" localSheetId="9">#REF!</definedName>
    <definedName name="x">#REF!</definedName>
    <definedName name="xx" localSheetId="7">#REF!</definedName>
    <definedName name="xx" localSheetId="9">#REF!</definedName>
    <definedName name="xx">#REF!</definedName>
    <definedName name="y" localSheetId="7">#REF!</definedName>
    <definedName name="y" localSheetId="9">#REF!</definedName>
    <definedName name="y">#REF!</definedName>
    <definedName name="yy" localSheetId="7">#REF!</definedName>
    <definedName name="yy" localSheetId="9">#REF!</definedName>
    <definedName name="yy">#REF!</definedName>
    <definedName name="z" localSheetId="7">#REF!</definedName>
    <definedName name="z" localSheetId="9">#REF!</definedName>
    <definedName name="z">#REF!</definedName>
    <definedName name="zz" localSheetId="7">#REF!</definedName>
    <definedName name="zz" localSheetId="9">#REF!</definedName>
    <definedName name="zz">#REF!</definedName>
  </definedNames>
  <calcPr calcId="152511"/>
</workbook>
</file>

<file path=xl/calcChain.xml><?xml version="1.0" encoding="utf-8"?>
<calcChain xmlns="http://schemas.openxmlformats.org/spreadsheetml/2006/main">
  <c r="C16" i="42" l="1"/>
  <c r="C17" i="42"/>
  <c r="C21" i="42"/>
  <c r="C22" i="42"/>
  <c r="C26" i="42"/>
  <c r="C27" i="42"/>
  <c r="M25" i="32"/>
  <c r="M24" i="32"/>
  <c r="M23" i="32"/>
  <c r="M22" i="32"/>
  <c r="M19" i="32"/>
  <c r="M21" i="32"/>
  <c r="M20" i="32"/>
  <c r="M18" i="32"/>
  <c r="M17" i="32"/>
  <c r="F21" i="42" l="1"/>
  <c r="M13" i="32" l="1"/>
  <c r="M12" i="32"/>
  <c r="M14" i="32" l="1"/>
  <c r="N2" i="44" l="1"/>
  <c r="Q35" i="43" l="1"/>
  <c r="K26" i="43"/>
  <c r="J26" i="43"/>
  <c r="I26" i="43"/>
  <c r="H26" i="43"/>
  <c r="G26" i="43"/>
  <c r="F26" i="43"/>
  <c r="E26" i="43"/>
  <c r="D26" i="43"/>
  <c r="C26" i="43"/>
  <c r="B26" i="43"/>
  <c r="I20" i="43"/>
  <c r="D19" i="43"/>
  <c r="I18" i="43"/>
  <c r="Q17" i="43"/>
  <c r="M17" i="43"/>
  <c r="K17" i="43"/>
  <c r="J17" i="43"/>
  <c r="I17" i="43"/>
  <c r="H17" i="43"/>
  <c r="G17" i="43"/>
  <c r="F17" i="43"/>
  <c r="E17" i="43"/>
  <c r="D17" i="43"/>
  <c r="C17" i="43"/>
  <c r="B17" i="43"/>
  <c r="Q16" i="43"/>
  <c r="K16" i="43"/>
  <c r="J16" i="43"/>
  <c r="I16" i="43"/>
  <c r="H16" i="43"/>
  <c r="G16" i="43"/>
  <c r="F16" i="43"/>
  <c r="E16" i="43"/>
  <c r="D16" i="43"/>
  <c r="C16" i="43"/>
  <c r="B16" i="43"/>
  <c r="K15" i="43"/>
  <c r="J15" i="43"/>
  <c r="I15" i="43"/>
  <c r="H15" i="43"/>
  <c r="G15" i="43"/>
  <c r="F15" i="43"/>
  <c r="E15" i="43"/>
  <c r="D15" i="43"/>
  <c r="C15" i="43"/>
  <c r="B15" i="43"/>
  <c r="K14" i="43"/>
  <c r="J14" i="43"/>
  <c r="I14" i="43"/>
  <c r="H14" i="43"/>
  <c r="G14" i="43"/>
  <c r="F14" i="43"/>
  <c r="E14" i="43"/>
  <c r="D14" i="43"/>
  <c r="C14" i="43"/>
  <c r="B14" i="43"/>
  <c r="N33" i="42"/>
  <c r="Q31" i="42"/>
  <c r="L27" i="42"/>
  <c r="K27" i="42"/>
  <c r="J27" i="42"/>
  <c r="I27" i="42"/>
  <c r="H27" i="42"/>
  <c r="G27" i="42"/>
  <c r="F27" i="42"/>
  <c r="E27" i="42"/>
  <c r="D27" i="42"/>
  <c r="L26" i="42"/>
  <c r="K26" i="42"/>
  <c r="J26" i="42"/>
  <c r="I26" i="42"/>
  <c r="H26" i="42"/>
  <c r="G26" i="42"/>
  <c r="F26" i="42"/>
  <c r="E26" i="42"/>
  <c r="D26" i="42"/>
  <c r="N25" i="42"/>
  <c r="N24" i="42"/>
  <c r="N23" i="42"/>
  <c r="L22" i="42"/>
  <c r="K22" i="42"/>
  <c r="J22" i="42"/>
  <c r="I22" i="42"/>
  <c r="H22" i="42"/>
  <c r="G22" i="42"/>
  <c r="F22" i="42"/>
  <c r="E22" i="42"/>
  <c r="D22" i="42"/>
  <c r="L21" i="42"/>
  <c r="K21" i="42"/>
  <c r="J21" i="42"/>
  <c r="I21" i="42"/>
  <c r="H21" i="42"/>
  <c r="G21" i="42"/>
  <c r="E21" i="42"/>
  <c r="D21" i="42"/>
  <c r="N20" i="42"/>
  <c r="N19" i="42"/>
  <c r="N18" i="42"/>
  <c r="L17" i="42"/>
  <c r="K17" i="42"/>
  <c r="J17" i="42"/>
  <c r="I17" i="42"/>
  <c r="H17" i="42"/>
  <c r="G17" i="42"/>
  <c r="F17" i="42"/>
  <c r="E17" i="42"/>
  <c r="D17" i="42"/>
  <c r="L16" i="42"/>
  <c r="K16" i="42"/>
  <c r="J16" i="42"/>
  <c r="I16" i="42"/>
  <c r="H16" i="42"/>
  <c r="G16" i="42"/>
  <c r="F16" i="42"/>
  <c r="E16" i="42"/>
  <c r="D16" i="42"/>
  <c r="N15" i="42"/>
  <c r="N14" i="42"/>
  <c r="N13" i="42"/>
  <c r="V10" i="42"/>
  <c r="T10" i="42"/>
  <c r="R10" i="42"/>
  <c r="O10" i="42"/>
  <c r="V8" i="42"/>
  <c r="U8" i="42"/>
  <c r="T8" i="42"/>
  <c r="S8" i="42"/>
  <c r="R8" i="42"/>
  <c r="O8" i="42"/>
  <c r="V6" i="42"/>
  <c r="T6" i="42"/>
  <c r="R6" i="42"/>
  <c r="O6" i="42"/>
  <c r="V4" i="42"/>
  <c r="R4" i="42"/>
  <c r="Q14" i="43" l="1"/>
  <c r="D28" i="42"/>
  <c r="Q37" i="43"/>
  <c r="Q36" i="43"/>
  <c r="K27" i="43"/>
  <c r="M14" i="43"/>
  <c r="M15" i="43"/>
  <c r="D20" i="43" s="1"/>
  <c r="O22" i="43" s="1"/>
  <c r="M16" i="43"/>
  <c r="Q31" i="43" s="1"/>
  <c r="B27" i="43"/>
  <c r="D27" i="43"/>
  <c r="F27" i="43"/>
  <c r="H27" i="43"/>
  <c r="J27" i="43"/>
  <c r="N20" i="43"/>
  <c r="N18" i="43" s="1"/>
  <c r="C27" i="43"/>
  <c r="E27" i="43"/>
  <c r="G27" i="43"/>
  <c r="I27" i="43"/>
  <c r="N26" i="42"/>
  <c r="N27" i="42"/>
  <c r="L29" i="42"/>
  <c r="J29" i="42"/>
  <c r="H29" i="42"/>
  <c r="F29" i="42"/>
  <c r="D29" i="42"/>
  <c r="K29" i="42"/>
  <c r="I29" i="42"/>
  <c r="G29" i="42"/>
  <c r="N16" i="42"/>
  <c r="N17" i="42"/>
  <c r="E29" i="42"/>
  <c r="C29" i="42"/>
  <c r="N21" i="42"/>
  <c r="N22" i="42"/>
  <c r="Q32" i="43" l="1"/>
  <c r="K23" i="43" s="1"/>
  <c r="N31" i="42"/>
  <c r="P21" i="43"/>
  <c r="C37" i="43"/>
  <c r="D18" i="43"/>
  <c r="I19" i="43" s="1"/>
  <c r="K22" i="43"/>
  <c r="I22" i="43"/>
  <c r="G22" i="43"/>
  <c r="E22" i="43"/>
  <c r="C22" i="43"/>
  <c r="J22" i="43"/>
  <c r="H22" i="43"/>
  <c r="F22" i="43"/>
  <c r="D22" i="43"/>
  <c r="B22" i="43"/>
  <c r="Q34" i="43"/>
  <c r="Q33" i="43"/>
  <c r="N30" i="42"/>
  <c r="Q14" i="42" s="1"/>
  <c r="N29" i="42"/>
  <c r="Q28" i="42" s="1"/>
  <c r="N28" i="42"/>
  <c r="F23" i="43" l="1"/>
  <c r="E23" i="43"/>
  <c r="H23" i="43"/>
  <c r="G23" i="43"/>
  <c r="B23" i="43"/>
  <c r="J23" i="43"/>
  <c r="I23" i="43"/>
  <c r="D23" i="43"/>
  <c r="C23" i="43"/>
  <c r="P22" i="43"/>
  <c r="P23" i="43" s="1"/>
  <c r="O21" i="43"/>
  <c r="P20" i="43"/>
  <c r="O20" i="43" s="1"/>
  <c r="O23" i="43"/>
  <c r="K24" i="43"/>
  <c r="I24" i="43"/>
  <c r="G24" i="43"/>
  <c r="E24" i="43"/>
  <c r="C24" i="43"/>
  <c r="J24" i="43"/>
  <c r="H24" i="43"/>
  <c r="F24" i="43"/>
  <c r="D24" i="43"/>
  <c r="B24" i="43"/>
  <c r="K25" i="43"/>
  <c r="I25" i="43"/>
  <c r="G25" i="43"/>
  <c r="E25" i="43"/>
  <c r="C25" i="43"/>
  <c r="J25" i="43"/>
  <c r="H25" i="43"/>
  <c r="F25" i="43"/>
  <c r="D25" i="43"/>
  <c r="B25" i="43"/>
  <c r="N32" i="42"/>
  <c r="H32" i="42" s="1"/>
  <c r="Q15" i="42"/>
  <c r="Q18" i="42" s="1"/>
  <c r="Q27" i="42"/>
  <c r="X30" i="42"/>
  <c r="X29" i="42"/>
  <c r="O24" i="43" l="1"/>
  <c r="R22" i="43"/>
  <c r="X14" i="42"/>
  <c r="R21" i="43"/>
  <c r="P19" i="43"/>
  <c r="R19" i="43" s="1"/>
  <c r="Q19" i="43" s="1"/>
  <c r="P24" i="43"/>
  <c r="O25" i="43"/>
  <c r="R23" i="43"/>
  <c r="Q19" i="42"/>
  <c r="Q24" i="42" s="1"/>
  <c r="X25" i="42" s="1"/>
  <c r="V26" i="42" s="1"/>
  <c r="Q22" i="43" l="1"/>
  <c r="Q23" i="43"/>
  <c r="O19" i="43"/>
  <c r="R20" i="43"/>
  <c r="Q21" i="43" s="1"/>
  <c r="P25" i="43"/>
  <c r="O26" i="43"/>
  <c r="R24" i="43"/>
  <c r="Q24" i="43" s="1"/>
  <c r="X19" i="42"/>
  <c r="X31" i="42"/>
  <c r="X24" i="42"/>
  <c r="Q23" i="42"/>
  <c r="X18" i="42"/>
  <c r="Q20" i="43" l="1"/>
  <c r="P26" i="43"/>
  <c r="O27" i="43"/>
  <c r="R25" i="43"/>
  <c r="Q25" i="43" s="1"/>
  <c r="P27" i="43" l="1"/>
  <c r="O28" i="43"/>
  <c r="R26" i="43"/>
  <c r="Q26" i="43" s="1"/>
  <c r="P28" i="43" l="1"/>
  <c r="O29" i="43"/>
  <c r="R27" i="43"/>
  <c r="Q27" i="43" s="1"/>
  <c r="P29" i="43" l="1"/>
  <c r="O30" i="43"/>
  <c r="R28" i="43"/>
  <c r="Q28" i="43" s="1"/>
  <c r="P30" i="43" l="1"/>
  <c r="R30" i="43" s="1"/>
  <c r="R29" i="43"/>
  <c r="Q29" i="43" s="1"/>
  <c r="Q30" i="43" l="1"/>
  <c r="M28" i="32" l="1"/>
  <c r="M32" i="32" l="1"/>
  <c r="M30" i="32"/>
  <c r="M29" i="32"/>
  <c r="M16" i="32"/>
  <c r="M15" i="32"/>
  <c r="M11" i="32"/>
  <c r="M10" i="32"/>
  <c r="M9" i="32"/>
  <c r="M8" i="32"/>
  <c r="N33" i="25" l="1"/>
  <c r="Q31" i="25"/>
  <c r="L27" i="25"/>
  <c r="K27" i="25"/>
  <c r="J27" i="25"/>
  <c r="I27" i="25"/>
  <c r="H27" i="25"/>
  <c r="G27" i="25"/>
  <c r="F27" i="25"/>
  <c r="E27" i="25"/>
  <c r="D27" i="25"/>
  <c r="C27" i="25"/>
  <c r="L26" i="25"/>
  <c r="K26" i="25"/>
  <c r="J26" i="25"/>
  <c r="I26" i="25"/>
  <c r="H26" i="25"/>
  <c r="G26" i="25"/>
  <c r="F26" i="25"/>
  <c r="E26" i="25"/>
  <c r="D26" i="25"/>
  <c r="C26" i="25"/>
  <c r="N25" i="25"/>
  <c r="N24" i="25"/>
  <c r="N23" i="25"/>
  <c r="L22" i="25"/>
  <c r="K22" i="25"/>
  <c r="J22" i="25"/>
  <c r="I22" i="25"/>
  <c r="H22" i="25"/>
  <c r="G22" i="25"/>
  <c r="F22" i="25"/>
  <c r="E22" i="25"/>
  <c r="D22" i="25"/>
  <c r="C22" i="25"/>
  <c r="L21" i="25"/>
  <c r="K21" i="25"/>
  <c r="J21" i="25"/>
  <c r="I21" i="25"/>
  <c r="H21" i="25"/>
  <c r="G21" i="25"/>
  <c r="F21" i="25"/>
  <c r="E21" i="25"/>
  <c r="D21" i="25"/>
  <c r="C21" i="25"/>
  <c r="N20" i="25"/>
  <c r="N19" i="25"/>
  <c r="N18" i="25"/>
  <c r="L17" i="25"/>
  <c r="K17" i="25"/>
  <c r="J17" i="25"/>
  <c r="I17" i="25"/>
  <c r="H17" i="25"/>
  <c r="G17" i="25"/>
  <c r="F17" i="25"/>
  <c r="E17" i="25"/>
  <c r="D17" i="25"/>
  <c r="C17" i="25"/>
  <c r="L16" i="25"/>
  <c r="K16" i="25"/>
  <c r="K29" i="25" s="1"/>
  <c r="J16" i="25"/>
  <c r="I16" i="25"/>
  <c r="H16" i="25"/>
  <c r="G16" i="25"/>
  <c r="G29" i="25" s="1"/>
  <c r="F16" i="25"/>
  <c r="E16" i="25"/>
  <c r="D16" i="25"/>
  <c r="C16" i="25"/>
  <c r="C29" i="25" s="1"/>
  <c r="N15" i="25"/>
  <c r="N14" i="25"/>
  <c r="N13" i="25"/>
  <c r="X10" i="25"/>
  <c r="V10" i="25"/>
  <c r="T10" i="25"/>
  <c r="R10" i="25"/>
  <c r="O10" i="25"/>
  <c r="V8" i="25"/>
  <c r="U8" i="25"/>
  <c r="T8" i="25"/>
  <c r="S8" i="25"/>
  <c r="R8" i="25"/>
  <c r="O8" i="25"/>
  <c r="V6" i="25"/>
  <c r="T6" i="25"/>
  <c r="R6" i="25"/>
  <c r="O6" i="25"/>
  <c r="V4" i="25"/>
  <c r="R4" i="25"/>
  <c r="O4" i="25"/>
  <c r="N27" i="25" l="1"/>
  <c r="E29" i="25"/>
  <c r="I29" i="25"/>
  <c r="N17" i="25"/>
  <c r="N26" i="25"/>
  <c r="D29" i="25"/>
  <c r="F29" i="25"/>
  <c r="N29" i="25" s="1"/>
  <c r="H29" i="25"/>
  <c r="J29" i="25"/>
  <c r="L29" i="25"/>
  <c r="N21" i="25"/>
  <c r="N16" i="25"/>
  <c r="N22" i="25"/>
  <c r="N30" i="25" s="1"/>
  <c r="N28" i="25" l="1"/>
  <c r="N31" i="25"/>
  <c r="Q15" i="25"/>
  <c r="Q18" i="25" s="1"/>
  <c r="N32" i="25"/>
  <c r="H32" i="25" s="1"/>
  <c r="Q14" i="25"/>
  <c r="Q28" i="25"/>
  <c r="Q27" i="25"/>
  <c r="Q19" i="25" l="1"/>
  <c r="X19" i="25" s="1"/>
  <c r="X30" i="25"/>
  <c r="X29" i="25"/>
  <c r="X18" i="25"/>
  <c r="X14" i="25"/>
  <c r="Q24" i="25"/>
  <c r="Q23" i="25"/>
  <c r="X25" i="25" l="1"/>
  <c r="V26" i="25" s="1"/>
  <c r="X24" i="25"/>
  <c r="X31" i="25"/>
</calcChain>
</file>

<file path=xl/sharedStrings.xml><?xml version="1.0" encoding="utf-8"?>
<sst xmlns="http://schemas.openxmlformats.org/spreadsheetml/2006/main" count="1421" uniqueCount="774">
  <si>
    <t>Process Flow Diagram</t>
  </si>
  <si>
    <t>Model Yr:</t>
  </si>
  <si>
    <t>Customer ID:</t>
  </si>
  <si>
    <t>Part #:</t>
  </si>
  <si>
    <t>Original:</t>
  </si>
  <si>
    <t>Program:</t>
  </si>
  <si>
    <t>Cust Name:</t>
  </si>
  <si>
    <t>Part Name:</t>
  </si>
  <si>
    <t>Vendor ID:</t>
  </si>
  <si>
    <t>Plant Location:</t>
  </si>
  <si>
    <t>Document #:</t>
  </si>
  <si>
    <t>Step</t>
  </si>
  <si>
    <t>Operation</t>
  </si>
  <si>
    <t>Method of</t>
  </si>
  <si>
    <t>Item #</t>
  </si>
  <si>
    <t>Inspection</t>
  </si>
  <si>
    <t xml:space="preserve">Process </t>
  </si>
  <si>
    <t>#</t>
  </si>
  <si>
    <t>Description</t>
  </si>
  <si>
    <t>Analysis</t>
  </si>
  <si>
    <t>Method #</t>
  </si>
  <si>
    <t>Characteristics</t>
  </si>
  <si>
    <t>Potential Failure Mode</t>
  </si>
  <si>
    <t>Potential Effects of Failure</t>
  </si>
  <si>
    <t>RPN</t>
  </si>
  <si>
    <t>Control Plan</t>
  </si>
  <si>
    <t>Notes:</t>
  </si>
  <si>
    <t>Part Name</t>
  </si>
  <si>
    <t>Date</t>
  </si>
  <si>
    <t>Part Number</t>
  </si>
  <si>
    <t>Appraiser A</t>
  </si>
  <si>
    <t>Appraiser B</t>
  </si>
  <si>
    <t>Characteristic</t>
  </si>
  <si>
    <t>Specification</t>
  </si>
  <si>
    <t>Appraiser C</t>
  </si>
  <si>
    <t>Characteristic Classification</t>
  </si>
  <si>
    <t>Trials</t>
  </si>
  <si>
    <t>Parts</t>
  </si>
  <si>
    <t>Appraisers</t>
  </si>
  <si>
    <t>Date Performed</t>
  </si>
  <si>
    <t>APPRAISER/</t>
  </si>
  <si>
    <t>PART</t>
  </si>
  <si>
    <t>AVERAGE</t>
  </si>
  <si>
    <t>Measurement Unit Analysis</t>
  </si>
  <si>
    <t>% Tolerance (Tol)</t>
  </si>
  <si>
    <t>TRIAL #</t>
  </si>
  <si>
    <t>EV</t>
  </si>
  <si>
    <t>=</t>
  </si>
  <si>
    <t>K1</t>
  </si>
  <si>
    <t>% EV</t>
  </si>
  <si>
    <t>AVE</t>
  </si>
  <si>
    <t>AV</t>
  </si>
  <si>
    <t>% AV</t>
  </si>
  <si>
    <t xml:space="preserve">   n = number of parts</t>
  </si>
  <si>
    <t xml:space="preserve">   r = number of trials</t>
  </si>
  <si>
    <t>% PV</t>
  </si>
  <si>
    <t>PV</t>
  </si>
  <si>
    <t xml:space="preserve">     AVE ( Xp )</t>
  </si>
  <si>
    <t>TV</t>
  </si>
  <si>
    <t>beyond this limit.  Identify the cause and correct.  Repeat these readings using the same appraiser and unit as originally used or dis-</t>
  </si>
  <si>
    <t>card values and re-average and recompute R and the limiting value from the remaining observations.</t>
  </si>
  <si>
    <t>ndc</t>
  </si>
  <si>
    <r>
      <t xml:space="preserve">4.7.2 </t>
    </r>
    <r>
      <rPr>
        <sz val="9.5"/>
        <color rgb="FF000000"/>
        <rFont val="Tahoma"/>
        <family val="2"/>
      </rPr>
      <t xml:space="preserve">Supplier need comply </t>
    </r>
    <r>
      <rPr>
        <b/>
        <sz val="9.5"/>
        <color rgb="FF000000"/>
        <rFont val="Verdana"/>
        <family val="2"/>
      </rPr>
      <t xml:space="preserve">with Level-3 </t>
    </r>
    <r>
      <rPr>
        <sz val="9.5"/>
        <color rgb="FF000000"/>
        <rFont val="Tahoma"/>
        <family val="2"/>
      </rPr>
      <t>given in below table, For Submission ETPL PPAP Template available at ourVendor Portal.</t>
    </r>
  </si>
  <si>
    <t>SN</t>
  </si>
  <si>
    <t>Requirements</t>
  </si>
  <si>
    <t>Level-1</t>
  </si>
  <si>
    <t>Level-2</t>
  </si>
  <si>
    <t>Level- 3</t>
  </si>
  <si>
    <t>Level-4</t>
  </si>
  <si>
    <t>Level-5</t>
  </si>
  <si>
    <t>Design Record</t>
  </si>
  <si>
    <t>R</t>
  </si>
  <si>
    <t>For Proprietary Components/Details</t>
  </si>
  <si>
    <t>For all other components Details</t>
  </si>
  <si>
    <t>Engineering Change Documents, if any</t>
  </si>
  <si>
    <t>Customer Engineering approval, if required</t>
  </si>
  <si>
    <t>Design FMEA</t>
  </si>
  <si>
    <t>Process Flow Diagrams</t>
  </si>
  <si>
    <t>Process FMEA</t>
  </si>
  <si>
    <t>Measurement System Analysis Studies</t>
  </si>
  <si>
    <t>Dimensional Results</t>
  </si>
  <si>
    <t>Material, Performance Test Results</t>
  </si>
  <si>
    <t>Initial Process Studies</t>
  </si>
  <si>
    <t>Qualified Laboratory Documentation</t>
  </si>
  <si>
    <t>Appearance Approval Report (MR), if applicable</t>
  </si>
  <si>
    <t>Sample Product</t>
  </si>
  <si>
    <t>Master Sample</t>
  </si>
  <si>
    <t>Checking Aids</t>
  </si>
  <si>
    <t>Records of Compliance with Customer-Specific requirements</t>
  </si>
  <si>
    <t>Part Submission Warrant (PSW)</t>
  </si>
  <si>
    <t>Bulk Material Checklist</t>
  </si>
  <si>
    <t xml:space="preserve">Receiving Raw Material Inspection </t>
  </si>
  <si>
    <t>Chemical &amp; Mech. Properties
as per Specification</t>
  </si>
  <si>
    <t>Visual</t>
  </si>
  <si>
    <t>Micrometer</t>
  </si>
  <si>
    <t>D.V.C</t>
  </si>
  <si>
    <t>Deburring</t>
  </si>
  <si>
    <t>Final Inspection</t>
  </si>
  <si>
    <t>Burr</t>
  </si>
  <si>
    <t>Roughness Tester</t>
  </si>
  <si>
    <t>----</t>
  </si>
  <si>
    <t>520JT11702</t>
  </si>
  <si>
    <t>1.6 ±0.05</t>
  </si>
  <si>
    <t>Blanking &amp; Piercing</t>
  </si>
  <si>
    <t xml:space="preserve">Gauge Repeatability &amp; Reproduciability Study </t>
  </si>
  <si>
    <t>For Variable Data</t>
  </si>
  <si>
    <t>Gauge Name</t>
  </si>
  <si>
    <t>Gauge Number</t>
  </si>
  <si>
    <t>Gauge Range</t>
  </si>
  <si>
    <t>Gauge Type</t>
  </si>
  <si>
    <t>L.C.</t>
  </si>
  <si>
    <t>Thick. Dimension</t>
  </si>
  <si>
    <t>Digital</t>
  </si>
  <si>
    <t>Repeatability - Equipment Variation (EV)</t>
  </si>
  <si>
    <t xml:space="preserve">  A</t>
  </si>
  <si>
    <r>
      <t>R  x  K</t>
    </r>
    <r>
      <rPr>
        <vertAlign val="subscript"/>
        <sz val="11"/>
        <rFont val="Times New Roman"/>
        <family val="1"/>
      </rPr>
      <t>1</t>
    </r>
  </si>
  <si>
    <t>100 (EV/TV)</t>
  </si>
  <si>
    <r>
      <t>x</t>
    </r>
    <r>
      <rPr>
        <vertAlign val="subscript"/>
        <sz val="11"/>
        <rFont val="Times New Roman"/>
        <family val="1"/>
      </rPr>
      <t>a</t>
    </r>
    <r>
      <rPr>
        <sz val="11"/>
        <rFont val="Times New Roman"/>
        <family val="1"/>
      </rPr>
      <t>=</t>
    </r>
  </si>
  <si>
    <t>Reproducibility - Appraiser Variation (AV)</t>
  </si>
  <si>
    <r>
      <t>r</t>
    </r>
    <r>
      <rPr>
        <vertAlign val="subscript"/>
        <sz val="11"/>
        <rFont val="Times New Roman"/>
        <family val="1"/>
      </rPr>
      <t>a</t>
    </r>
    <r>
      <rPr>
        <sz val="11"/>
        <rFont val="Times New Roman"/>
        <family val="1"/>
      </rPr>
      <t>=</t>
    </r>
  </si>
  <si>
    <r>
      <t>{(x</t>
    </r>
    <r>
      <rPr>
        <vertAlign val="subscript"/>
        <sz val="11"/>
        <rFont val="Times New Roman"/>
        <family val="1"/>
      </rPr>
      <t>DIFF</t>
    </r>
    <r>
      <rPr>
        <sz val="11"/>
        <rFont val="Times New Roman"/>
        <family val="1"/>
      </rPr>
      <t xml:space="preserve"> x K</t>
    </r>
    <r>
      <rPr>
        <vertAlign val="subscript"/>
        <sz val="11"/>
        <rFont val="Times New Roman"/>
        <family val="1"/>
      </rPr>
      <t>2</t>
    </r>
    <r>
      <rPr>
        <sz val="11"/>
        <rFont val="Times New Roman"/>
        <family val="1"/>
      </rPr>
      <t>)</t>
    </r>
    <r>
      <rPr>
        <vertAlign val="superscript"/>
        <sz val="11"/>
        <rFont val="Times New Roman"/>
        <family val="1"/>
      </rPr>
      <t>2</t>
    </r>
    <r>
      <rPr>
        <sz val="11"/>
        <rFont val="Times New Roman"/>
        <family val="1"/>
      </rPr>
      <t xml:space="preserve"> - (EV</t>
    </r>
    <r>
      <rPr>
        <vertAlign val="superscript"/>
        <sz val="11"/>
        <rFont val="Times New Roman"/>
        <family val="1"/>
      </rPr>
      <t>2</t>
    </r>
    <r>
      <rPr>
        <sz val="11"/>
        <rFont val="Times New Roman"/>
        <family val="1"/>
      </rPr>
      <t>/nr)}</t>
    </r>
    <r>
      <rPr>
        <vertAlign val="superscript"/>
        <sz val="11"/>
        <rFont val="Times New Roman"/>
        <family val="1"/>
      </rPr>
      <t>1/2</t>
    </r>
  </si>
  <si>
    <t>100 (AV/TV)</t>
  </si>
  <si>
    <t xml:space="preserve">  B</t>
  </si>
  <si>
    <r>
      <t>K</t>
    </r>
    <r>
      <rPr>
        <vertAlign val="subscript"/>
        <sz val="11"/>
        <rFont val="Times New Roman"/>
        <family val="1"/>
      </rPr>
      <t>2</t>
    </r>
  </si>
  <si>
    <r>
      <t>x</t>
    </r>
    <r>
      <rPr>
        <vertAlign val="subscript"/>
        <sz val="11"/>
        <rFont val="Times New Roman"/>
        <family val="1"/>
      </rPr>
      <t>b</t>
    </r>
    <r>
      <rPr>
        <sz val="11"/>
        <rFont val="Times New Roman"/>
        <family val="1"/>
      </rPr>
      <t>=</t>
    </r>
  </si>
  <si>
    <t>Repeatability &amp; Reproducibility (R &amp; R)</t>
  </si>
  <si>
    <r>
      <t>r</t>
    </r>
    <r>
      <rPr>
        <vertAlign val="subscript"/>
        <sz val="11"/>
        <rFont val="Times New Roman"/>
        <family val="1"/>
      </rPr>
      <t>b</t>
    </r>
    <r>
      <rPr>
        <sz val="11"/>
        <rFont val="Times New Roman"/>
        <family val="1"/>
      </rPr>
      <t>=</t>
    </r>
  </si>
  <si>
    <t>R &amp; R</t>
  </si>
  <si>
    <r>
      <t>{(EV</t>
    </r>
    <r>
      <rPr>
        <vertAlign val="superscript"/>
        <sz val="11"/>
        <rFont val="Times New Roman"/>
        <family val="1"/>
      </rPr>
      <t>2</t>
    </r>
    <r>
      <rPr>
        <sz val="11"/>
        <rFont val="Times New Roman"/>
        <family val="1"/>
      </rPr>
      <t xml:space="preserve"> + AV</t>
    </r>
    <r>
      <rPr>
        <vertAlign val="superscript"/>
        <sz val="11"/>
        <rFont val="Times New Roman"/>
        <family val="1"/>
      </rPr>
      <t>2</t>
    </r>
    <r>
      <rPr>
        <sz val="11"/>
        <rFont val="Times New Roman"/>
        <family val="1"/>
      </rPr>
      <t>)}</t>
    </r>
    <r>
      <rPr>
        <vertAlign val="superscript"/>
        <sz val="11"/>
        <rFont val="Times New Roman"/>
        <family val="1"/>
      </rPr>
      <t>1/2</t>
    </r>
  </si>
  <si>
    <r>
      <t>K</t>
    </r>
    <r>
      <rPr>
        <b/>
        <vertAlign val="subscript"/>
        <sz val="11"/>
        <rFont val="Times New Roman"/>
        <family val="1"/>
      </rPr>
      <t>3</t>
    </r>
  </si>
  <si>
    <t xml:space="preserve">  C</t>
  </si>
  <si>
    <t>% R&amp;R</t>
  </si>
  <si>
    <t>100 (R&amp;R/TV)</t>
  </si>
  <si>
    <t>Part Variation (PV)</t>
  </si>
  <si>
    <r>
      <t>x</t>
    </r>
    <r>
      <rPr>
        <vertAlign val="subscript"/>
        <sz val="11"/>
        <rFont val="Times New Roman"/>
        <family val="1"/>
      </rPr>
      <t>c</t>
    </r>
    <r>
      <rPr>
        <sz val="11"/>
        <rFont val="Times New Roman"/>
        <family val="1"/>
      </rPr>
      <t>=</t>
    </r>
  </si>
  <si>
    <r>
      <t>R</t>
    </r>
    <r>
      <rPr>
        <vertAlign val="subscript"/>
        <sz val="11"/>
        <rFont val="Times New Roman"/>
        <family val="1"/>
      </rPr>
      <t>P</t>
    </r>
    <r>
      <rPr>
        <sz val="11"/>
        <rFont val="Times New Roman"/>
        <family val="1"/>
      </rPr>
      <t xml:space="preserve"> x K</t>
    </r>
    <r>
      <rPr>
        <vertAlign val="subscript"/>
        <sz val="11"/>
        <rFont val="Times New Roman"/>
        <family val="1"/>
      </rPr>
      <t>3</t>
    </r>
  </si>
  <si>
    <r>
      <t>r</t>
    </r>
    <r>
      <rPr>
        <vertAlign val="subscript"/>
        <sz val="11"/>
        <rFont val="Times New Roman"/>
        <family val="1"/>
      </rPr>
      <t>c</t>
    </r>
    <r>
      <rPr>
        <sz val="11"/>
        <rFont val="Times New Roman"/>
        <family val="1"/>
      </rPr>
      <t>=</t>
    </r>
  </si>
  <si>
    <t xml:space="preserve">     PART </t>
  </si>
  <si>
    <t>X=</t>
  </si>
  <si>
    <t>100 (PV/TV)</t>
  </si>
  <si>
    <r>
      <t>R</t>
    </r>
    <r>
      <rPr>
        <vertAlign val="subscript"/>
        <sz val="11"/>
        <rFont val="Times New Roman"/>
        <family val="1"/>
      </rPr>
      <t>p</t>
    </r>
    <r>
      <rPr>
        <sz val="11"/>
        <rFont val="Times New Roman"/>
        <family val="1"/>
      </rPr>
      <t>=</t>
    </r>
  </si>
  <si>
    <t>Total Variation</t>
  </si>
  <si>
    <r>
      <t>(r</t>
    </r>
    <r>
      <rPr>
        <vertAlign val="subscript"/>
        <sz val="11"/>
        <rFont val="Times New Roman"/>
        <family val="1"/>
      </rPr>
      <t>a</t>
    </r>
    <r>
      <rPr>
        <sz val="11"/>
        <rFont val="Times New Roman"/>
        <family val="1"/>
      </rPr>
      <t xml:space="preserve"> + r</t>
    </r>
    <r>
      <rPr>
        <vertAlign val="subscript"/>
        <sz val="11"/>
        <rFont val="Times New Roman"/>
        <family val="1"/>
      </rPr>
      <t>b</t>
    </r>
    <r>
      <rPr>
        <sz val="11"/>
        <rFont val="Times New Roman"/>
        <family val="1"/>
      </rPr>
      <t xml:space="preserve"> + r</t>
    </r>
    <r>
      <rPr>
        <vertAlign val="subscript"/>
        <sz val="11"/>
        <rFont val="Times New Roman"/>
        <family val="1"/>
      </rPr>
      <t>c</t>
    </r>
    <r>
      <rPr>
        <sz val="11"/>
        <rFont val="Times New Roman"/>
        <family val="1"/>
      </rPr>
      <t>) / (# OF APPRAISERS) =</t>
    </r>
  </si>
  <si>
    <t>R=</t>
  </si>
  <si>
    <t>Tolerance/6</t>
  </si>
  <si>
    <t>(Max x - Min x) =</t>
  </si>
  <si>
    <r>
      <t>x</t>
    </r>
    <r>
      <rPr>
        <vertAlign val="subscript"/>
        <sz val="11"/>
        <rFont val="Times New Roman"/>
        <family val="1"/>
      </rPr>
      <t>DIFF</t>
    </r>
    <r>
      <rPr>
        <sz val="11"/>
        <rFont val="Times New Roman"/>
        <family val="1"/>
      </rPr>
      <t>=</t>
    </r>
  </si>
  <si>
    <r>
      <t>R x D</t>
    </r>
    <r>
      <rPr>
        <vertAlign val="subscript"/>
        <sz val="11"/>
        <rFont val="Times New Roman"/>
        <family val="1"/>
      </rPr>
      <t>4</t>
    </r>
    <r>
      <rPr>
        <sz val="11"/>
        <rFont val="Times New Roman"/>
        <family val="1"/>
      </rPr>
      <t>* =</t>
    </r>
  </si>
  <si>
    <t/>
  </si>
  <si>
    <r>
      <t>UCL</t>
    </r>
    <r>
      <rPr>
        <vertAlign val="subscript"/>
        <sz val="11"/>
        <rFont val="Times New Roman"/>
        <family val="1"/>
      </rPr>
      <t>R</t>
    </r>
    <r>
      <rPr>
        <sz val="11"/>
        <rFont val="Times New Roman"/>
        <family val="1"/>
      </rPr>
      <t>=</t>
    </r>
  </si>
  <si>
    <r>
      <t>R x D</t>
    </r>
    <r>
      <rPr>
        <vertAlign val="subscript"/>
        <sz val="11"/>
        <rFont val="Times New Roman"/>
        <family val="1"/>
      </rPr>
      <t>3</t>
    </r>
    <r>
      <rPr>
        <sz val="11"/>
        <rFont val="Times New Roman"/>
        <family val="1"/>
      </rPr>
      <t>* =</t>
    </r>
  </si>
  <si>
    <r>
      <t>LCL</t>
    </r>
    <r>
      <rPr>
        <vertAlign val="subscript"/>
        <sz val="11"/>
        <rFont val="Times New Roman"/>
        <family val="1"/>
      </rPr>
      <t>R</t>
    </r>
    <r>
      <rPr>
        <sz val="11"/>
        <rFont val="Times New Roman"/>
        <family val="1"/>
      </rPr>
      <t>=</t>
    </r>
  </si>
  <si>
    <t>All calculations are based upon predicting 5.15 sigma (99.0% of the area under the normal distribution curve).</t>
  </si>
  <si>
    <t>AV - If a negative value is calculated under the square root sign, the appraiser variation (AV) defaults to zero (0).</t>
  </si>
  <si>
    <r>
      <t>K</t>
    </r>
    <r>
      <rPr>
        <vertAlign val="subscript"/>
        <sz val="8"/>
        <rFont val="Times New Roman"/>
        <family val="1"/>
      </rPr>
      <t>2</t>
    </r>
    <r>
      <rPr>
        <sz val="8"/>
        <rFont val="Times New Roman"/>
        <family val="1"/>
      </rPr>
      <t xml:space="preserve"> is 5.15/d</t>
    </r>
    <r>
      <rPr>
        <vertAlign val="subscript"/>
        <sz val="8"/>
        <rFont val="Times New Roman"/>
        <family val="1"/>
      </rPr>
      <t>2</t>
    </r>
    <r>
      <rPr>
        <sz val="8"/>
        <rFont val="Times New Roman"/>
        <family val="1"/>
      </rPr>
      <t>, where d</t>
    </r>
    <r>
      <rPr>
        <vertAlign val="subscript"/>
        <sz val="8"/>
        <rFont val="Times New Roman"/>
        <family val="1"/>
      </rPr>
      <t>2</t>
    </r>
    <r>
      <rPr>
        <sz val="8"/>
        <rFont val="Times New Roman"/>
        <family val="1"/>
      </rPr>
      <t xml:space="preserve"> is dependent on the number of operators (m) and (g) is 1, since there is only one range calculation.</t>
    </r>
  </si>
  <si>
    <r>
      <t>* D</t>
    </r>
    <r>
      <rPr>
        <vertAlign val="subscript"/>
        <sz val="8"/>
        <rFont val="Times New Roman"/>
        <family val="1"/>
      </rPr>
      <t>4</t>
    </r>
    <r>
      <rPr>
        <sz val="8"/>
        <rFont val="Times New Roman"/>
        <family val="1"/>
      </rPr>
      <t xml:space="preserve"> =3.27 for 2 trials and 2.58 for 3 trials;  D</t>
    </r>
    <r>
      <rPr>
        <vertAlign val="subscript"/>
        <sz val="8"/>
        <rFont val="Times New Roman"/>
        <family val="1"/>
      </rPr>
      <t>3</t>
    </r>
    <r>
      <rPr>
        <sz val="8"/>
        <rFont val="Times New Roman"/>
        <family val="1"/>
      </rPr>
      <t xml:space="preserve"> = 0 for up to 7 trials.  UCL</t>
    </r>
    <r>
      <rPr>
        <vertAlign val="subscript"/>
        <sz val="8"/>
        <rFont val="Times New Roman"/>
        <family val="1"/>
      </rPr>
      <t>R</t>
    </r>
    <r>
      <rPr>
        <sz val="8"/>
        <rFont val="Times New Roman"/>
        <family val="1"/>
      </rPr>
      <t xml:space="preserve"> represents the limit of individual R's.  Circle those that are</t>
    </r>
  </si>
  <si>
    <r>
      <t>K</t>
    </r>
    <r>
      <rPr>
        <vertAlign val="subscript"/>
        <sz val="8"/>
        <rFont val="Times New Roman"/>
        <family val="1"/>
      </rPr>
      <t>1</t>
    </r>
    <r>
      <rPr>
        <sz val="8"/>
        <rFont val="Times New Roman"/>
        <family val="1"/>
      </rPr>
      <t xml:space="preserve"> is 5.15/d</t>
    </r>
    <r>
      <rPr>
        <vertAlign val="subscript"/>
        <sz val="8"/>
        <rFont val="Times New Roman"/>
        <family val="1"/>
      </rPr>
      <t>2</t>
    </r>
    <r>
      <rPr>
        <sz val="8"/>
        <rFont val="Times New Roman"/>
        <family val="1"/>
      </rPr>
      <t>, where d</t>
    </r>
    <r>
      <rPr>
        <vertAlign val="subscript"/>
        <sz val="8"/>
        <rFont val="Times New Roman"/>
        <family val="1"/>
      </rPr>
      <t>2</t>
    </r>
    <r>
      <rPr>
        <sz val="8"/>
        <rFont val="Times New Roman"/>
        <family val="1"/>
      </rPr>
      <t xml:space="preserve"> is dependent on the number of trials (m) and the number if parts times the number of operators (g) which is</t>
    </r>
  </si>
  <si>
    <t>assumed to be greater than 15.</t>
  </si>
  <si>
    <r>
      <t>d</t>
    </r>
    <r>
      <rPr>
        <vertAlign val="subscript"/>
        <sz val="8"/>
        <rFont val="Times New Roman"/>
        <family val="1"/>
      </rPr>
      <t>2</t>
    </r>
    <r>
      <rPr>
        <sz val="8"/>
        <rFont val="Times New Roman"/>
        <family val="1"/>
      </rPr>
      <t xml:space="preserve"> is obtained from Table D</t>
    </r>
    <r>
      <rPr>
        <vertAlign val="subscript"/>
        <sz val="8"/>
        <rFont val="Times New Roman"/>
        <family val="1"/>
      </rPr>
      <t>3</t>
    </r>
    <r>
      <rPr>
        <sz val="8"/>
        <rFont val="Times New Roman"/>
        <family val="1"/>
      </rPr>
      <t>, "Quality Control and Industrial Statistics", A.J. Duncan.</t>
    </r>
  </si>
  <si>
    <t xml:space="preserve">Acceptance Criteria </t>
  </si>
  <si>
    <t xml:space="preserve">NOTE: </t>
  </si>
  <si>
    <t>a) If  GRR &lt;10%  &amp;  ndc &gt; 5 then Measurement System is suitable for controlling the process .    
b) If  GRR &gt;10% &amp; &lt; 30% &amp; ndc&gt;5 then Measurement System is suitable for attribute type of decision.  
c) If GRR &gt;30% Measurement System is not acceptable.</t>
  </si>
  <si>
    <t>If R &amp; R NOT OK Then to do:  
1. If GRR &gt;30% Measurement System is not acceptable, then send the gauge for calibration/repair depends upon the status.
2. Check whether the Entire Range of tolerance is covered for the R&amp;R Study. (Check Dimensional Range)</t>
  </si>
  <si>
    <t xml:space="preserve">PREPARED BY </t>
  </si>
  <si>
    <t>APPROVED BY</t>
  </si>
  <si>
    <t>PLATE CLUTCH</t>
  </si>
  <si>
    <t>0-200 MM</t>
  </si>
  <si>
    <t>GAU00842</t>
  </si>
  <si>
    <r>
      <t xml:space="preserve">S: - Submission to Endurance, R: - Retention at Suppliers Place, *:- Retain </t>
    </r>
    <r>
      <rPr>
        <sz val="9.5"/>
        <color rgb="FF000000"/>
        <rFont val="Tahoma"/>
        <family val="2"/>
      </rPr>
      <t xml:space="preserve">at Supplier </t>
    </r>
    <r>
      <rPr>
        <sz val="9.5"/>
        <color rgb="FF000000"/>
        <rFont val="Verdana"/>
        <family val="2"/>
      </rPr>
      <t>Place Submit to Endurance on request</t>
    </r>
  </si>
  <si>
    <t>Process Flow</t>
  </si>
  <si>
    <t>Arun.B</t>
  </si>
  <si>
    <t>Ashok.M</t>
  </si>
  <si>
    <t>Ranjeet.K</t>
  </si>
  <si>
    <t>-</t>
  </si>
  <si>
    <t>PPAP</t>
  </si>
  <si>
    <t>PART NAME :-</t>
  </si>
  <si>
    <t xml:space="preserve">PART NO :- </t>
  </si>
  <si>
    <t xml:space="preserve">REV. NO :- </t>
  </si>
  <si>
    <t xml:space="preserve">MODEL :- </t>
  </si>
  <si>
    <t>CUSTOMER :-</t>
  </si>
  <si>
    <t xml:space="preserve">DATE:- </t>
  </si>
  <si>
    <t>PREPARED BY</t>
  </si>
  <si>
    <t xml:space="preserve">Note: </t>
  </si>
  <si>
    <t>Revision Summary</t>
  </si>
  <si>
    <t xml:space="preserve">Measuring Tape </t>
  </si>
  <si>
    <t>Rev No/Dt::</t>
  </si>
  <si>
    <t xml:space="preserve">Rev.No </t>
  </si>
  <si>
    <t>Initial Release</t>
  </si>
  <si>
    <t xml:space="preserve"> Approved Transporter</t>
  </si>
  <si>
    <t xml:space="preserve">                 Product Characteristics</t>
  </si>
  <si>
    <t>Endurance Technologies Ltd - B/D</t>
  </si>
  <si>
    <t>Plot No,K-226/2, M.I.D.C. Industrial Area, Waluj, Aurangabad-431136, MH.</t>
  </si>
  <si>
    <t xml:space="preserve">Endurance T. Ltd. B/D </t>
  </si>
  <si>
    <t>M.T.C.</t>
  </si>
  <si>
    <t>Rusty, Dent, Damage, Scratch &amp; Line Marks.</t>
  </si>
  <si>
    <t xml:space="preserve">Part Should be Free from Dent , Damage , Scratches , Line Marks, Tool Mark , Heavy Burr (Chip up) &amp; Undercut. </t>
  </si>
  <si>
    <t>CMM</t>
  </si>
  <si>
    <t xml:space="preserve"> Part Should be free from Burr &amp; Deep Marks of Deburring.</t>
  </si>
  <si>
    <t xml:space="preserve">1st Piercing </t>
  </si>
  <si>
    <t xml:space="preserve">Part Should be Free from Dent , Damage , Heavy Burr (Chip up), Hole Missing or Incomplete Hole &amp; Piercing Shift.  </t>
  </si>
  <si>
    <t xml:space="preserve">2nd Piercing </t>
  </si>
  <si>
    <t xml:space="preserve">Dial &amp; Height Gauge </t>
  </si>
  <si>
    <t xml:space="preserve">Manually </t>
  </si>
  <si>
    <t xml:space="preserve">Storage &amp; Dispatch </t>
  </si>
  <si>
    <t>Potential Failure Mode and Effects Analysis (PFMEA)</t>
  </si>
  <si>
    <t>Part Number   :</t>
  </si>
  <si>
    <t>FMEA Date(Orig.)-</t>
  </si>
  <si>
    <t>Page No.
1 of 6</t>
  </si>
  <si>
    <t xml:space="preserve">Part Name     : </t>
  </si>
  <si>
    <t xml:space="preserve">Model Year(s)/Vehicle(s)     :  </t>
  </si>
  <si>
    <t>FMEA Date( Rev.)-</t>
  </si>
  <si>
    <t>Step / Opr #</t>
  </si>
  <si>
    <t>Process Function</t>
  </si>
  <si>
    <t>Sev</t>
  </si>
  <si>
    <t>Class</t>
  </si>
  <si>
    <t>Potential Cause(s) / Mechanisms of Failure</t>
  </si>
  <si>
    <t>Occ</t>
  </si>
  <si>
    <t>Current Process Controls- Prevention</t>
  </si>
  <si>
    <t>Current Process Controls - Detection</t>
  </si>
  <si>
    <t>Det</t>
  </si>
  <si>
    <t>Reccommended. Actions</t>
  </si>
  <si>
    <t xml:space="preserve"> Resp. and Target Completion Date</t>
  </si>
  <si>
    <t>Action Results</t>
  </si>
  <si>
    <t xml:space="preserve">                                 Actions Taken</t>
  </si>
  <si>
    <t>Undersize</t>
  </si>
  <si>
    <t>Assly. Problem customer end</t>
  </si>
  <si>
    <t>1.Inward Inspection Report 
2. Material Identified with  Tag &amp; Which is sign by Quality Person</t>
  </si>
  <si>
    <t>Oversize</t>
  </si>
  <si>
    <t xml:space="preserve">No effect </t>
  </si>
  <si>
    <t>1. Punch may warn out 
2. Punch re-sharpening not done</t>
  </si>
  <si>
    <t xml:space="preserve">Oversize </t>
  </si>
  <si>
    <t>Gauges</t>
  </si>
  <si>
    <t>Wear out</t>
  </si>
  <si>
    <t>Defective material may passes customer</t>
  </si>
  <si>
    <t>Calibration not done</t>
  </si>
  <si>
    <t>MSA &amp; R&amp;R, Calibration , Report .</t>
  </si>
  <si>
    <t>1. Calibration report</t>
  </si>
  <si>
    <t>1.Final inspection check sheet
2.  PDIR</t>
  </si>
  <si>
    <t>Packing &amp; Dispatch</t>
  </si>
  <si>
    <t>Packing, Dispatch</t>
  </si>
  <si>
    <t>Rust , Part Shortage
Delay in Dispatch</t>
  </si>
  <si>
    <t>Std. bins not used</t>
  </si>
  <si>
    <t>Partitioned bins</t>
  </si>
  <si>
    <t>Packing stds.</t>
  </si>
  <si>
    <t>Improper mode of dispatch /improper Communication</t>
  </si>
  <si>
    <t>Operator Training, Work Instruction for Packing</t>
  </si>
  <si>
    <t>Final Inspection
Monthly data Monitoring</t>
  </si>
  <si>
    <t>Free From Burr</t>
  </si>
  <si>
    <t>FFPA</t>
  </si>
  <si>
    <t>Functional issue</t>
  </si>
  <si>
    <t>Visual defect passed</t>
  </si>
  <si>
    <t>Inspector Training</t>
  </si>
  <si>
    <t>Receiving Inspection of Material</t>
  </si>
  <si>
    <t>1. In purchase order material spec. is defined and communicated to supplier 
2. Incoming inspection as per material std. 
3.Required  supplier PDI Report to Every Lot</t>
  </si>
  <si>
    <t>1. Die may warn out 
2. Die re-sharpening not done as per frequency .</t>
  </si>
  <si>
    <t xml:space="preserve">1. In process inspection &amp; FFPA
2. Tool History card monitoring </t>
  </si>
  <si>
    <t>1.First Five Piece Approval &amp; In process Inspection 
2. Re-sharpening the tool after as per feq.</t>
  </si>
  <si>
    <t>1. In process inspection &amp; FFPA
2. Tool History card</t>
  </si>
  <si>
    <t>Aesthetic issue at customer end</t>
  </si>
  <si>
    <t>Training to be initiated, Focus on attribute measurement</t>
  </si>
  <si>
    <t>Fitment and functional issue</t>
  </si>
  <si>
    <t>Aesthetic issue at customer end i. e. rusty, dusty</t>
  </si>
  <si>
    <t>Q 8344 - F 02, 01, 01.07.2019</t>
  </si>
  <si>
    <t>Q 8344 - F 05, 01, 01.07.2019</t>
  </si>
  <si>
    <t>1. Wrong material supplied 
2. Inspection method not followed</t>
  </si>
  <si>
    <t>1. Punch may wear out.
2.Punch resharpning not done as per frequency.</t>
  </si>
  <si>
    <t>1.First Five Piece Approval &amp; In process Inspection 
2. Re-sharpening the tool as per frequency.</t>
  </si>
  <si>
    <t>1.First Five Piece Approval &amp; In process Inspection 
2. Re-sharpening the tool after as per frequency.</t>
  </si>
  <si>
    <t>(</t>
  </si>
  <si>
    <t>Date (Original):</t>
  </si>
  <si>
    <t>Part Name/Description:</t>
  </si>
  <si>
    <t>Customer Engg. Appr./Date (Opt):</t>
  </si>
  <si>
    <t>Latest Change Level:</t>
  </si>
  <si>
    <t>Supplier/Plant App./Date:</t>
  </si>
  <si>
    <t>Cust. Quality Appr./Date (Opt):</t>
  </si>
  <si>
    <t>Other Approval/Date:</t>
  </si>
  <si>
    <t>Other Approval/Date (Optional):</t>
  </si>
  <si>
    <t xml:space="preserve">Supplier Plant/Code: </t>
  </si>
  <si>
    <t>Dhananjay</t>
  </si>
  <si>
    <t>Control Plan No.:</t>
  </si>
  <si>
    <t>Oper. #</t>
  </si>
  <si>
    <t>Process Description</t>
  </si>
  <si>
    <t>Machine/Device/Jig/Tools</t>
  </si>
  <si>
    <t xml:space="preserve">                                      Characteristics</t>
  </si>
  <si>
    <t>Spl.</t>
  </si>
  <si>
    <t xml:space="preserve">                Methods</t>
  </si>
  <si>
    <t>Responsibility</t>
  </si>
  <si>
    <t>Reaction Plan</t>
  </si>
  <si>
    <t>Item#</t>
  </si>
  <si>
    <t>Product</t>
  </si>
  <si>
    <t>Process</t>
  </si>
  <si>
    <t>D/C</t>
  </si>
  <si>
    <t>Process/Pdt. Spec./Tolerance</t>
  </si>
  <si>
    <t>G.ID</t>
  </si>
  <si>
    <t>Eval. Mst. Technique</t>
  </si>
  <si>
    <t>Sample Size</t>
  </si>
  <si>
    <t>Sample Frequency</t>
  </si>
  <si>
    <t>Control Method</t>
  </si>
  <si>
    <t>Receiving Inspection</t>
  </si>
  <si>
    <t>Material</t>
  </si>
  <si>
    <t xml:space="preserve">Supplier Test Certificate </t>
  </si>
  <si>
    <t>5 Nos</t>
  </si>
  <si>
    <t>Every Lot</t>
  </si>
  <si>
    <t>Engineer</t>
  </si>
  <si>
    <t>Reject the lot and inform to Purchase &amp; Supplier.</t>
  </si>
  <si>
    <t>Free from Line Marks</t>
  </si>
  <si>
    <t>Dent &amp; Damage</t>
  </si>
  <si>
    <t>Free from Dent &amp; Damage</t>
  </si>
  <si>
    <t>Scratches</t>
  </si>
  <si>
    <t>Free from Scratches</t>
  </si>
  <si>
    <t>Rusty</t>
  </si>
  <si>
    <t>Free from Rusty</t>
  </si>
  <si>
    <t>Thickness</t>
  </si>
  <si>
    <t>Width</t>
  </si>
  <si>
    <t xml:space="preserve">Length </t>
  </si>
  <si>
    <t xml:space="preserve">Heavy Burr (Chip up) </t>
  </si>
  <si>
    <t xml:space="preserve">Free from Heavy Burr (Chip up) </t>
  </si>
  <si>
    <t xml:space="preserve">5 Nos
2 Nos
</t>
  </si>
  <si>
    <t>Every Set up
Every 2 Hrs.</t>
  </si>
  <si>
    <t>Set-up Approval
 and
 In process Inspection</t>
  </si>
  <si>
    <t>Operator 
Engineer</t>
  </si>
  <si>
    <t>Inform to QC / Prod.
supervisor / In charge
 for correction</t>
  </si>
  <si>
    <t xml:space="preserve">Scratches </t>
  </si>
  <si>
    <t xml:space="preserve">Free from Scratches </t>
  </si>
  <si>
    <t>Line Marks</t>
  </si>
  <si>
    <t xml:space="preserve">Tool Mark </t>
  </si>
  <si>
    <t xml:space="preserve">Free from Tool  Code </t>
  </si>
  <si>
    <t xml:space="preserve">Undercut </t>
  </si>
  <si>
    <t xml:space="preserve">Free from Undercut </t>
  </si>
  <si>
    <t>Outer Dia.</t>
  </si>
  <si>
    <t xml:space="preserve">Internal Dia. </t>
  </si>
  <si>
    <t>Shear Droop Allowed up to</t>
  </si>
  <si>
    <t xml:space="preserve">Layout inspection </t>
  </si>
  <si>
    <t>---</t>
  </si>
  <si>
    <t>Punch &amp; Die Sharpening Frequency</t>
  </si>
  <si>
    <t>Tool Life Monitoring</t>
  </si>
  <si>
    <t>10000 nos ± 10%</t>
  </si>
  <si>
    <t>Tool History Card</t>
  </si>
  <si>
    <t>Maint. Engg.</t>
  </si>
  <si>
    <t>Resharpening</t>
  </si>
  <si>
    <t>Not Allowed</t>
  </si>
  <si>
    <t>Set-up Approval</t>
  </si>
  <si>
    <t>Operator/QA Engineer</t>
  </si>
  <si>
    <t xml:space="preserve"> Segregation &amp; Rework</t>
  </si>
  <si>
    <t xml:space="preserve">Visual </t>
  </si>
  <si>
    <t xml:space="preserve">Hole Missing </t>
  </si>
  <si>
    <t xml:space="preserve">Free from Hole Missing </t>
  </si>
  <si>
    <t xml:space="preserve">Incomplete Hole </t>
  </si>
  <si>
    <t xml:space="preserve">Free from Incomplete Hole </t>
  </si>
  <si>
    <t xml:space="preserve">Piercing Shift </t>
  </si>
  <si>
    <t xml:space="preserve">Free from Piercing Shift </t>
  </si>
  <si>
    <t xml:space="preserve">D.V.C or Plug Gauge </t>
  </si>
  <si>
    <t>Mounting Hole PCD</t>
  </si>
  <si>
    <t xml:space="preserve">Relation Gauge </t>
  </si>
  <si>
    <t xml:space="preserve">Final Inspection </t>
  </si>
  <si>
    <t>Final Inspection Check Sheet
PDIR</t>
  </si>
  <si>
    <t>Inspector</t>
  </si>
  <si>
    <t>Inform to QA supervisor</t>
  </si>
  <si>
    <t xml:space="preserve">Hole Missing Incomplete Hole </t>
  </si>
  <si>
    <t xml:space="preserve">Hole Missing Piercing Shift </t>
  </si>
  <si>
    <t>05 Nos</t>
  </si>
  <si>
    <t>PDIR</t>
  </si>
  <si>
    <t xml:space="preserve">Storage </t>
  </si>
  <si>
    <t xml:space="preserve">In partitioned Racks at store only </t>
  </si>
  <si>
    <t xml:space="preserve">Every year </t>
  </si>
  <si>
    <t>Dock Audit</t>
  </si>
  <si>
    <t>Inform to the store Dept.</t>
  </si>
  <si>
    <t xml:space="preserve">Dispatch </t>
  </si>
  <si>
    <t>Fully Covered Vehicle</t>
  </si>
  <si>
    <t>Doc. No. Q 8344 - F 03, 01, 01.07.2019</t>
  </si>
  <si>
    <t>Stainless Steel 410 - DB or Equivalent Grade</t>
  </si>
  <si>
    <t xml:space="preserve">              CHECKING AIDS LIST</t>
  </si>
  <si>
    <t xml:space="preserve"> </t>
  </si>
  <si>
    <t>(For Gauges, Instruments &amp; Testing Equipment)</t>
  </si>
  <si>
    <t xml:space="preserve">Vendor Name:- </t>
  </si>
  <si>
    <t xml:space="preserve">Part name :- </t>
  </si>
  <si>
    <t xml:space="preserve">Part No. :-  </t>
  </si>
  <si>
    <t>Vendor Code :</t>
  </si>
  <si>
    <t xml:space="preserve">SR.NO </t>
  </si>
  <si>
    <t>GUAGES NAME</t>
  </si>
  <si>
    <t>Guages/Instruments</t>
  </si>
  <si>
    <t>Calibration Freq.</t>
  </si>
  <si>
    <t>Least count</t>
  </si>
  <si>
    <t>MSA</t>
  </si>
  <si>
    <t>Test equipments no.</t>
  </si>
  <si>
    <t>YES/NO/NR</t>
  </si>
  <si>
    <t>Digital Vernier Caliper</t>
  </si>
  <si>
    <t>1 year</t>
  </si>
  <si>
    <t>YES</t>
  </si>
  <si>
    <t>Digital Micrometer</t>
  </si>
  <si>
    <t>NO</t>
  </si>
  <si>
    <t>Granite Surface Plate</t>
  </si>
  <si>
    <t>2 year</t>
  </si>
  <si>
    <t>Plunger dial</t>
  </si>
  <si>
    <t>Doc. No. Q 8344 - F 06, 01, 01.07.2019</t>
  </si>
  <si>
    <t xml:space="preserve">R/M third party verification not required due to R/M provide by Customer </t>
  </si>
  <si>
    <t>PACKING STANDARD</t>
  </si>
  <si>
    <t>Product Name</t>
  </si>
  <si>
    <t>Product No</t>
  </si>
  <si>
    <t>Model</t>
  </si>
  <si>
    <t>Pallet Packing/Trollies Details</t>
  </si>
  <si>
    <t>Customer Name</t>
  </si>
  <si>
    <t>Endurance Technologies Pvt. Ltd.</t>
  </si>
  <si>
    <t>Supplier Name</t>
  </si>
  <si>
    <t>Pallet/Box/Trollies Dim</t>
  </si>
  <si>
    <t>Photograph of Final Packing (One Unit)</t>
  </si>
  <si>
    <t>Photograph of Final Pallet/Box/Bin/Trolley</t>
  </si>
  <si>
    <t>L</t>
  </si>
  <si>
    <t>W</t>
  </si>
  <si>
    <t>H</t>
  </si>
  <si>
    <t>Weight (Empty)</t>
  </si>
  <si>
    <t>Weight (Final)</t>
  </si>
  <si>
    <t>Qty/
Package</t>
  </si>
  <si>
    <t>Instruction for Transporter etc:</t>
  </si>
  <si>
    <t xml:space="preserve">500 Nos per Vehicle. </t>
  </si>
  <si>
    <t>Photos of Different phases of parts paacking to be pasted here</t>
  </si>
  <si>
    <t>Final Packing photograph</t>
  </si>
  <si>
    <t>Special instructions and Remarks:</t>
  </si>
  <si>
    <t>Supplier Approval</t>
  </si>
  <si>
    <t>Customer (ETPL) Approval</t>
  </si>
  <si>
    <t>Mktg / Production</t>
  </si>
  <si>
    <t>Dispatch</t>
  </si>
  <si>
    <t>Quality</t>
  </si>
  <si>
    <t>Purchase / Sourcing</t>
  </si>
  <si>
    <t>Stores</t>
  </si>
  <si>
    <t>SQA/Quality</t>
  </si>
  <si>
    <t>1. Tool Resharpning : 10000 nos ± 10%
2. Machine Tonnage.:- 400 Ton Min.</t>
  </si>
  <si>
    <t>No bending or excessive warpage allowed during blanking flatness of disc after blanking shall be 1.2mm Max.</t>
  </si>
  <si>
    <t xml:space="preserve">Filler Gauge </t>
  </si>
  <si>
    <t xml:space="preserve">Part Should be Free from Dent , Damage , Scratches , Line Marks, Tool Mark , Heavy Burr (Chip up), Undercut, Hole Missing or Incomplete Hole &amp; Piercing Shift.  </t>
  </si>
  <si>
    <t xml:space="preserve">Vernier Caliper </t>
  </si>
  <si>
    <t xml:space="preserve">Flatness </t>
  </si>
  <si>
    <t>1.2mm MAX.</t>
  </si>
  <si>
    <t>1.Deburring belt get wear out
2.Wrong grade deburring belt used.</t>
  </si>
  <si>
    <t xml:space="preserve">1. Specified grade 80 &amp; 320 belts are used .
2. Deburing belt change as per  feq. </t>
  </si>
  <si>
    <t>Deburring SPM</t>
  </si>
  <si>
    <t xml:space="preserve">Harmful Burr &amp; Sharp Edges </t>
  </si>
  <si>
    <t xml:space="preserve">Deep marks of Deburring </t>
  </si>
  <si>
    <t xml:space="preserve">Front Belt </t>
  </si>
  <si>
    <t>80 Grade</t>
  </si>
  <si>
    <t xml:space="preserve">Rear Belt </t>
  </si>
  <si>
    <t>320 Grade</t>
  </si>
  <si>
    <t>Belt Change Frequency of Front</t>
  </si>
  <si>
    <t>10000 ±10%</t>
  </si>
  <si>
    <t xml:space="preserve">Belt Life Monitoring Sheet </t>
  </si>
  <si>
    <t xml:space="preserve">Operator  </t>
  </si>
  <si>
    <t xml:space="preserve">Belt Change Frequency of Rear </t>
  </si>
  <si>
    <t>15000 ±10%</t>
  </si>
  <si>
    <t>Hole Dia.</t>
  </si>
  <si>
    <t>Doc. No- D81-F13/Rev.01/01.07.2019</t>
  </si>
  <si>
    <t>B21040501</t>
  </si>
  <si>
    <r>
      <t xml:space="preserve">Dhananjay Enterprises
</t>
    </r>
    <r>
      <rPr>
        <sz val="16"/>
        <rFont val="Arial"/>
        <family val="2"/>
      </rPr>
      <t>Statistical Process Control Study</t>
    </r>
  </si>
  <si>
    <t>PART NAME:</t>
  </si>
  <si>
    <t>INSTRUMENT:</t>
  </si>
  <si>
    <t>L.COUNT:</t>
  </si>
  <si>
    <t>SUPPLIER Name</t>
  </si>
  <si>
    <t>PART NO.:</t>
  </si>
  <si>
    <t>MACHINE:</t>
  </si>
  <si>
    <t>DATE</t>
  </si>
  <si>
    <t>SAMPLE SIZE:</t>
  </si>
  <si>
    <t>OPERATION:</t>
  </si>
  <si>
    <t xml:space="preserve">Piercing </t>
  </si>
  <si>
    <t>NO.OF DECIMALS:</t>
  </si>
  <si>
    <t>Character</t>
  </si>
  <si>
    <t>Mounting Hole</t>
  </si>
  <si>
    <t>DATA COLLECTION: -</t>
  </si>
  <si>
    <t>SNO.</t>
  </si>
  <si>
    <t>U.T.L.</t>
  </si>
  <si>
    <t>SAMPLE</t>
  </si>
  <si>
    <t>D2</t>
  </si>
  <si>
    <t>A2</t>
  </si>
  <si>
    <t>D4</t>
  </si>
  <si>
    <t>1</t>
  </si>
  <si>
    <t>2.560</t>
  </si>
  <si>
    <t>3.270</t>
  </si>
  <si>
    <t>2</t>
  </si>
  <si>
    <t>1.880</t>
  </si>
  <si>
    <t>L.T.L.</t>
  </si>
  <si>
    <t>3</t>
  </si>
  <si>
    <t>1.020</t>
  </si>
  <si>
    <t>2.570</t>
  </si>
  <si>
    <t>4</t>
  </si>
  <si>
    <t>0.730</t>
  </si>
  <si>
    <t>2.230</t>
  </si>
  <si>
    <t>5</t>
  </si>
  <si>
    <t>0.590</t>
  </si>
  <si>
    <t>2.110</t>
  </si>
  <si>
    <t>CALCULATIONS: -</t>
  </si>
  <si>
    <t>FOR HISTOGRAM</t>
  </si>
  <si>
    <r>
      <t>X</t>
    </r>
    <r>
      <rPr>
        <sz val="6"/>
        <rFont val="Arial"/>
        <family val="2"/>
      </rPr>
      <t>LARGE</t>
    </r>
  </si>
  <si>
    <t>Xmax.=</t>
  </si>
  <si>
    <t>NO.OF NON CONFORMING PART =</t>
  </si>
  <si>
    <t>NOS.</t>
  </si>
  <si>
    <r>
      <t>X</t>
    </r>
    <r>
      <rPr>
        <sz val="6"/>
        <rFont val="Arial"/>
        <family val="2"/>
      </rPr>
      <t>SMALL</t>
    </r>
  </si>
  <si>
    <t>Xmin.=</t>
  </si>
  <si>
    <t>RANGE</t>
  </si>
  <si>
    <t>R - BAR =</t>
  </si>
  <si>
    <t xml:space="preserve">NO. OF PARTS ABOVE U.T.L. = </t>
  </si>
  <si>
    <t>AVG.</t>
  </si>
  <si>
    <t>X - BAR =</t>
  </si>
  <si>
    <t xml:space="preserve">NO. OF PARTS BELOW L.T.L. = </t>
  </si>
  <si>
    <t>Process Width ( P ) =</t>
  </si>
  <si>
    <t>Specification Width(S) =</t>
  </si>
  <si>
    <t>Index (K)={2 x (D-XBAR) / S}=</t>
  </si>
  <si>
    <t>INTERVAL</t>
  </si>
  <si>
    <t>FREQ.</t>
  </si>
  <si>
    <t>CU. FREQ.</t>
  </si>
  <si>
    <t>Design Centre ( D ) =</t>
  </si>
  <si>
    <t>Interval =</t>
  </si>
  <si>
    <t>Selecting no. of classes =</t>
  </si>
  <si>
    <t>Starting Point =</t>
  </si>
  <si>
    <t>No. of readings=</t>
  </si>
  <si>
    <t>Shift Of 'X-BAR' from 'D' =</t>
  </si>
  <si>
    <r>
      <t>U.C.L.</t>
    </r>
    <r>
      <rPr>
        <b/>
        <sz val="10"/>
        <color indexed="10"/>
        <rFont val="Arial"/>
        <family val="2"/>
      </rPr>
      <t xml:space="preserve"> </t>
    </r>
  </si>
  <si>
    <t>L.C.L.</t>
  </si>
  <si>
    <t>U.C.L.</t>
  </si>
  <si>
    <r>
      <t>X-BAR</t>
    </r>
    <r>
      <rPr>
        <b/>
        <sz val="10"/>
        <color indexed="10"/>
        <rFont val="Arial"/>
        <family val="2"/>
      </rPr>
      <t xml:space="preserve"> </t>
    </r>
  </si>
  <si>
    <t>R-BAR</t>
  </si>
  <si>
    <r>
      <t>U.C.L.</t>
    </r>
    <r>
      <rPr>
        <sz val="6"/>
        <rFont val="Arial"/>
        <family val="2"/>
      </rPr>
      <t xml:space="preserve">XBAR </t>
    </r>
    <r>
      <rPr>
        <sz val="10"/>
        <rFont val="Arial"/>
        <family val="2"/>
      </rPr>
      <t>=</t>
    </r>
  </si>
  <si>
    <r>
      <t>L.C.L.</t>
    </r>
    <r>
      <rPr>
        <sz val="6"/>
        <rFont val="Arial"/>
        <family val="2"/>
      </rPr>
      <t>XBAR</t>
    </r>
    <r>
      <rPr>
        <sz val="10"/>
        <rFont val="Arial"/>
        <family val="2"/>
      </rPr>
      <t xml:space="preserve"> =</t>
    </r>
  </si>
  <si>
    <r>
      <t>U.C.L.</t>
    </r>
    <r>
      <rPr>
        <sz val="6"/>
        <rFont val="Arial"/>
        <family val="2"/>
      </rPr>
      <t>RBAR</t>
    </r>
    <r>
      <rPr>
        <sz val="10"/>
        <rFont val="Arial"/>
        <family val="2"/>
      </rPr>
      <t xml:space="preserve"> =</t>
    </r>
  </si>
  <si>
    <r>
      <t>L.C.L.</t>
    </r>
    <r>
      <rPr>
        <sz val="6"/>
        <rFont val="Arial"/>
        <family val="2"/>
      </rPr>
      <t>RBAR</t>
    </r>
    <r>
      <rPr>
        <sz val="10"/>
        <rFont val="Arial"/>
        <family val="2"/>
      </rPr>
      <t xml:space="preserve"> =</t>
    </r>
  </si>
  <si>
    <r>
      <t>Std.Dev."</t>
    </r>
    <r>
      <rPr>
        <b/>
        <sz val="10"/>
        <color indexed="10"/>
        <rFont val="Bookman Old Style"/>
        <family val="1"/>
      </rPr>
      <t>s</t>
    </r>
    <r>
      <rPr>
        <b/>
        <sz val="10"/>
        <color indexed="10"/>
        <rFont val="Arial"/>
        <family val="2"/>
      </rPr>
      <t>"=</t>
    </r>
    <r>
      <rPr>
        <b/>
        <sz val="10"/>
        <color indexed="10"/>
        <rFont val="Bookshelf Symbol 5"/>
        <charset val="2"/>
      </rPr>
      <t/>
    </r>
  </si>
  <si>
    <r>
      <t>Cp=(S/6</t>
    </r>
    <r>
      <rPr>
        <b/>
        <sz val="10"/>
        <color indexed="10"/>
        <rFont val="Bookman Old Style"/>
        <family val="1"/>
      </rPr>
      <t>s</t>
    </r>
    <r>
      <rPr>
        <b/>
        <sz val="10"/>
        <color indexed="10"/>
        <rFont val="Arial"/>
        <family val="2"/>
      </rPr>
      <t>)=</t>
    </r>
  </si>
  <si>
    <t>Result</t>
  </si>
  <si>
    <t>Cpk=Min(Cpu,Cpl)=</t>
  </si>
  <si>
    <t>Doc. No- D81-F07/Rev.01/01.07.2019</t>
  </si>
  <si>
    <t>Part Submission Warrant</t>
  </si>
  <si>
    <t xml:space="preserve">  Customer Part Number</t>
  </si>
  <si>
    <t>Shown on Drawing No.</t>
  </si>
  <si>
    <t xml:space="preserve">  Organization Part #</t>
  </si>
  <si>
    <t>Engineering Change Level</t>
  </si>
  <si>
    <t>Dated</t>
  </si>
  <si>
    <t>Additional Engineering Changes</t>
  </si>
  <si>
    <t>N/A</t>
  </si>
  <si>
    <t>Safety and/or Government Regulation</t>
  </si>
  <si>
    <t>Purchase Order No.</t>
  </si>
  <si>
    <r>
      <t>Weight</t>
    </r>
    <r>
      <rPr>
        <sz val="7"/>
        <rFont val="Arial"/>
        <family val="2"/>
      </rPr>
      <t xml:space="preserve"> (kg)</t>
    </r>
  </si>
  <si>
    <t>Checking Aid No.</t>
  </si>
  <si>
    <t>Checking Aid Engineering Change Level</t>
  </si>
  <si>
    <t>ORGANIZATION MANUFACTURING INFORMATION</t>
  </si>
  <si>
    <t>CUSTOMER SUBMITTAL INFORMATION</t>
  </si>
  <si>
    <t xml:space="preserve">Endurance Technologies Ltd. (Disc Brake Division) K-226/2, M.I.D.C. Industrial Area, Waluj, Aurangabad-431136, MH. </t>
  </si>
  <si>
    <t>Organization Name &amp; Supplier/Vendor Code</t>
  </si>
  <si>
    <t>Customer Name/Division</t>
  </si>
  <si>
    <t>Street Address</t>
  </si>
  <si>
    <t>Buyer/Buyer Code</t>
  </si>
  <si>
    <t>Aurangabad</t>
  </si>
  <si>
    <t>Maharashtra</t>
  </si>
  <si>
    <t>India</t>
  </si>
  <si>
    <t>City</t>
  </si>
  <si>
    <t>Region</t>
  </si>
  <si>
    <t>Postal Code</t>
  </si>
  <si>
    <t>Country</t>
  </si>
  <si>
    <t>Application</t>
  </si>
  <si>
    <t>MATERIALS REPORTING</t>
  </si>
  <si>
    <t>Has customer-required Substances of Concern information been reported?</t>
  </si>
  <si>
    <t>Submitted by IMDS or other customer format:</t>
  </si>
  <si>
    <t>No</t>
  </si>
  <si>
    <t>Are polymeric parts identified with appropriate ISO marking codes?</t>
  </si>
  <si>
    <r>
      <t xml:space="preserve">REASON FOR SUBMISSION </t>
    </r>
    <r>
      <rPr>
        <sz val="8"/>
        <color indexed="23"/>
        <rFont val="Arial"/>
        <family val="2"/>
      </rPr>
      <t>(Check at least one)</t>
    </r>
  </si>
  <si>
    <r>
      <t>REQUESTED SUBMISSION LEVEL</t>
    </r>
    <r>
      <rPr>
        <sz val="8"/>
        <rFont val="Arial"/>
        <family val="2"/>
      </rPr>
      <t xml:space="preserve"> </t>
    </r>
    <r>
      <rPr>
        <sz val="8"/>
        <color indexed="23"/>
        <rFont val="Arial"/>
        <family val="2"/>
      </rPr>
      <t>(Check one)</t>
    </r>
  </si>
  <si>
    <t>SUBMISSION RESULTS</t>
  </si>
  <si>
    <t>The results for</t>
  </si>
  <si>
    <t xml:space="preserve">These results meet all drawing and specification requirements: </t>
  </si>
  <si>
    <t>(If "NO" - Explanation Required)</t>
  </si>
  <si>
    <t>Mold  /  Cavity  /  Production Process</t>
  </si>
  <si>
    <t>Single Cavity</t>
  </si>
  <si>
    <t>DECLARATION</t>
  </si>
  <si>
    <t xml:space="preserve">  I hereby affirm that the samples represented by this warrant are representative of our parts which were made by a process that meets all Production Part</t>
  </si>
  <si>
    <t xml:space="preserve">  Approval Process Manual 4th Edition Requirements. I further affirm that these samples were produced at the production rate of </t>
  </si>
  <si>
    <t>/</t>
  </si>
  <si>
    <t>hours.</t>
  </si>
  <si>
    <t xml:space="preserve">  I also certify that documented evidence of such compliance is on file and available for review.  I have noted any deviations from this declaration below.</t>
  </si>
  <si>
    <t>EXPLANATION / COMMENTS:</t>
  </si>
  <si>
    <t>Is each Customer Tool properly tagged and numbered?</t>
  </si>
  <si>
    <t>Organization Authorized Signature</t>
  </si>
  <si>
    <t>Print Name</t>
  </si>
  <si>
    <t>Phone No.</t>
  </si>
  <si>
    <t>Fax No.</t>
  </si>
  <si>
    <t>Title</t>
  </si>
  <si>
    <t>E-mail</t>
  </si>
  <si>
    <t>FOR CUSTOMER USE ONLY (IF APPLICABLE)</t>
  </si>
  <si>
    <t>Part Warrant Disposition:</t>
  </si>
  <si>
    <t>Customer Signature</t>
  </si>
  <si>
    <t xml:space="preserve">  Date</t>
  </si>
  <si>
    <t>Customer Tracking Number (optional)</t>
  </si>
  <si>
    <t>Q 8344 - F 01</t>
  </si>
  <si>
    <t>01, 01.07.2019</t>
  </si>
  <si>
    <t>D.V.C. or PLUG GAUGE</t>
  </si>
  <si>
    <t>Prepared By: Sandip Mahajan</t>
  </si>
  <si>
    <t xml:space="preserve"> Digital Height Gauge </t>
  </si>
  <si>
    <t>Compatibility Report for BAL K17G PPAP.xlsx</t>
  </si>
  <si>
    <t>Run on 04-04-2023 12:15</t>
  </si>
  <si>
    <t>The following features in this workbook are not supported by earlier versions of Excel. These features may be lost or degraded when opening this workbook in an earlier version of Excel or if you save this workbook in an earlier file format.</t>
  </si>
  <si>
    <t>Significant loss of functionality</t>
  </si>
  <si>
    <t># of occurrences</t>
  </si>
  <si>
    <t>Version</t>
  </si>
  <si>
    <t>This file originally contained features which were not recognized by this version of Excel. These features are not preserved when saving an OpenXML file to the XLSB file format, or vice versa.</t>
  </si>
  <si>
    <t>Excel 2007</t>
  </si>
  <si>
    <t>`----</t>
  </si>
  <si>
    <t>`---</t>
  </si>
  <si>
    <t>Sandip Mahajan</t>
  </si>
  <si>
    <t>S</t>
  </si>
  <si>
    <t xml:space="preserve">Key Date: </t>
  </si>
  <si>
    <t>XA.</t>
  </si>
  <si>
    <t>B20518716O</t>
  </si>
  <si>
    <t>XA</t>
  </si>
  <si>
    <t xml:space="preserve">Pockets </t>
  </si>
  <si>
    <t>ID</t>
  </si>
  <si>
    <t>ID &amp; OD Concentricity</t>
  </si>
  <si>
    <t>0.25 w.r.t. "C"</t>
  </si>
  <si>
    <t>SANDIP MAHAJAN</t>
  </si>
  <si>
    <t>HEMANT PATIL</t>
  </si>
  <si>
    <t>OD &amp; ID Concentricity.:- 0.25 w.r.t. "C"</t>
  </si>
  <si>
    <t>Material.:- Stainless steel 410-DB or Equivalent Grade (Fully Annealed &amp; Hardness is 70 / 74 HRB )</t>
  </si>
  <si>
    <t>Shendra, A,Bad</t>
  </si>
  <si>
    <t>SHARANABASSAPPA LEVADI</t>
  </si>
  <si>
    <t xml:space="preserve">Automotive </t>
  </si>
  <si>
    <t>DHANANJAY METAL CRAFT PVT. LTD</t>
  </si>
  <si>
    <t>PLOT NO.A - 105 
5 STAR MIDC, SHENDRA,
AURANGABAD - 431201</t>
  </si>
  <si>
    <t>Doc No: B20518716O</t>
  </si>
  <si>
    <t>Rev. No.</t>
  </si>
  <si>
    <t>Rev. Date</t>
  </si>
  <si>
    <t>New Release</t>
  </si>
  <si>
    <t>:- Sandip mahajan</t>
  </si>
  <si>
    <t>DMCPL</t>
  </si>
  <si>
    <t xml:space="preserve">                   </t>
  </si>
  <si>
    <t>Every Six Month</t>
  </si>
  <si>
    <t xml:space="preserve">Prepared By : Mr. Sandip Mahajan </t>
  </si>
  <si>
    <t>Part Will Not Clean.</t>
  </si>
  <si>
    <t>No Issue</t>
  </si>
  <si>
    <t>Hole will not Clean.</t>
  </si>
  <si>
    <t>No Issue.</t>
  </si>
  <si>
    <t>ID Will not Clean</t>
  </si>
  <si>
    <t>Brake Disk Blanking &amp; Piercing Rear  Ø270</t>
  </si>
  <si>
    <t>:B20524016O</t>
  </si>
  <si>
    <t>RE J1 ABD</t>
  </si>
  <si>
    <t>28/05/2024</t>
  </si>
  <si>
    <t>2024-25</t>
  </si>
  <si>
    <t xml:space="preserve">RE J1 ABD </t>
  </si>
  <si>
    <t>B20524016O</t>
  </si>
  <si>
    <t>PFD B20524016O</t>
  </si>
  <si>
    <t xml:space="preserve"> Brake disc Blanking &amp; Piercing Rear  Ø270</t>
  </si>
  <si>
    <t>XA / 13.03.2024</t>
  </si>
  <si>
    <t>Thk : 4.8 ±0.20</t>
  </si>
  <si>
    <t>Width : 282</t>
  </si>
  <si>
    <t>Length : 1400</t>
  </si>
  <si>
    <t>Blanking</t>
  </si>
  <si>
    <t>OD :  Ø 271 +0.5/-0.1</t>
  </si>
  <si>
    <t>Height Gauge OR D.V.C.</t>
  </si>
  <si>
    <t>Shear Droop Allowed up to 25% of Sheet Thk.</t>
  </si>
  <si>
    <t xml:space="preserve">ID Piercing </t>
  </si>
  <si>
    <t>ID : Ø 106 +0.1/-.0.5</t>
  </si>
  <si>
    <t xml:space="preserve">DVC or Relation Gauge </t>
  </si>
  <si>
    <t xml:space="preserve">1st  Piercing </t>
  </si>
  <si>
    <t>13 x Air Vent Holes Dia. Ø 8 ±0.15</t>
  </si>
  <si>
    <t xml:space="preserve">D.V.C. or Relation Gauge </t>
  </si>
  <si>
    <t>6 x Mounting Holes Dia. Ø 6 ±0.2</t>
  </si>
  <si>
    <t>Mounting Holes Position ±0.15</t>
  </si>
  <si>
    <t>PCD Ø 122.7 ±0.15</t>
  </si>
  <si>
    <t xml:space="preserve">X &amp; Y Coordinates </t>
  </si>
  <si>
    <t>1. Tool Resharpning : 10000 nos ± 10%
2. Machine Tonnage.:- 250Ton Min.</t>
  </si>
  <si>
    <t>1. Tool Resharpning : 10000 nos ± 10%
2. Machine Tonnage.:- 160 Ton Min.</t>
  </si>
  <si>
    <t>24 x Air Vent Holes Dia. Ø 8 ±0.15</t>
  </si>
  <si>
    <t xml:space="preserve">3rd  Piercing </t>
  </si>
  <si>
    <t>"1100700" Should be visible or depth is 0.3 to 0.5</t>
  </si>
  <si>
    <t xml:space="preserve">Visual or Height Gauge </t>
  </si>
  <si>
    <t xml:space="preserve">"USE UP TO" Should be visible or depth is 0.3 to 0.5 mm
</t>
  </si>
  <si>
    <t>"TH. 4.0 MM" Should be visible or depth is 0.3 to 0.5</t>
  </si>
  <si>
    <t>Should be visible or depth is 0.3 to 0.5</t>
  </si>
  <si>
    <t>Raw material tracebility identification " DFX449" Should be visible or depth is 0.3 to 0.5</t>
  </si>
  <si>
    <t>Visual or Height Gauge / Will be changed per month/per Raw material lot/per year</t>
  </si>
  <si>
    <t>1. Tool Resharpning : 10000 nos ± 10%
2. Machine Tonnage.:- 200 Ton Min.</t>
  </si>
  <si>
    <t>1. Tool Resharpning : 10000 nos ± 10%
2. Machine Tonnage.:- 60Ton Min.</t>
  </si>
  <si>
    <t>Thk :  4.8 ±0.20</t>
  </si>
  <si>
    <t>OD : Ø 271 +0.5/-0.1</t>
  </si>
  <si>
    <t>ID :  Ø 106 +0.1/-.0.5</t>
  </si>
  <si>
    <t>D.V.C / Relation gauge</t>
  </si>
  <si>
    <t>6  Mounting Holes Dia.: Ø 6 ±0.2</t>
  </si>
  <si>
    <t>36  Air Vent Hols Dia. Ø 8 ±0.15</t>
  </si>
  <si>
    <t>Mounting Hole PCD Ø 122.7±0.20</t>
  </si>
  <si>
    <t>"1100700"  , "USE UP TO" , "TH. 4.0 MM" , " DFX449"  " Arrow" Should be visible.</t>
  </si>
  <si>
    <t xml:space="preserve">All "X" and "Y" Coordinates </t>
  </si>
  <si>
    <t xml:space="preserve">Approved By: Mr.Sunil Madan </t>
  </si>
  <si>
    <t>28.05.2024</t>
  </si>
  <si>
    <t>Core Team    : Mr. Sunil Madan , Mr. Vijay Pawara, Mr. Santosh , Mr. Amol Moghale, Mr. Sandip Mahajan</t>
  </si>
  <si>
    <t xml:space="preserve">Process Resp    : Mr. Sunil Madan </t>
  </si>
  <si>
    <t>Thickness
4.8 ±0.20   282 x 1400</t>
  </si>
  <si>
    <t>OD:Ø 271 +0.5/-0.1</t>
  </si>
  <si>
    <t>ID  Piercing</t>
  </si>
  <si>
    <t>ID:  Ø 106 +0.1/-.0.5</t>
  </si>
  <si>
    <t>1st  Piercing</t>
  </si>
  <si>
    <t>13 x  Air Vent HolesØ 8 ±0.15</t>
  </si>
  <si>
    <t>6 x  Mounting Holes Ø 6 ±0.2</t>
  </si>
  <si>
    <t xml:space="preserve">1. Relation gauge                         2. In process inspection &amp; FFPA
2. Tool History card monitoring </t>
  </si>
  <si>
    <t xml:space="preserve">1. Relation gauge                                2. In process inspection &amp; FFPA
2. Tool History card monitoring </t>
  </si>
  <si>
    <t>1.   DVC                                          2. In process inspection &amp; FFPA
2. Tool History card</t>
  </si>
  <si>
    <t>1.     DVC                                        2. In process inspection &amp; FFPA
2. Tool History card</t>
  </si>
  <si>
    <t>2nd   Piercing</t>
  </si>
  <si>
    <t>1.   Visual                                        2. In process inspection &amp; FFPA
2. Tool History card</t>
  </si>
  <si>
    <t>1.   Visual                              2. In process inspection &amp; FFPA
2. Tool History card</t>
  </si>
  <si>
    <t>24 x  Air Vent HolesØ 8 ±0.15</t>
  </si>
  <si>
    <t>3rd   Piercing</t>
  </si>
  <si>
    <t xml:space="preserve">Latters Stamping </t>
  </si>
  <si>
    <t xml:space="preserve">Letters should be LEGIBLE after stamping &amp; its Depth is 0.3 ~ 0.5mm </t>
  </si>
  <si>
    <t xml:space="preserve">Appearance issue </t>
  </si>
  <si>
    <t>1. Less Machine entry.
2. Punch may wear out.
3. Punch not Check in Tool PM</t>
  </si>
  <si>
    <t>1. Provide ON JOB Training to Operator. 
2.First Five Piece Approval &amp; In process Inspection 
3. Check Punch condition every time during Tool PM.</t>
  </si>
  <si>
    <t xml:space="preserve">1. On Job Training Record 
2. In process inspection &amp; FFPA
3. Tool PM Check Sheet </t>
  </si>
  <si>
    <t>1. Excess Machine entry.
2. Punch may wear out.
3. Punch not Check in Tool PM</t>
  </si>
  <si>
    <t>1. Provide Setting stopper to avoid excess entry.
2.First Five Piece Approval &amp; In process Inspection 
3. Check Punch condition every time during Tool PM.</t>
  </si>
  <si>
    <t xml:space="preserve">1. Tool PM Check Sheet
2. In process inspection &amp; FFPA
3. Tool PM Check Sheet </t>
  </si>
  <si>
    <t xml:space="preserve">Letter Stamping </t>
  </si>
  <si>
    <t>13.03.2024</t>
  </si>
  <si>
    <t xml:space="preserve">:-Sunil Madan </t>
  </si>
  <si>
    <t>4.8 ±0.20</t>
  </si>
  <si>
    <t>OD :Ø 271 +0.5/-0.1</t>
  </si>
  <si>
    <t xml:space="preserve"> 25 % of Sheet Thk.</t>
  </si>
  <si>
    <t>Ø 106 +0.1/-.0.5</t>
  </si>
  <si>
    <t>13 x  Air Vent Hols Dia.</t>
  </si>
  <si>
    <t xml:space="preserve">6 x Pockets </t>
  </si>
  <si>
    <t>6 x  Mounting Hols Dia.</t>
  </si>
  <si>
    <t>Ø 8 ±0.15</t>
  </si>
  <si>
    <t xml:space="preserve">D.V.C </t>
  </si>
  <si>
    <t>Mounting Holes Position</t>
  </si>
  <si>
    <t xml:space="preserve"> ±0.15</t>
  </si>
  <si>
    <t>PCD</t>
  </si>
  <si>
    <t xml:space="preserve"> Ø 122.7 ±0.15</t>
  </si>
  <si>
    <t xml:space="preserve">All X, Y Coordinates </t>
  </si>
  <si>
    <t>Ø 6±0.2</t>
  </si>
  <si>
    <t xml:space="preserve">6 x  Pockets </t>
  </si>
  <si>
    <t xml:space="preserve">3rd Piercing </t>
  </si>
  <si>
    <t>24 x  Air Vent Hols Dia.</t>
  </si>
  <si>
    <t xml:space="preserve">ID : </t>
  </si>
  <si>
    <t xml:space="preserve">D.V.C or Relation Gauge </t>
  </si>
  <si>
    <t>60 TON 
Mech. Press</t>
  </si>
  <si>
    <t>Latters to be Stamped on</t>
  </si>
  <si>
    <t xml:space="preserve">Specified Location </t>
  </si>
  <si>
    <t>5 Nos
2 Nos</t>
  </si>
  <si>
    <t>Stamping Depth</t>
  </si>
  <si>
    <t xml:space="preserve"> 0.3~0.5 mm.</t>
  </si>
  <si>
    <t>50000 nos ± 10%</t>
  </si>
  <si>
    <t>Ø 6 ±0.2</t>
  </si>
  <si>
    <t xml:space="preserve">6 x  Mounting Hole Dia. </t>
  </si>
  <si>
    <t xml:space="preserve">36 Air Vent Holes Dia. </t>
  </si>
  <si>
    <t xml:space="preserve">Letters Stamping </t>
  </si>
  <si>
    <t xml:space="preserve">Coordinates </t>
  </si>
  <si>
    <t xml:space="preserve">All X , Y </t>
  </si>
  <si>
    <t xml:space="preserve">'D.V.C </t>
  </si>
  <si>
    <t>:-Sunil Madan</t>
  </si>
  <si>
    <t>:- Sandip Mahajan</t>
  </si>
  <si>
    <t>:B20524016O_XA, 00</t>
  </si>
  <si>
    <t>13.03.24</t>
  </si>
  <si>
    <t xml:space="preserve">  Brake disc Blanking &amp; Piercing Rear  Ø270</t>
  </si>
  <si>
    <t>Mr. Sunil Madan , Mr. Vijay Pawara, Mr. Santosh , Mr. Amol Moghale, Mr. Sandip Mahajan</t>
  </si>
  <si>
    <t>B20524016O_XA, 00</t>
  </si>
  <si>
    <t>Kartik</t>
  </si>
  <si>
    <t xml:space="preserve">Santosh </t>
  </si>
  <si>
    <t>28.05.24</t>
  </si>
  <si>
    <t xml:space="preserve">Sunil Madan </t>
  </si>
  <si>
    <t>Brake disc Blanking &amp; Piercing Rear  Ø270</t>
  </si>
  <si>
    <t>SIGN.(VENDOR) : Sandip Mahajan_________________</t>
  </si>
  <si>
    <t>DATE:- _25.05.2024</t>
  </si>
  <si>
    <t>28.05.024</t>
  </si>
  <si>
    <t xml:space="preserve">RE J1 CBD </t>
  </si>
  <si>
    <t>1.255 kg</t>
  </si>
  <si>
    <t xml:space="preserve">Yes </t>
  </si>
  <si>
    <t xml:space="preserve">Mr. Sunil Madan </t>
  </si>
  <si>
    <t xml:space="preserve">Plant Head </t>
  </si>
  <si>
    <t>GAU00655</t>
  </si>
  <si>
    <t>GAU01045</t>
  </si>
  <si>
    <t>GAU01218</t>
  </si>
  <si>
    <t>GAUETLM2078-0040-1</t>
  </si>
</sst>
</file>

<file path=xl/styles.xml><?xml version="1.0" encoding="utf-8"?>
<styleSheet xmlns="http://schemas.openxmlformats.org/spreadsheetml/2006/main" xmlns:mc="http://schemas.openxmlformats.org/markup-compatibility/2006" xmlns:x14ac="http://schemas.microsoft.com/office/spreadsheetml/2009/9/ac" mc:Ignorable="x14ac">
  <numFmts count="56">
    <numFmt numFmtId="41" formatCode="_ * #,##0_ ;_ * \-#,##0_ ;_ * &quot;-&quot;_ ;_ @_ "/>
    <numFmt numFmtId="43" formatCode="_ * #,##0.00_ ;_ * \-#,##0.00_ ;_ * &quot;-&quot;??_ ;_ @_ "/>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0"/>
    <numFmt numFmtId="171" formatCode="0.0000"/>
    <numFmt numFmtId="172" formatCode="\$#,##0.00;[Red]\-\$#,##0.00"/>
    <numFmt numFmtId="173" formatCode="0.00_)"/>
    <numFmt numFmtId="174" formatCode="#,##0.00\ ;&quot; -&quot;#,##0.00\ ;&quot; -&quot;#\ ;@\ "/>
    <numFmt numFmtId="175" formatCode="#,##0.00;[Red]\(#,##0.00\)"/>
    <numFmt numFmtId="176" formatCode="#,##0.000;[Red]\(#,##0.000\)"/>
    <numFmt numFmtId="177" formatCode="#,##0.0000;[Red]\(#,##0.0000\)"/>
    <numFmt numFmtId="178" formatCode="mmmm\-yy"/>
    <numFmt numFmtId="179" formatCode="#,##0.0000\ ;\(#,##0.0000\)"/>
    <numFmt numFmtId="180" formatCode="0.0000%"/>
    <numFmt numFmtId="181" formatCode="\$#,##0\ ;&quot;($&quot;#,##0\)"/>
    <numFmt numFmtId="182" formatCode="#,##0.0%;\(#,##0.0%\)"/>
    <numFmt numFmtId="183" formatCode="#,##0\ ;[Red]\(#,##0\)"/>
    <numFmt numFmtId="184" formatCode="#,##0.00\ ;[Red]\(#,##0.00\)"/>
    <numFmt numFmtId="185" formatCode="#,##0&quot; F&quot;;[Red]\-#,##0&quot; F&quot;"/>
    <numFmt numFmtId="186" formatCode="#,##0.00&quot; F&quot;;[Red]\-#,##0.00&quot; F&quot;"/>
    <numFmt numFmtId="187" formatCode="#,##0.00&quot; F&quot;;\-#,##0.00&quot; F&quot;"/>
    <numFmt numFmtId="188" formatCode="0."/>
    <numFmt numFmtId="189" formatCode="#,##0.0000_);\(#,##0.0000\)"/>
    <numFmt numFmtId="190" formatCode="&quot;$&quot;#,##0\ ;\(&quot;$&quot;#,##0\)"/>
    <numFmt numFmtId="191" formatCode="_-* #,##0\ _€_-;\-* #,##0\ _€_-;_-* &quot;-&quot;\ _€_-;_-@_-"/>
    <numFmt numFmtId="192" formatCode="_-* #,##0.00\ _€_-;\-* #,##0.00\ _€_-;_-* &quot;-&quot;??\ _€_-;_-@_-"/>
    <numFmt numFmtId="193" formatCode="_([$€-2]* #,##0.00_);_([$€-2]* \(#,##0.00\);_([$€-2]* &quot;-&quot;??_)"/>
    <numFmt numFmtId="194" formatCode="#,##0\ ;\-#,##0\ ;&quot; - &quot;;@\ "/>
    <numFmt numFmtId="195" formatCode="#,##0.00\ ;\-#,##0.00\ ;&quot; -&quot;#\ ;@\ "/>
    <numFmt numFmtId="196" formatCode="_ * #,##0_ ;_ * \-#,##0_ ;_ * \-_ ;_ @_ "/>
    <numFmt numFmtId="197" formatCode="_ * #,##0.00_ ;_ * \-#,##0.00_ ;_ * \-??_ ;_ @_ "/>
    <numFmt numFmtId="198" formatCode="_ &quot;S/&quot;* #,##0_ ;_ &quot;S/&quot;* \-#,##0_ ;_ &quot;S/&quot;* \-_ ;_ @_ "/>
    <numFmt numFmtId="199" formatCode="_ &quot;S/&quot;* #,##0.00_ ;_ &quot;S/&quot;* \-#,##0.00_ ;_ &quot;S/&quot;* \-??_ ;_ @_ "/>
    <numFmt numFmtId="200" formatCode="#,##0\ &quot;F&quot;;[Red]\-#,##0\ &quot;F&quot;"/>
    <numFmt numFmtId="201" formatCode="#,##0.00\ &quot;F&quot;;\-#,##0.00\ &quot;F&quot;"/>
    <numFmt numFmtId="202" formatCode="&quot; L. &quot;#,##0.00\ ;&quot;-L. &quot;#,##0.00\ ;&quot; L. -&quot;#\ ;@\ "/>
    <numFmt numFmtId="203" formatCode="_-* #,##0\ &quot;€&quot;_-;\-* #,##0\ &quot;€&quot;_-;_-* &quot;-&quot;\ &quot;€&quot;_-;_-@_-"/>
    <numFmt numFmtId="204" formatCode="_-* #,##0.00\ &quot;€&quot;_-;\-* #,##0.00\ &quot;€&quot;_-;_-* &quot;-&quot;??\ &quot;€&quot;_-;_-@_-"/>
    <numFmt numFmtId="205" formatCode="&quot; ฿&quot;#,##0\ ;&quot;-฿&quot;#,##0\ ;&quot; ฿- &quot;;@\ "/>
    <numFmt numFmtId="206" formatCode="&quot; ฿&quot;#,##0.00\ ;&quot;-฿&quot;#,##0.00\ ;&quot; ฿-&quot;#\ ;@\ "/>
    <numFmt numFmtId="207" formatCode="#,##0;[Red]&quot;-&quot;#,##0"/>
    <numFmt numFmtId="208" formatCode="#,##0.00;[Red]&quot;-&quot;#,##0.00"/>
    <numFmt numFmtId="209" formatCode="&quot;\&quot;#,##0.00;[Red]&quot;\&quot;\-#,##0.00"/>
    <numFmt numFmtId="210" formatCode="&quot;\&quot;#,##0;[Red]&quot;\&quot;\-#,##0"/>
    <numFmt numFmtId="211" formatCode="[$-409]d\-mmm\-yy;@"/>
    <numFmt numFmtId="212" formatCode="_-* #,##0_-;\-* #,##0_-;_-* &quot;-&quot;_-;_-@_-"/>
    <numFmt numFmtId="213" formatCode="\$#,##0\ ;\(\$#,##0\)"/>
    <numFmt numFmtId="214" formatCode="_-&quot;L.&quot;\ * #,##0_-;\-&quot;L.&quot;\ * #,##0_-;_-&quot;L.&quot;\ * &quot;-&quot;_-;_-@_-"/>
    <numFmt numFmtId="215" formatCode="0.00000"/>
    <numFmt numFmtId="216" formatCode="0.000000"/>
    <numFmt numFmtId="217" formatCode="&quot;$&quot;#,##0.0000"/>
  </numFmts>
  <fonts count="146">
    <font>
      <sz val="11"/>
      <color theme="1"/>
      <name val="Calibri"/>
      <family val="2"/>
      <scheme val="minor"/>
    </font>
    <font>
      <sz val="18"/>
      <color indexed="18"/>
      <name val="Stencil"/>
      <family val="5"/>
    </font>
    <font>
      <sz val="8"/>
      <name val="Arial"/>
      <family val="2"/>
    </font>
    <font>
      <sz val="10"/>
      <color indexed="47"/>
      <name val="Arial"/>
      <family val="2"/>
    </font>
    <font>
      <sz val="8"/>
      <color indexed="47"/>
      <name val="Arial"/>
      <family val="2"/>
    </font>
    <font>
      <b/>
      <sz val="9"/>
      <name val="Arial"/>
      <family val="2"/>
    </font>
    <font>
      <sz val="9"/>
      <name val="Arial"/>
      <family val="2"/>
    </font>
    <font>
      <b/>
      <sz val="10"/>
      <name val="Arial"/>
      <family val="2"/>
    </font>
    <font>
      <sz val="10"/>
      <name val="Arial"/>
      <family val="2"/>
    </font>
    <font>
      <b/>
      <sz val="12"/>
      <name val="Arial"/>
      <family val="2"/>
    </font>
    <font>
      <b/>
      <sz val="8"/>
      <name val="Arial"/>
      <family val="2"/>
    </font>
    <font>
      <b/>
      <sz val="10"/>
      <name val="Helv"/>
      <family val="2"/>
    </font>
    <font>
      <sz val="10"/>
      <name val="Times New Roman"/>
      <family val="1"/>
    </font>
    <font>
      <b/>
      <sz val="12"/>
      <name val="Helv"/>
      <family val="2"/>
    </font>
    <font>
      <b/>
      <sz val="11"/>
      <name val="Helv"/>
      <family val="2"/>
    </font>
    <font>
      <b/>
      <i/>
      <sz val="16"/>
      <name val="Helv"/>
      <family val="2"/>
    </font>
    <font>
      <sz val="10"/>
      <name val="MS Sans Serif"/>
      <family val="2"/>
    </font>
    <font>
      <sz val="12"/>
      <name val="Helv"/>
      <family val="2"/>
    </font>
    <font>
      <sz val="10"/>
      <color indexed="8"/>
      <name val="Arial"/>
      <family val="2"/>
    </font>
    <font>
      <b/>
      <sz val="10"/>
      <color indexed="8"/>
      <name val="Arial"/>
      <family val="2"/>
    </font>
    <font>
      <sz val="8"/>
      <color indexed="23"/>
      <name val="Arial"/>
      <family val="2"/>
    </font>
    <font>
      <b/>
      <sz val="9.5"/>
      <color rgb="FF000000"/>
      <name val="Verdana"/>
      <family val="2"/>
    </font>
    <font>
      <sz val="9.5"/>
      <color rgb="FF000000"/>
      <name val="Tahoma"/>
      <family val="2"/>
    </font>
    <font>
      <sz val="10"/>
      <color rgb="FF000000"/>
      <name val="Tahoma"/>
      <family val="2"/>
    </font>
    <font>
      <b/>
      <sz val="10"/>
      <color rgb="FF000000"/>
      <name val="Tahoma"/>
      <family val="2"/>
    </font>
    <font>
      <sz val="10"/>
      <color rgb="FF000000"/>
      <name val="Verdana"/>
      <family val="2"/>
    </font>
    <font>
      <sz val="10"/>
      <name val="Arial"/>
      <family val="2"/>
    </font>
    <font>
      <sz val="11"/>
      <name val="Times New Roman"/>
      <family val="1"/>
    </font>
    <font>
      <b/>
      <sz val="18"/>
      <name val="Times New Roman"/>
      <family val="1"/>
    </font>
    <font>
      <sz val="18"/>
      <name val="Times New Roman"/>
      <family val="1"/>
    </font>
    <font>
      <sz val="8"/>
      <name val="Times New Roman"/>
      <family val="1"/>
    </font>
    <font>
      <sz val="10.5"/>
      <color indexed="8"/>
      <name val="Times New Roman"/>
      <family val="1"/>
    </font>
    <font>
      <sz val="11"/>
      <color indexed="8"/>
      <name val="Times New Roman"/>
      <family val="1"/>
    </font>
    <font>
      <sz val="10"/>
      <color indexed="8"/>
      <name val="Times New Roman"/>
      <family val="1"/>
    </font>
    <font>
      <b/>
      <sz val="11"/>
      <name val="Times New Roman"/>
      <family val="1"/>
    </font>
    <font>
      <b/>
      <sz val="10"/>
      <name val="Times New Roman"/>
      <family val="1"/>
    </font>
    <font>
      <vertAlign val="subscript"/>
      <sz val="11"/>
      <name val="Times New Roman"/>
      <family val="1"/>
    </font>
    <font>
      <b/>
      <sz val="12"/>
      <name val="Times New Roman"/>
      <family val="1"/>
    </font>
    <font>
      <sz val="12"/>
      <name val="Times New Roman"/>
      <family val="1"/>
    </font>
    <font>
      <vertAlign val="superscript"/>
      <sz val="11"/>
      <name val="Times New Roman"/>
      <family val="1"/>
    </font>
    <font>
      <b/>
      <vertAlign val="subscript"/>
      <sz val="11"/>
      <name val="Times New Roman"/>
      <family val="1"/>
    </font>
    <font>
      <b/>
      <sz val="11"/>
      <color rgb="FF66FF33"/>
      <name val="Times New Roman"/>
      <family val="1"/>
    </font>
    <font>
      <sz val="10"/>
      <color indexed="10"/>
      <name val="Times New Roman"/>
      <family val="1"/>
    </font>
    <font>
      <vertAlign val="subscript"/>
      <sz val="8"/>
      <name val="Times New Roman"/>
      <family val="1"/>
    </font>
    <font>
      <sz val="10.5"/>
      <name val="Times New Roman"/>
      <family val="1"/>
    </font>
    <font>
      <sz val="11"/>
      <color indexed="8"/>
      <name val="Calibri"/>
      <family val="2"/>
    </font>
    <font>
      <sz val="11"/>
      <color indexed="9"/>
      <name val="Calibri"/>
      <family val="2"/>
    </font>
    <font>
      <sz val="11"/>
      <color indexed="20"/>
      <name val="Calibri"/>
      <family val="2"/>
    </font>
    <font>
      <sz val="12"/>
      <name val="Tms Rmn"/>
    </font>
    <font>
      <b/>
      <sz val="11"/>
      <color indexed="52"/>
      <name val="Calibri"/>
      <family val="2"/>
    </font>
    <font>
      <b/>
      <sz val="11"/>
      <color indexed="9"/>
      <name val="Calibri"/>
      <family val="2"/>
    </font>
    <font>
      <sz val="10"/>
      <name val="BERNHARD"/>
    </font>
    <font>
      <sz val="1"/>
      <color indexed="8"/>
      <name val="Courier New"/>
      <family val="3"/>
    </font>
    <font>
      <b/>
      <sz val="1"/>
      <color indexed="8"/>
      <name val="Courier New"/>
      <family val="3"/>
    </font>
    <font>
      <i/>
      <sz val="11"/>
      <color indexed="23"/>
      <name val="Calibri"/>
      <family val="2"/>
    </font>
    <font>
      <sz val="11"/>
      <color indexed="17"/>
      <name val="Calibri"/>
      <family val="2"/>
    </font>
    <font>
      <b/>
      <sz val="18"/>
      <color indexed="24"/>
      <name val="Arial"/>
      <family val="2"/>
    </font>
    <font>
      <b/>
      <sz val="12"/>
      <color indexed="24"/>
      <name val="Arial"/>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7"/>
      <name val="Small Fonts"/>
      <family val="2"/>
    </font>
    <font>
      <sz val="10"/>
      <color indexed="0"/>
      <name val="Arial"/>
      <family val="2"/>
    </font>
    <font>
      <sz val="11"/>
      <color indexed="0"/>
      <name val="Calibri"/>
      <family val="2"/>
    </font>
    <font>
      <b/>
      <sz val="11"/>
      <color indexed="63"/>
      <name val="Calibri"/>
      <family val="2"/>
    </font>
    <font>
      <b/>
      <sz val="18"/>
      <color indexed="56"/>
      <name val="Cambria"/>
      <family val="1"/>
    </font>
    <font>
      <sz val="11"/>
      <color indexed="10"/>
      <name val="Calibri"/>
      <family val="2"/>
    </font>
    <font>
      <sz val="14"/>
      <name val="CordiaUPC"/>
      <family val="2"/>
    </font>
    <font>
      <sz val="14"/>
      <name val="뼻뮝"/>
      <charset val="128"/>
    </font>
    <font>
      <sz val="12"/>
      <name val="뼻뮝"/>
      <charset val="128"/>
    </font>
    <font>
      <sz val="12"/>
      <name val="바탕체"/>
      <charset val="129"/>
    </font>
    <font>
      <sz val="9.5"/>
      <color rgb="FF000000"/>
      <name val="Verdana"/>
      <family val="2"/>
    </font>
    <font>
      <sz val="11"/>
      <name val="Calibri"/>
      <family val="2"/>
      <scheme val="minor"/>
    </font>
    <font>
      <sz val="11"/>
      <name val="Arial"/>
      <family val="2"/>
    </font>
    <font>
      <sz val="12"/>
      <name val="Calibri"/>
      <family val="2"/>
      <scheme val="minor"/>
    </font>
    <font>
      <sz val="12"/>
      <name val="Arial"/>
      <family val="2"/>
    </font>
    <font>
      <sz val="11"/>
      <color theme="1"/>
      <name val="Calibri"/>
      <family val="2"/>
      <scheme val="minor"/>
    </font>
    <font>
      <sz val="11"/>
      <color indexed="8"/>
      <name val="Verdana"/>
      <family val="2"/>
    </font>
    <font>
      <sz val="10"/>
      <name val="Verdana"/>
      <family val="2"/>
    </font>
    <font>
      <b/>
      <sz val="18"/>
      <name val="Verdana"/>
      <family val="2"/>
    </font>
    <font>
      <b/>
      <sz val="12"/>
      <name val="Verdana"/>
      <family val="2"/>
    </font>
    <font>
      <b/>
      <sz val="10"/>
      <name val="Verdana"/>
      <family val="2"/>
    </font>
    <font>
      <b/>
      <sz val="16"/>
      <name val="Verdana"/>
      <family val="2"/>
    </font>
    <font>
      <b/>
      <sz val="11"/>
      <name val="Verdana"/>
      <family val="2"/>
    </font>
    <font>
      <sz val="10"/>
      <name val="Calibri"/>
      <family val="2"/>
      <scheme val="minor"/>
    </font>
    <font>
      <sz val="12"/>
      <name val="Verdana"/>
      <family val="2"/>
    </font>
    <font>
      <b/>
      <sz val="16"/>
      <name val="Arial"/>
      <family val="2"/>
    </font>
    <font>
      <sz val="10"/>
      <color theme="1"/>
      <name val="Verdana"/>
      <family val="2"/>
    </font>
    <font>
      <sz val="11"/>
      <name val="Verdana"/>
      <family val="2"/>
    </font>
    <font>
      <sz val="14"/>
      <name val="Verdana"/>
      <family val="2"/>
    </font>
    <font>
      <sz val="16"/>
      <name val="Verdana"/>
      <family val="2"/>
    </font>
    <font>
      <sz val="9.5"/>
      <color indexed="8"/>
      <name val="Verdana"/>
      <family val="2"/>
    </font>
    <font>
      <sz val="9.5"/>
      <name val="Verdana"/>
      <family val="2"/>
    </font>
    <font>
      <sz val="11"/>
      <color theme="1"/>
      <name val="Verdana"/>
      <family val="2"/>
    </font>
    <font>
      <sz val="14"/>
      <color theme="1"/>
      <name val="Verdana"/>
      <family val="2"/>
    </font>
    <font>
      <sz val="16"/>
      <color theme="1"/>
      <name val="Verdana"/>
      <family val="2"/>
    </font>
    <font>
      <b/>
      <sz val="18"/>
      <color indexed="22"/>
      <name val="Arial"/>
      <family val="2"/>
    </font>
    <font>
      <b/>
      <sz val="12"/>
      <color indexed="22"/>
      <name val="Arial"/>
      <family val="2"/>
    </font>
    <font>
      <b/>
      <sz val="11"/>
      <name val="Arial"/>
      <family val="2"/>
    </font>
    <font>
      <sz val="10"/>
      <color indexed="22"/>
      <name val="Arial"/>
      <family val="2"/>
    </font>
    <font>
      <u/>
      <sz val="11"/>
      <color theme="10"/>
      <name val="Calibri"/>
      <family val="2"/>
    </font>
    <font>
      <sz val="8"/>
      <color indexed="8"/>
      <name val="Arial"/>
      <family val="2"/>
    </font>
    <font>
      <sz val="24"/>
      <color indexed="18"/>
      <name val="Stencil"/>
      <family val="5"/>
    </font>
    <font>
      <sz val="9"/>
      <name val="Wingdings"/>
      <charset val="2"/>
    </font>
    <font>
      <b/>
      <sz val="12"/>
      <name val="BatangChe"/>
      <family val="3"/>
    </font>
    <font>
      <b/>
      <sz val="12"/>
      <name val="Tahoma"/>
      <family val="2"/>
    </font>
    <font>
      <sz val="12"/>
      <color theme="1"/>
      <name val="Calibri"/>
      <family val="2"/>
      <scheme val="minor"/>
    </font>
    <font>
      <sz val="12"/>
      <name val="Tahoma"/>
      <family val="2"/>
    </font>
    <font>
      <b/>
      <sz val="11"/>
      <color theme="1"/>
      <name val="Calibri"/>
      <family val="2"/>
      <scheme val="minor"/>
    </font>
    <font>
      <b/>
      <sz val="10"/>
      <color rgb="FF3333FF"/>
      <name val="Arial"/>
      <family val="2"/>
    </font>
    <font>
      <b/>
      <sz val="10"/>
      <color indexed="12"/>
      <name val="Arial"/>
      <family val="2"/>
    </font>
    <font>
      <sz val="10"/>
      <name val="Tahoma"/>
      <family val="2"/>
    </font>
    <font>
      <sz val="36"/>
      <color indexed="12"/>
      <name val="Arial"/>
      <family val="2"/>
    </font>
    <font>
      <sz val="22"/>
      <color indexed="12"/>
      <name val="Arial"/>
      <family val="2"/>
    </font>
    <font>
      <b/>
      <sz val="18"/>
      <color indexed="61"/>
      <name val="Arial"/>
      <family val="2"/>
    </font>
    <font>
      <b/>
      <sz val="11"/>
      <color indexed="8"/>
      <name val="Arial"/>
      <family val="2"/>
    </font>
    <font>
      <sz val="11"/>
      <color indexed="8"/>
      <name val="Arial"/>
      <family val="2"/>
    </font>
    <font>
      <b/>
      <sz val="11"/>
      <color indexed="8"/>
      <name val="Calibri"/>
      <family val="2"/>
    </font>
    <font>
      <sz val="12"/>
      <color indexed="8"/>
      <name val="Arial"/>
      <family val="2"/>
    </font>
    <font>
      <b/>
      <sz val="12"/>
      <color indexed="8"/>
      <name val="Arial"/>
      <family val="2"/>
    </font>
    <font>
      <sz val="14"/>
      <color indexed="8"/>
      <name val="Arial"/>
      <family val="2"/>
    </font>
    <font>
      <b/>
      <u/>
      <sz val="14"/>
      <color indexed="8"/>
      <name val="Arial"/>
      <family val="2"/>
    </font>
    <font>
      <b/>
      <sz val="24"/>
      <name val="Arial"/>
      <family val="2"/>
    </font>
    <font>
      <sz val="16"/>
      <name val="Arial"/>
      <family val="2"/>
    </font>
    <font>
      <sz val="6"/>
      <name val="Arial"/>
      <family val="2"/>
    </font>
    <font>
      <sz val="10"/>
      <color rgb="FF3333FF"/>
      <name val="Arial"/>
      <family val="2"/>
    </font>
    <font>
      <b/>
      <sz val="10"/>
      <color indexed="10"/>
      <name val="Arial"/>
      <family val="2"/>
    </font>
    <font>
      <b/>
      <i/>
      <sz val="6"/>
      <name val="Arial"/>
      <family val="2"/>
    </font>
    <font>
      <b/>
      <sz val="10"/>
      <color indexed="10"/>
      <name val="Bookman Old Style"/>
      <family val="1"/>
    </font>
    <font>
      <b/>
      <sz val="10"/>
      <color indexed="10"/>
      <name val="Bookshelf Symbol 5"/>
      <charset val="2"/>
    </font>
    <font>
      <b/>
      <i/>
      <sz val="10"/>
      <color indexed="10"/>
      <name val="Arial"/>
      <family val="2"/>
    </font>
    <font>
      <sz val="10"/>
      <color indexed="10"/>
      <name val="Arial"/>
      <family val="2"/>
    </font>
    <font>
      <b/>
      <sz val="14"/>
      <color rgb="FF4C36F2"/>
      <name val="Arial"/>
      <family val="2"/>
    </font>
    <font>
      <sz val="8"/>
      <color rgb="FF000000"/>
      <name val="Tahoma"/>
      <family val="2"/>
    </font>
    <font>
      <b/>
      <sz val="18"/>
      <name val="Arial Unicode MS"/>
      <family val="2"/>
    </font>
    <font>
      <sz val="8"/>
      <color rgb="FF3333FF"/>
      <name val="Arial"/>
      <family val="2"/>
    </font>
    <font>
      <sz val="7"/>
      <name val="Arial"/>
      <family val="2"/>
    </font>
    <font>
      <sz val="12"/>
      <color rgb="FF3333FF"/>
      <name val="Arial"/>
      <family val="2"/>
    </font>
    <font>
      <sz val="7.5"/>
      <name val="Arial"/>
      <family val="2"/>
    </font>
    <font>
      <b/>
      <sz val="7.5"/>
      <name val="Arial"/>
      <family val="2"/>
    </font>
    <font>
      <u/>
      <sz val="10"/>
      <color indexed="12"/>
      <name val="Arial"/>
      <family val="2"/>
    </font>
    <font>
      <sz val="8"/>
      <color indexed="63"/>
      <name val="Arial Unicode MS"/>
      <family val="2"/>
    </font>
    <font>
      <sz val="6"/>
      <color indexed="23"/>
      <name val="Arial"/>
      <family val="2"/>
    </font>
    <font>
      <sz val="10"/>
      <color indexed="23"/>
      <name val="Arial"/>
      <family val="2"/>
    </font>
    <font>
      <sz val="8"/>
      <color indexed="55"/>
      <name val="Arial"/>
      <family val="2"/>
    </font>
  </fonts>
  <fills count="3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3"/>
        <bgColor indexed="64"/>
      </patternFill>
    </fill>
    <fill>
      <patternFill patternType="solid">
        <fgColor indexed="22"/>
        <bgColor indexed="31"/>
      </patternFill>
    </fill>
    <fill>
      <patternFill patternType="solid">
        <fgColor indexed="9"/>
        <bgColor indexed="26"/>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theme="0"/>
        <bgColor indexed="64"/>
      </patternFill>
    </fill>
    <fill>
      <patternFill patternType="solid">
        <fgColor rgb="FFFFFF00"/>
        <bgColor indexed="64"/>
      </patternFill>
    </fill>
    <fill>
      <patternFill patternType="solid">
        <fgColor rgb="FFFFFFCC"/>
      </patternFill>
    </fill>
    <fill>
      <patternFill patternType="solid">
        <fgColor indexed="43"/>
      </patternFill>
    </fill>
    <fill>
      <patternFill patternType="solid">
        <fgColor indexed="26"/>
        <bgColor indexed="26"/>
      </patternFill>
    </fill>
    <fill>
      <patternFill patternType="solid">
        <fgColor indexed="26"/>
      </patternFill>
    </fill>
    <fill>
      <patternFill patternType="solid">
        <fgColor indexed="35"/>
        <bgColor indexed="64"/>
      </patternFill>
    </fill>
    <fill>
      <patternFill patternType="solid">
        <fgColor theme="3" tint="0.79998168889431442"/>
        <bgColor indexed="64"/>
      </patternFill>
    </fill>
    <fill>
      <patternFill patternType="solid">
        <fgColor rgb="FFFFFF99"/>
        <bgColor indexed="64"/>
      </patternFill>
    </fill>
  </fills>
  <borders count="118">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8"/>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thin">
        <color indexed="64"/>
      </left>
      <right style="medium">
        <color indexed="64"/>
      </right>
      <top/>
      <bottom style="thin">
        <color indexed="64"/>
      </bottom>
      <diagonal/>
    </border>
    <border>
      <left/>
      <right style="thin">
        <color indexed="8"/>
      </right>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rgb="FF000000"/>
      </right>
      <top style="medium">
        <color rgb="FF000000"/>
      </top>
      <bottom/>
      <diagonal/>
    </border>
    <border>
      <left/>
      <right style="medium">
        <color indexed="64"/>
      </right>
      <top/>
      <bottom style="medium">
        <color rgb="FF000000"/>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double">
        <color indexed="64"/>
      </top>
      <bottom style="double">
        <color indexed="64"/>
      </bottom>
      <diagonal/>
    </border>
    <border>
      <left style="thin">
        <color indexed="48"/>
      </left>
      <right style="thin">
        <color indexed="48"/>
      </right>
      <top style="thin">
        <color indexed="48"/>
      </top>
      <bottom style="thin">
        <color indexed="48"/>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23"/>
      </bottom>
      <diagonal/>
    </border>
    <border>
      <left/>
      <right style="medium">
        <color indexed="64"/>
      </right>
      <top style="medium">
        <color indexed="64"/>
      </top>
      <bottom style="thin">
        <color indexed="23"/>
      </bottom>
      <diagonal/>
    </border>
    <border>
      <left/>
      <right/>
      <top/>
      <bottom style="thin">
        <color indexed="23"/>
      </bottom>
      <diagonal/>
    </border>
    <border>
      <left/>
      <right style="medium">
        <color indexed="64"/>
      </right>
      <top/>
      <bottom style="thin">
        <color indexed="23"/>
      </bottom>
      <diagonal/>
    </border>
    <border>
      <left style="medium">
        <color indexed="64"/>
      </left>
      <right/>
      <top/>
      <bottom style="thin">
        <color indexed="23"/>
      </bottom>
      <diagonal/>
    </border>
    <border>
      <left style="medium">
        <color indexed="64"/>
      </left>
      <right/>
      <top style="medium">
        <color indexed="63"/>
      </top>
      <bottom/>
      <diagonal/>
    </border>
    <border>
      <left/>
      <right/>
      <top style="medium">
        <color indexed="63"/>
      </top>
      <bottom/>
      <diagonal/>
    </border>
    <border>
      <left/>
      <right style="medium">
        <color indexed="64"/>
      </right>
      <top style="medium">
        <color indexed="63"/>
      </top>
      <bottom/>
      <diagonal/>
    </border>
    <border>
      <left style="medium">
        <color indexed="63"/>
      </left>
      <right/>
      <top/>
      <bottom style="medium">
        <color indexed="63"/>
      </bottom>
      <diagonal/>
    </border>
    <border>
      <left/>
      <right/>
      <top/>
      <bottom style="medium">
        <color indexed="63"/>
      </bottom>
      <diagonal/>
    </border>
    <border>
      <left/>
      <right style="medium">
        <color indexed="63"/>
      </right>
      <top/>
      <bottom style="medium">
        <color indexed="63"/>
      </bottom>
      <diagonal/>
    </border>
    <border>
      <left/>
      <right style="medium">
        <color indexed="64"/>
      </right>
      <top style="thin">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top style="thin">
        <color indexed="23"/>
      </top>
      <bottom style="thin">
        <color indexed="23"/>
      </bottom>
      <diagonal/>
    </border>
    <border>
      <left style="thin">
        <color indexed="64"/>
      </left>
      <right style="medium">
        <color indexed="64"/>
      </right>
      <top style="medium">
        <color indexed="64"/>
      </top>
      <bottom/>
      <diagonal/>
    </border>
  </borders>
  <cellStyleXfs count="1357">
    <xf numFmtId="0" fontId="0" fillId="0" borderId="0"/>
    <xf numFmtId="0" fontId="8" fillId="0" borderId="0"/>
    <xf numFmtId="174" fontId="8" fillId="0" borderId="0" applyFill="0" applyBorder="0" applyAlignment="0"/>
    <xf numFmtId="175" fontId="8" fillId="0" borderId="0" applyFill="0" applyBorder="0" applyAlignment="0"/>
    <xf numFmtId="176" fontId="8" fillId="0" borderId="0" applyFill="0" applyBorder="0" applyAlignment="0"/>
    <xf numFmtId="177" fontId="8" fillId="0" borderId="0" applyFill="0" applyBorder="0" applyAlignment="0"/>
    <xf numFmtId="178" fontId="8" fillId="0" borderId="0" applyFill="0" applyBorder="0" applyAlignment="0"/>
    <xf numFmtId="174" fontId="8" fillId="0" borderId="0" applyFill="0" applyBorder="0" applyAlignment="0"/>
    <xf numFmtId="179" fontId="8" fillId="0" borderId="0" applyFill="0" applyBorder="0" applyAlignment="0"/>
    <xf numFmtId="175" fontId="8" fillId="0" borderId="0" applyFill="0" applyBorder="0" applyAlignment="0"/>
    <xf numFmtId="0" fontId="11"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74" fontId="8" fillId="0" borderId="0" applyFill="0" applyBorder="0" applyAlignment="0" applyProtection="0"/>
    <xf numFmtId="3" fontId="8" fillId="0" borderId="0" applyFill="0" applyBorder="0" applyAlignment="0" applyProtection="0"/>
    <xf numFmtId="172" fontId="12" fillId="0" borderId="0">
      <alignment horizontal="center"/>
    </xf>
    <xf numFmtId="175" fontId="8" fillId="0" borderId="0" applyFill="0" applyBorder="0" applyAlignment="0" applyProtection="0"/>
    <xf numFmtId="181" fontId="8" fillId="0" borderId="0" applyFill="0" applyBorder="0" applyAlignment="0" applyProtection="0"/>
    <xf numFmtId="182" fontId="8" fillId="5" borderId="0" applyBorder="0"/>
    <xf numFmtId="0" fontId="8" fillId="0" borderId="0" applyFill="0" applyBorder="0" applyAlignment="0" applyProtection="0"/>
    <xf numFmtId="14" fontId="18" fillId="0" borderId="0" applyFill="0" applyBorder="0" applyAlignment="0"/>
    <xf numFmtId="15" fontId="16" fillId="0" borderId="0"/>
    <xf numFmtId="174" fontId="8" fillId="0" borderId="0" applyFill="0" applyBorder="0" applyAlignment="0"/>
    <xf numFmtId="175" fontId="8" fillId="0" borderId="0" applyFill="0" applyBorder="0" applyAlignment="0"/>
    <xf numFmtId="174" fontId="8" fillId="0" borderId="0" applyFill="0" applyBorder="0" applyAlignment="0"/>
    <xf numFmtId="179" fontId="8" fillId="0" borderId="0" applyFill="0" applyBorder="0" applyAlignment="0"/>
    <xf numFmtId="175" fontId="8" fillId="0" borderId="0" applyFill="0" applyBorder="0" applyAlignment="0"/>
    <xf numFmtId="2" fontId="8" fillId="0" borderId="0" applyFill="0" applyBorder="0" applyAlignment="0" applyProtection="0"/>
    <xf numFmtId="38" fontId="2" fillId="2" borderId="0" applyNumberFormat="0" applyBorder="0" applyAlignment="0" applyProtection="0"/>
    <xf numFmtId="0" fontId="13" fillId="0" borderId="0">
      <alignment horizontal="left"/>
    </xf>
    <xf numFmtId="0" fontId="9" fillId="0" borderId="36" applyNumberFormat="0" applyAlignment="0" applyProtection="0"/>
    <xf numFmtId="0" fontId="9" fillId="0" borderId="37">
      <alignment horizontal="left" vertical="center"/>
    </xf>
    <xf numFmtId="10" fontId="2" fillId="2" borderId="33" applyNumberFormat="0" applyBorder="0" applyAlignment="0" applyProtection="0"/>
    <xf numFmtId="174" fontId="8" fillId="0" borderId="0" applyFill="0" applyBorder="0" applyAlignment="0"/>
    <xf numFmtId="175" fontId="8" fillId="0" borderId="0" applyFill="0" applyBorder="0" applyAlignment="0"/>
    <xf numFmtId="174" fontId="8" fillId="0" borderId="0" applyFill="0" applyBorder="0" applyAlignment="0"/>
    <xf numFmtId="179" fontId="8" fillId="0" borderId="0" applyFill="0" applyBorder="0" applyAlignment="0"/>
    <xf numFmtId="175" fontId="8" fillId="0" borderId="0" applyFill="0" applyBorder="0" applyAlignment="0"/>
    <xf numFmtId="183" fontId="8" fillId="0" borderId="0" applyFill="0" applyBorder="0" applyAlignment="0" applyProtection="0"/>
    <xf numFmtId="184" fontId="8" fillId="0" borderId="0" applyFill="0" applyBorder="0" applyAlignment="0" applyProtection="0"/>
    <xf numFmtId="0" fontId="14" fillId="0" borderId="8"/>
    <xf numFmtId="185" fontId="8" fillId="0" borderId="0" applyFill="0" applyBorder="0" applyAlignment="0" applyProtection="0"/>
    <xf numFmtId="186" fontId="8" fillId="0" borderId="0" applyFill="0" applyBorder="0" applyAlignment="0" applyProtection="0"/>
    <xf numFmtId="164" fontId="16" fillId="0" borderId="0" applyFont="0" applyFill="0" applyBorder="0" applyAlignment="0" applyProtection="0"/>
    <xf numFmtId="165" fontId="16" fillId="0" borderId="0" applyFont="0" applyFill="0" applyBorder="0" applyAlignment="0" applyProtection="0"/>
    <xf numFmtId="173" fontId="15" fillId="0" borderId="0"/>
    <xf numFmtId="0" fontId="8" fillId="0" borderId="0"/>
    <xf numFmtId="178" fontId="8" fillId="0" borderId="0" applyFill="0" applyBorder="0" applyAlignment="0" applyProtection="0"/>
    <xf numFmtId="187" fontId="8" fillId="0" borderId="0" applyFill="0" applyBorder="0" applyAlignment="0" applyProtection="0"/>
    <xf numFmtId="10" fontId="8" fillId="0" borderId="0" applyFont="0" applyFill="0" applyBorder="0" applyAlignment="0" applyProtection="0"/>
    <xf numFmtId="174" fontId="8" fillId="0" borderId="0" applyFill="0" applyBorder="0" applyAlignment="0"/>
    <xf numFmtId="175" fontId="8" fillId="0" borderId="0" applyFill="0" applyBorder="0" applyAlignment="0"/>
    <xf numFmtId="174" fontId="8" fillId="0" borderId="0" applyFill="0" applyBorder="0" applyAlignment="0"/>
    <xf numFmtId="179" fontId="8" fillId="0" borderId="0" applyFill="0" applyBorder="0" applyAlignment="0"/>
    <xf numFmtId="175" fontId="8" fillId="0" borderId="0" applyFill="0" applyBorder="0" applyAlignment="0"/>
    <xf numFmtId="0" fontId="14" fillId="0" borderId="0"/>
    <xf numFmtId="169" fontId="8" fillId="0" borderId="0" applyFont="0" applyFill="0" applyBorder="0" applyAlignment="0" applyProtection="0"/>
    <xf numFmtId="167" fontId="8" fillId="0" borderId="0" applyFont="0" applyFill="0" applyBorder="0" applyAlignment="0" applyProtection="0"/>
    <xf numFmtId="0" fontId="17" fillId="0" borderId="0"/>
    <xf numFmtId="168" fontId="8" fillId="0" borderId="0" applyFont="0" applyFill="0" applyBorder="0" applyAlignment="0" applyProtection="0"/>
    <xf numFmtId="166" fontId="8" fillId="0" borderId="0" applyFont="0" applyFill="0" applyBorder="0" applyAlignment="0" applyProtection="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6" fillId="18"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30" fillId="0" borderId="0">
      <alignment horizontal="center" wrapText="1"/>
      <protection locked="0"/>
    </xf>
    <xf numFmtId="0" fontId="47" fillId="9" borderId="0" applyNumberFormat="0" applyBorder="0" applyAlignment="0" applyProtection="0"/>
    <xf numFmtId="0" fontId="48" fillId="0" borderId="0" applyNumberFormat="0" applyFill="0" applyBorder="0" applyAlignment="0" applyProtection="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6" fontId="8" fillId="0" borderId="0" applyFill="0" applyBorder="0" applyAlignment="0"/>
    <xf numFmtId="176" fontId="8" fillId="0" borderId="0" applyFill="0" applyBorder="0" applyAlignment="0"/>
    <xf numFmtId="176" fontId="8" fillId="0" borderId="0" applyFill="0" applyBorder="0" applyAlignment="0"/>
    <xf numFmtId="176" fontId="8" fillId="0" borderId="0" applyFill="0" applyBorder="0" applyAlignment="0"/>
    <xf numFmtId="176" fontId="8" fillId="0" borderId="0" applyFill="0" applyBorder="0" applyAlignment="0"/>
    <xf numFmtId="176" fontId="8" fillId="0" borderId="0" applyFill="0" applyBorder="0" applyAlignment="0"/>
    <xf numFmtId="176" fontId="8" fillId="0" borderId="0" applyFill="0" applyBorder="0" applyAlignment="0"/>
    <xf numFmtId="176" fontId="8" fillId="0" borderId="0" applyFill="0" applyBorder="0" applyAlignment="0"/>
    <xf numFmtId="176" fontId="8" fillId="0" borderId="0" applyFill="0" applyBorder="0" applyAlignment="0"/>
    <xf numFmtId="176" fontId="8" fillId="0" borderId="0" applyFill="0" applyBorder="0" applyAlignment="0"/>
    <xf numFmtId="176" fontId="8" fillId="0" borderId="0" applyFill="0" applyBorder="0" applyAlignment="0"/>
    <xf numFmtId="176" fontId="8" fillId="0" borderId="0" applyFill="0" applyBorder="0" applyAlignment="0"/>
    <xf numFmtId="176" fontId="8" fillId="0" borderId="0" applyFill="0" applyBorder="0" applyAlignment="0"/>
    <xf numFmtId="176" fontId="8" fillId="0" borderId="0" applyFill="0" applyBorder="0" applyAlignment="0"/>
    <xf numFmtId="176" fontId="8" fillId="0" borderId="0" applyFill="0" applyBorder="0" applyAlignment="0"/>
    <xf numFmtId="177" fontId="8" fillId="0" borderId="0" applyFill="0" applyBorder="0" applyAlignment="0"/>
    <xf numFmtId="177" fontId="8" fillId="0" borderId="0" applyFill="0" applyBorder="0" applyAlignment="0"/>
    <xf numFmtId="177" fontId="8" fillId="0" borderId="0" applyFill="0" applyBorder="0" applyAlignment="0"/>
    <xf numFmtId="177" fontId="8" fillId="0" borderId="0" applyFill="0" applyBorder="0" applyAlignment="0"/>
    <xf numFmtId="177" fontId="8" fillId="0" borderId="0" applyFill="0" applyBorder="0" applyAlignment="0"/>
    <xf numFmtId="177" fontId="8" fillId="0" borderId="0" applyFill="0" applyBorder="0" applyAlignment="0"/>
    <xf numFmtId="177" fontId="8" fillId="0" borderId="0" applyFill="0" applyBorder="0" applyAlignment="0"/>
    <xf numFmtId="177" fontId="8" fillId="0" borderId="0" applyFill="0" applyBorder="0" applyAlignment="0"/>
    <xf numFmtId="177" fontId="8" fillId="0" borderId="0" applyFill="0" applyBorder="0" applyAlignment="0"/>
    <xf numFmtId="177" fontId="8" fillId="0" borderId="0" applyFill="0" applyBorder="0" applyAlignment="0"/>
    <xf numFmtId="177" fontId="8" fillId="0" borderId="0" applyFill="0" applyBorder="0" applyAlignment="0"/>
    <xf numFmtId="177" fontId="8" fillId="0" borderId="0" applyFill="0" applyBorder="0" applyAlignment="0"/>
    <xf numFmtId="177" fontId="8" fillId="0" borderId="0" applyFill="0" applyBorder="0" applyAlignment="0"/>
    <xf numFmtId="177" fontId="8" fillId="0" borderId="0" applyFill="0" applyBorder="0" applyAlignment="0"/>
    <xf numFmtId="177"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0" fontId="49" fillId="7" borderId="58" applyNumberFormat="0" applyAlignment="0" applyProtection="0"/>
    <xf numFmtId="0" fontId="50" fillId="26" borderId="59" applyNumberFormat="0" applyAlignment="0" applyProtection="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82" fontId="8" fillId="7" borderId="0" applyFont="0" applyBorder="0"/>
    <xf numFmtId="182" fontId="8" fillId="7" borderId="0" applyFont="0" applyBorder="0"/>
    <xf numFmtId="182" fontId="8" fillId="7" borderId="0" applyFont="0" applyBorder="0"/>
    <xf numFmtId="182" fontId="8" fillId="7" borderId="0" applyFont="0" applyBorder="0"/>
    <xf numFmtId="182" fontId="8" fillId="7" borderId="0" applyFont="0" applyBorder="0"/>
    <xf numFmtId="182" fontId="8" fillId="7" borderId="0" applyFont="0" applyBorder="0"/>
    <xf numFmtId="182" fontId="8" fillId="7" borderId="0" applyFont="0" applyBorder="0"/>
    <xf numFmtId="182" fontId="8" fillId="7" borderId="0" applyFont="0" applyBorder="0"/>
    <xf numFmtId="182" fontId="8" fillId="7" borderId="0" applyFont="0" applyBorder="0"/>
    <xf numFmtId="182" fontId="8" fillId="7" borderId="0" applyFont="0" applyBorder="0"/>
    <xf numFmtId="182" fontId="8" fillId="7" borderId="0" applyFont="0" applyBorder="0"/>
    <xf numFmtId="182" fontId="8" fillId="7" borderId="0" applyFont="0" applyBorder="0"/>
    <xf numFmtId="182" fontId="8" fillId="7" borderId="0" applyFont="0" applyBorder="0"/>
    <xf numFmtId="182" fontId="8" fillId="7" borderId="0" applyFont="0" applyBorder="0"/>
    <xf numFmtId="182" fontId="8" fillId="7" borderId="0" applyFont="0" applyBorder="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4" fontId="18" fillId="0" borderId="0" applyFill="0" applyBorder="0" applyAlignment="0"/>
    <xf numFmtId="191" fontId="8" fillId="0" borderId="0" applyFont="0" applyFill="0" applyBorder="0" applyAlignment="0" applyProtection="0"/>
    <xf numFmtId="192" fontId="8" fillId="0" borderId="0" applyFont="0" applyFill="0" applyBorder="0" applyAlignment="0" applyProtection="0"/>
    <xf numFmtId="0" fontId="52" fillId="0" borderId="0">
      <protection locked="0"/>
    </xf>
    <xf numFmtId="0" fontId="53" fillId="0" borderId="0">
      <protection locked="0"/>
    </xf>
    <xf numFmtId="0" fontId="53" fillId="0" borderId="0">
      <protection locked="0"/>
    </xf>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4" fillId="0" borderId="0" applyNumberFormat="0" applyFill="0" applyBorder="0" applyAlignment="0" applyProtection="0"/>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0" fontId="55" fillId="10" borderId="0" applyNumberFormat="0" applyBorder="0" applyAlignment="0" applyProtection="0"/>
    <xf numFmtId="0" fontId="2" fillId="7" borderId="0" applyNumberFormat="0" applyBorder="0" applyAlignment="0" applyProtection="0"/>
    <xf numFmtId="0" fontId="9" fillId="0" borderId="47" applyNumberFormat="0" applyAlignment="0" applyProtection="0">
      <alignment horizontal="left" vertical="center"/>
    </xf>
    <xf numFmtId="0" fontId="9" fillId="0" borderId="40">
      <alignment horizontal="left" vertical="center"/>
    </xf>
    <xf numFmtId="0" fontId="56" fillId="0" borderId="0" applyNumberFormat="0" applyFill="0" applyBorder="0" applyAlignment="0" applyProtection="0"/>
    <xf numFmtId="0" fontId="57" fillId="0" borderId="0" applyNumberFormat="0" applyFill="0" applyBorder="0" applyAlignment="0" applyProtection="0"/>
    <xf numFmtId="0" fontId="58" fillId="0" borderId="60" applyNumberFormat="0" applyFill="0" applyAlignment="0" applyProtection="0"/>
    <xf numFmtId="0" fontId="58" fillId="0" borderId="0" applyNumberFormat="0" applyFill="0" applyBorder="0" applyAlignment="0" applyProtection="0"/>
    <xf numFmtId="0" fontId="2" fillId="2" borderId="33" applyNumberFormat="0" applyBorder="0" applyAlignment="0" applyProtection="0"/>
    <xf numFmtId="0" fontId="59" fillId="13" borderId="58" applyNumberFormat="0" applyAlignment="0" applyProtection="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0" fontId="60" fillId="0" borderId="61" applyNumberFormat="0" applyFill="0" applyAlignment="0" applyProtection="0"/>
    <xf numFmtId="195" fontId="8" fillId="0" borderId="0" applyFill="0" applyBorder="0" applyAlignment="0" applyProtection="0"/>
    <xf numFmtId="196" fontId="8" fillId="0" borderId="0" applyFill="0" applyBorder="0" applyAlignment="0" applyProtection="0"/>
    <xf numFmtId="197" fontId="8" fillId="0" borderId="0" applyFill="0" applyBorder="0" applyAlignment="0" applyProtection="0"/>
    <xf numFmtId="198" fontId="8" fillId="0" borderId="0" applyFill="0" applyBorder="0" applyAlignment="0" applyProtection="0"/>
    <xf numFmtId="199" fontId="8" fillId="0" borderId="0" applyFill="0" applyBorder="0" applyAlignment="0" applyProtection="0"/>
    <xf numFmtId="0" fontId="52" fillId="0" borderId="0">
      <protection locked="0"/>
    </xf>
    <xf numFmtId="0" fontId="61" fillId="4" borderId="0" applyNumberFormat="0" applyBorder="0" applyAlignment="0" applyProtection="0"/>
    <xf numFmtId="37" fontId="62" fillId="0" borderId="0"/>
    <xf numFmtId="200" fontId="8" fillId="0" borderId="0"/>
    <xf numFmtId="200" fontId="8" fillId="0" borderId="0"/>
    <xf numFmtId="200" fontId="8" fillId="0" borderId="0"/>
    <xf numFmtId="200" fontId="8" fillId="0" borderId="0"/>
    <xf numFmtId="200" fontId="8" fillId="0" borderId="0"/>
    <xf numFmtId="200" fontId="8" fillId="0" borderId="0"/>
    <xf numFmtId="200" fontId="8" fillId="0" borderId="0"/>
    <xf numFmtId="200" fontId="8" fillId="0" borderId="0"/>
    <xf numFmtId="200" fontId="8" fillId="0" borderId="0"/>
    <xf numFmtId="200" fontId="8" fillId="0" borderId="0"/>
    <xf numFmtId="200" fontId="8" fillId="0" borderId="0"/>
    <xf numFmtId="200" fontId="8" fillId="0" borderId="0"/>
    <xf numFmtId="200" fontId="8" fillId="0" borderId="0"/>
    <xf numFmtId="200" fontId="8" fillId="0" borderId="0"/>
    <xf numFmtId="20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8" fillId="0" borderId="0"/>
    <xf numFmtId="0" fontId="8" fillId="0" borderId="0"/>
    <xf numFmtId="0" fontId="8" fillId="0" borderId="0"/>
    <xf numFmtId="0" fontId="63" fillId="0" borderId="0" applyNumberFormat="0" applyBorder="0" applyAlignment="0" applyProtection="0">
      <alignment vertical="center"/>
    </xf>
    <xf numFmtId="0" fontId="63" fillId="0"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45" fillId="0" borderId="0"/>
    <xf numFmtId="0" fontId="45" fillId="0" borderId="0"/>
    <xf numFmtId="0" fontId="45" fillId="0" borderId="0"/>
    <xf numFmtId="0" fontId="45" fillId="0" borderId="0"/>
    <xf numFmtId="0" fontId="8" fillId="0" borderId="0" applyProtection="0"/>
    <xf numFmtId="0" fontId="8" fillId="0" borderId="0" applyProtection="0"/>
    <xf numFmtId="0" fontId="8" fillId="0" borderId="0" applyProtection="0"/>
    <xf numFmtId="0" fontId="8" fillId="0" borderId="0" applyProtection="0"/>
    <xf numFmtId="0" fontId="8" fillId="0" borderId="0" applyProtection="0"/>
    <xf numFmtId="0" fontId="8" fillId="0" borderId="0" applyProtection="0"/>
    <xf numFmtId="0" fontId="8" fillId="0" borderId="0" applyProtection="0"/>
    <xf numFmtId="0" fontId="8" fillId="0" borderId="0" applyProtection="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pplyFill="0"/>
    <xf numFmtId="0" fontId="63" fillId="0"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3" fillId="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5" fillId="0" borderId="0" applyProtection="0"/>
    <xf numFmtId="0" fontId="45" fillId="0" borderId="0" applyProtection="0"/>
    <xf numFmtId="0" fontId="45" fillId="0" borderId="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4" fillId="0" borderId="0" applyNumberFormat="0" applyBorder="0" applyAlignment="0" applyProtection="0">
      <alignment vertical="center"/>
    </xf>
    <xf numFmtId="0" fontId="64" fillId="0" borderId="0" applyNumberFormat="0" applyBorder="0" applyAlignment="0" applyProtection="0">
      <alignment vertical="center"/>
    </xf>
    <xf numFmtId="0" fontId="8" fillId="3" borderId="62" applyNumberFormat="0" applyFont="0" applyAlignment="0" applyProtection="0"/>
    <xf numFmtId="0" fontId="8" fillId="3" borderId="62" applyNumberFormat="0" applyFont="0" applyAlignment="0" applyProtection="0"/>
    <xf numFmtId="0" fontId="8" fillId="3" borderId="62" applyNumberFormat="0" applyFont="0" applyAlignment="0" applyProtection="0"/>
    <xf numFmtId="0" fontId="8" fillId="3" borderId="62" applyNumberFormat="0" applyFont="0" applyAlignment="0" applyProtection="0"/>
    <xf numFmtId="0" fontId="8" fillId="3" borderId="62" applyNumberFormat="0" applyFont="0" applyAlignment="0" applyProtection="0"/>
    <xf numFmtId="0" fontId="8" fillId="3" borderId="62" applyNumberFormat="0" applyFont="0" applyAlignment="0" applyProtection="0"/>
    <xf numFmtId="0" fontId="8" fillId="3" borderId="62" applyNumberFormat="0" applyFont="0" applyAlignment="0" applyProtection="0"/>
    <xf numFmtId="0" fontId="8" fillId="3" borderId="62" applyNumberFormat="0" applyFont="0" applyAlignment="0" applyProtection="0"/>
    <xf numFmtId="40" fontId="8" fillId="0" borderId="0" applyFont="0" applyFill="0" applyBorder="0" applyAlignment="0" applyProtection="0"/>
    <xf numFmtId="38" fontId="8" fillId="0" borderId="0" applyFont="0" applyFill="0" applyBorder="0" applyAlignment="0" applyProtection="0"/>
    <xf numFmtId="0" fontId="65" fillId="7" borderId="63" applyNumberFormat="0" applyAlignment="0" applyProtection="0"/>
    <xf numFmtId="14" fontId="30" fillId="0" borderId="0">
      <alignment horizontal="center" wrapText="1"/>
      <protection locked="0"/>
    </xf>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0" fontId="52" fillId="0" borderId="0">
      <protection locked="0"/>
    </xf>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89"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175" fontId="8" fillId="0" borderId="0" applyFill="0" applyBorder="0" applyAlignment="0"/>
    <xf numFmtId="38" fontId="2" fillId="0" borderId="0"/>
    <xf numFmtId="0" fontId="8" fillId="0" borderId="0" applyNumberFormat="0" applyFont="0" applyFill="0" applyBorder="0" applyAlignment="0" applyProtection="0"/>
    <xf numFmtId="0" fontId="66" fillId="0" borderId="0" applyNumberFormat="0" applyFill="0" applyBorder="0" applyAlignment="0" applyProtection="0"/>
    <xf numFmtId="0" fontId="8" fillId="0" borderId="64" applyNumberFormat="0" applyFont="0" applyFill="0" applyAlignment="0" applyProtection="0"/>
    <xf numFmtId="0" fontId="8" fillId="0" borderId="64" applyNumberFormat="0" applyFont="0" applyFill="0" applyAlignment="0" applyProtection="0"/>
    <xf numFmtId="0" fontId="8" fillId="0" borderId="64" applyNumberFormat="0" applyFont="0" applyFill="0" applyAlignment="0" applyProtection="0"/>
    <xf numFmtId="0" fontId="8" fillId="0" borderId="64" applyNumberFormat="0" applyFont="0" applyFill="0" applyAlignment="0" applyProtection="0"/>
    <xf numFmtId="0" fontId="8" fillId="0" borderId="64" applyNumberFormat="0" applyFont="0" applyFill="0" applyAlignment="0" applyProtection="0"/>
    <xf numFmtId="0" fontId="8" fillId="0" borderId="64" applyNumberFormat="0" applyFont="0" applyFill="0" applyAlignment="0" applyProtection="0"/>
    <xf numFmtId="0" fontId="8" fillId="0" borderId="64" applyNumberFormat="0" applyFont="0" applyFill="0" applyAlignment="0" applyProtection="0"/>
    <xf numFmtId="0" fontId="8" fillId="0" borderId="64" applyNumberFormat="0" applyFont="0" applyFill="0" applyAlignment="0" applyProtection="0"/>
    <xf numFmtId="202" fontId="8" fillId="0" borderId="0" applyFill="0" applyBorder="0" applyAlignment="0" applyProtection="0"/>
    <xf numFmtId="203" fontId="8" fillId="0" borderId="0" applyFont="0" applyFill="0" applyBorder="0" applyAlignment="0" applyProtection="0"/>
    <xf numFmtId="204" fontId="8" fillId="0" borderId="0" applyFont="0" applyFill="0" applyBorder="0" applyAlignment="0" applyProtection="0"/>
    <xf numFmtId="0" fontId="67" fillId="0" borderId="0" applyNumberFormat="0" applyFill="0" applyBorder="0" applyAlignment="0" applyProtection="0"/>
    <xf numFmtId="0" fontId="7" fillId="0" borderId="0">
      <alignment horizontal="left"/>
    </xf>
    <xf numFmtId="194" fontId="8" fillId="0" borderId="0" applyFont="0" applyFill="0" applyBorder="0" applyAlignment="0" applyProtection="0"/>
    <xf numFmtId="195" fontId="8" fillId="0" borderId="0" applyFont="0" applyFill="0" applyBorder="0" applyAlignment="0" applyProtection="0"/>
    <xf numFmtId="205" fontId="8" fillId="0" borderId="0" applyFont="0" applyFill="0" applyBorder="0" applyAlignment="0" applyProtection="0"/>
    <xf numFmtId="206" fontId="8" fillId="0" borderId="0" applyFont="0" applyFill="0" applyBorder="0" applyAlignment="0" applyProtection="0"/>
    <xf numFmtId="0" fontId="68" fillId="0" borderId="0"/>
    <xf numFmtId="40" fontId="69" fillId="0" borderId="0" applyFont="0" applyFill="0" applyBorder="0" applyAlignment="0" applyProtection="0"/>
    <xf numFmtId="38" fontId="69"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0" fontId="70" fillId="0" borderId="0"/>
    <xf numFmtId="207" fontId="71" fillId="0" borderId="0" applyFont="0" applyFill="0" applyBorder="0" applyAlignment="0" applyProtection="0"/>
    <xf numFmtId="208" fontId="71" fillId="0" borderId="0" applyFont="0" applyFill="0" applyBorder="0" applyAlignment="0" applyProtection="0"/>
    <xf numFmtId="209" fontId="71" fillId="0" borderId="0" applyFont="0" applyFill="0" applyBorder="0" applyAlignment="0" applyProtection="0"/>
    <xf numFmtId="210" fontId="71" fillId="0" borderId="0" applyFont="0" applyFill="0" applyBorder="0" applyAlignment="0" applyProtection="0"/>
    <xf numFmtId="0" fontId="71" fillId="0" borderId="0"/>
    <xf numFmtId="0" fontId="77" fillId="0" borderId="0"/>
    <xf numFmtId="0" fontId="77" fillId="0" borderId="0"/>
    <xf numFmtId="0" fontId="8" fillId="0" borderId="0"/>
    <xf numFmtId="0" fontId="8" fillId="0" borderId="0"/>
    <xf numFmtId="0" fontId="8" fillId="0" borderId="0"/>
    <xf numFmtId="0" fontId="8" fillId="0" borderId="0"/>
    <xf numFmtId="200" fontId="8" fillId="0" borderId="0">
      <alignment horizontal="center"/>
    </xf>
    <xf numFmtId="0" fontId="97" fillId="0" borderId="0" applyNumberFormat="0" applyFill="0" applyBorder="0" applyAlignment="0" applyProtection="0"/>
    <xf numFmtId="0" fontId="98" fillId="0" borderId="0" applyNumberFormat="0" applyFill="0" applyBorder="0" applyAlignment="0" applyProtection="0"/>
    <xf numFmtId="212" fontId="8" fillId="0" borderId="0" applyFont="0" applyFill="0" applyBorder="0" applyAlignment="0" applyProtection="0"/>
    <xf numFmtId="167" fontId="77" fillId="0" borderId="0" applyFont="0" applyFill="0" applyBorder="0" applyAlignment="0" applyProtection="0"/>
    <xf numFmtId="169" fontId="77" fillId="0" borderId="0" applyFont="0" applyFill="0" applyBorder="0" applyAlignment="0" applyProtection="0"/>
    <xf numFmtId="0" fontId="8" fillId="0" borderId="0">
      <alignment horizontal="center"/>
    </xf>
    <xf numFmtId="38" fontId="16" fillId="0" borderId="92">
      <alignment vertical="center"/>
    </xf>
    <xf numFmtId="0" fontId="7" fillId="0" borderId="33">
      <alignment horizontal="left" vertical="center" wrapText="1"/>
    </xf>
    <xf numFmtId="0" fontId="99" fillId="0" borderId="0"/>
    <xf numFmtId="0" fontId="100" fillId="0" borderId="0" applyFont="0" applyFill="0" applyBorder="0" applyAlignment="0" applyProtection="0"/>
    <xf numFmtId="0" fontId="101" fillId="0" borderId="0" applyNumberFormat="0" applyFill="0" applyBorder="0" applyAlignment="0" applyProtection="0">
      <alignment vertical="top"/>
      <protection locked="0"/>
    </xf>
    <xf numFmtId="10" fontId="2" fillId="2" borderId="33" applyNumberFormat="0" applyBorder="0" applyAlignment="0" applyProtection="0"/>
    <xf numFmtId="10" fontId="2" fillId="2" borderId="33" applyNumberFormat="0" applyBorder="0" applyAlignment="0" applyProtection="0"/>
    <xf numFmtId="10" fontId="2" fillId="2" borderId="33" applyNumberFormat="0" applyBorder="0" applyAlignment="0" applyProtection="0"/>
    <xf numFmtId="10" fontId="2" fillId="2" borderId="33" applyNumberFormat="0" applyBorder="0" applyAlignment="0" applyProtection="0"/>
    <xf numFmtId="212" fontId="8" fillId="0" borderId="0" applyFont="0" applyFill="0" applyBorder="0" applyAlignment="0" applyProtection="0"/>
    <xf numFmtId="213" fontId="100" fillId="0" borderId="0" applyFont="0" applyFill="0" applyBorder="0" applyAlignment="0" applyProtection="0"/>
    <xf numFmtId="0" fontId="77" fillId="0" borderId="0"/>
    <xf numFmtId="0" fontId="8" fillId="0" borderId="0"/>
    <xf numFmtId="0" fontId="8" fillId="0" borderId="0"/>
    <xf numFmtId="0" fontId="8" fillId="0" borderId="0"/>
    <xf numFmtId="0" fontId="8" fillId="0" borderId="0"/>
    <xf numFmtId="0" fontId="8" fillId="0" borderId="0"/>
    <xf numFmtId="0" fontId="7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77" fillId="29" borderId="91"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3" applyNumberFormat="0" applyBorder="0"/>
    <xf numFmtId="10" fontId="100" fillId="0" borderId="0" applyFont="0" applyFill="0" applyBorder="0" applyAlignment="0" applyProtection="0"/>
    <xf numFmtId="3" fontId="100" fillId="0" borderId="0" applyFont="0" applyFill="0" applyBorder="0" applyAlignment="0" applyProtection="0"/>
    <xf numFmtId="4" fontId="19" fillId="30" borderId="93" applyNumberFormat="0" applyProtection="0">
      <alignment vertical="center"/>
    </xf>
    <xf numFmtId="4" fontId="19" fillId="4" borderId="93" applyNumberFormat="0" applyProtection="0">
      <alignment horizontal="left" vertical="center" indent="1"/>
    </xf>
    <xf numFmtId="0" fontId="10" fillId="31" borderId="63" applyNumberFormat="0" applyProtection="0">
      <alignment horizontal="left" vertical="center" indent="1"/>
    </xf>
    <xf numFmtId="0" fontId="10" fillId="32" borderId="63" applyNumberFormat="0" applyProtection="0">
      <alignment horizontal="left" vertical="center" indent="1"/>
    </xf>
    <xf numFmtId="4" fontId="102" fillId="33" borderId="63" applyNumberFormat="0" applyProtection="0">
      <alignment horizontal="right" vertical="center"/>
    </xf>
    <xf numFmtId="0" fontId="2" fillId="8" borderId="63" applyNumberFormat="0" applyProtection="0">
      <alignment horizontal="left" vertical="center" indent="1"/>
    </xf>
    <xf numFmtId="0" fontId="18" fillId="0" borderId="0">
      <alignment vertical="top"/>
    </xf>
    <xf numFmtId="214" fontId="8" fillId="0" borderId="0" applyFont="0" applyFill="0" applyBorder="0" applyAlignment="0" applyProtection="0"/>
    <xf numFmtId="0" fontId="45" fillId="0" borderId="0"/>
    <xf numFmtId="0" fontId="141" fillId="0" borderId="0" applyNumberFormat="0" applyFill="0" applyBorder="0" applyAlignment="0" applyProtection="0">
      <alignment vertical="top"/>
      <protection locked="0"/>
    </xf>
    <xf numFmtId="0" fontId="8" fillId="0" borderId="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3" fontId="8" fillId="0" borderId="0" applyFill="0" applyBorder="0" applyAlignment="0"/>
    <xf numFmtId="41" fontId="77" fillId="0" borderId="0" applyFont="0" applyFill="0" applyBorder="0" applyAlignment="0" applyProtection="0"/>
    <xf numFmtId="43" fontId="77" fillId="0" borderId="0" applyFont="0" applyFill="0" applyBorder="0" applyAlignment="0" applyProtection="0"/>
  </cellStyleXfs>
  <cellXfs count="1294">
    <xf numFmtId="0" fontId="0" fillId="0" borderId="0" xfId="0"/>
    <xf numFmtId="0" fontId="2" fillId="2" borderId="1" xfId="0" applyFont="1" applyFill="1" applyBorder="1"/>
    <xf numFmtId="0" fontId="2" fillId="2" borderId="3" xfId="0" applyFont="1" applyFill="1" applyBorder="1"/>
    <xf numFmtId="0" fontId="2" fillId="2" borderId="6" xfId="0" applyFont="1" applyFill="1" applyBorder="1"/>
    <xf numFmtId="0" fontId="2" fillId="2" borderId="8" xfId="0" applyFont="1" applyFill="1" applyBorder="1"/>
    <xf numFmtId="0" fontId="6" fillId="2" borderId="1" xfId="0" applyFont="1" applyFill="1" applyBorder="1"/>
    <xf numFmtId="0" fontId="6" fillId="2" borderId="3" xfId="0" applyFont="1" applyFill="1" applyBorder="1"/>
    <xf numFmtId="0" fontId="6" fillId="2" borderId="2" xfId="0" applyFont="1" applyFill="1" applyBorder="1"/>
    <xf numFmtId="0" fontId="2" fillId="2" borderId="4" xfId="0" applyFont="1" applyFill="1" applyBorder="1" applyAlignment="1">
      <alignment horizontal="left"/>
    </xf>
    <xf numFmtId="0" fontId="2" fillId="2" borderId="5" xfId="0" applyFont="1" applyFill="1" applyBorder="1"/>
    <xf numFmtId="170" fontId="8" fillId="6" borderId="42" xfId="52" applyNumberFormat="1" applyFont="1" applyFill="1" applyBorder="1" applyAlignment="1" applyProtection="1">
      <alignment horizontal="center" vertical="center"/>
      <protection locked="0"/>
    </xf>
    <xf numFmtId="17" fontId="20" fillId="2" borderId="0" xfId="52" quotePrefix="1" applyNumberFormat="1" applyFont="1" applyFill="1"/>
    <xf numFmtId="0" fontId="0" fillId="0" borderId="0" xfId="0" applyAlignment="1">
      <alignment horizontal="center"/>
    </xf>
    <xf numFmtId="0" fontId="22" fillId="0" borderId="52" xfId="0" applyFont="1" applyBorder="1" applyAlignment="1">
      <alignment horizontal="center" vertical="center" wrapText="1"/>
    </xf>
    <xf numFmtId="0" fontId="25" fillId="0" borderId="52" xfId="0" applyFont="1" applyBorder="1" applyAlignment="1">
      <alignment horizontal="center" vertical="center" wrapText="1"/>
    </xf>
    <xf numFmtId="0" fontId="12" fillId="0" borderId="0" xfId="69" applyFont="1" applyAlignment="1" applyProtection="1">
      <alignment vertical="center"/>
      <protection hidden="1"/>
    </xf>
    <xf numFmtId="0" fontId="30" fillId="0" borderId="0" xfId="69" applyFont="1" applyBorder="1" applyAlignment="1" applyProtection="1">
      <alignment vertical="center"/>
      <protection hidden="1"/>
    </xf>
    <xf numFmtId="0" fontId="30" fillId="0" borderId="0" xfId="69" applyFont="1" applyAlignment="1" applyProtection="1">
      <alignment vertical="center"/>
      <protection hidden="1"/>
    </xf>
    <xf numFmtId="0" fontId="12" fillId="0" borderId="0" xfId="69" applyFont="1" applyBorder="1" applyAlignment="1" applyProtection="1">
      <alignment vertical="center"/>
      <protection hidden="1"/>
    </xf>
    <xf numFmtId="0" fontId="27" fillId="0" borderId="38" xfId="69" applyFont="1" applyBorder="1" applyAlignment="1" applyProtection="1">
      <alignment horizontal="centerContinuous" vertical="center"/>
      <protection hidden="1"/>
    </xf>
    <xf numFmtId="0" fontId="30" fillId="0" borderId="17" xfId="69" applyFont="1" applyBorder="1" applyAlignment="1" applyProtection="1">
      <alignment horizontal="centerContinuous" vertical="center"/>
      <protection hidden="1"/>
    </xf>
    <xf numFmtId="0" fontId="27" fillId="0" borderId="17" xfId="69" applyFont="1" applyBorder="1" applyAlignment="1" applyProtection="1">
      <alignment horizontal="centerContinuous" vertical="center"/>
      <protection hidden="1"/>
    </xf>
    <xf numFmtId="2" fontId="32" fillId="7" borderId="55" xfId="69" applyNumberFormat="1" applyFont="1" applyFill="1" applyBorder="1" applyAlignment="1" applyProtection="1">
      <alignment horizontal="center" vertical="center"/>
      <protection hidden="1"/>
    </xf>
    <xf numFmtId="2" fontId="32" fillId="7" borderId="57" xfId="69" applyNumberFormat="1" applyFont="1" applyFill="1" applyBorder="1" applyAlignment="1" applyProtection="1">
      <alignment horizontal="center" vertical="center"/>
      <protection hidden="1"/>
    </xf>
    <xf numFmtId="0" fontId="34" fillId="0" borderId="1" xfId="69" applyFont="1" applyFill="1" applyBorder="1" applyAlignment="1" applyProtection="1">
      <alignment vertical="center"/>
      <protection hidden="1"/>
    </xf>
    <xf numFmtId="0" fontId="27" fillId="0" borderId="10" xfId="69" applyFont="1" applyFill="1" applyBorder="1" applyAlignment="1" applyProtection="1">
      <alignment vertical="center"/>
      <protection hidden="1"/>
    </xf>
    <xf numFmtId="0" fontId="34" fillId="0" borderId="30" xfId="69" applyFont="1" applyFill="1" applyBorder="1" applyAlignment="1" applyProtection="1">
      <alignment horizontal="centerContinuous" vertical="center"/>
      <protection hidden="1"/>
    </xf>
    <xf numFmtId="0" fontId="35" fillId="0" borderId="29" xfId="69" applyFont="1" applyFill="1" applyBorder="1" applyAlignment="1" applyProtection="1">
      <alignment horizontal="centerContinuous" vertical="center"/>
      <protection hidden="1"/>
    </xf>
    <xf numFmtId="0" fontId="35" fillId="0" borderId="32" xfId="69" applyFont="1" applyFill="1" applyBorder="1" applyAlignment="1" applyProtection="1">
      <alignment horizontal="centerContinuous" vertical="center"/>
      <protection hidden="1"/>
    </xf>
    <xf numFmtId="0" fontId="34" fillId="0" borderId="11" xfId="69" applyFont="1" applyFill="1" applyBorder="1" applyAlignment="1" applyProtection="1">
      <alignment horizontal="centerContinuous" vertical="center"/>
      <protection hidden="1"/>
    </xf>
    <xf numFmtId="0" fontId="12" fillId="0" borderId="2" xfId="69" applyFont="1" applyFill="1" applyBorder="1" applyAlignment="1" applyProtection="1">
      <alignment horizontal="centerContinuous" vertical="center"/>
      <protection hidden="1"/>
    </xf>
    <xf numFmtId="0" fontId="30" fillId="0" borderId="29" xfId="69" applyFont="1" applyFill="1" applyBorder="1" applyAlignment="1" applyProtection="1">
      <alignment vertical="center"/>
      <protection hidden="1"/>
    </xf>
    <xf numFmtId="0" fontId="34" fillId="0" borderId="29" xfId="69" applyFont="1" applyFill="1" applyBorder="1" applyAlignment="1" applyProtection="1">
      <alignment horizontal="center" vertical="center"/>
      <protection hidden="1"/>
    </xf>
    <xf numFmtId="0" fontId="30" fillId="0" borderId="32" xfId="69" applyFont="1" applyFill="1" applyBorder="1" applyAlignment="1" applyProtection="1">
      <alignment vertical="center"/>
      <protection hidden="1"/>
    </xf>
    <xf numFmtId="0" fontId="34" fillId="0" borderId="29" xfId="69" applyFont="1" applyFill="1" applyBorder="1" applyAlignment="1" applyProtection="1">
      <alignment horizontal="centerContinuous" vertical="center"/>
      <protection hidden="1"/>
    </xf>
    <xf numFmtId="0" fontId="27" fillId="0" borderId="29" xfId="69" applyFont="1" applyFill="1" applyBorder="1" applyAlignment="1" applyProtection="1">
      <alignment horizontal="centerContinuous" vertical="center"/>
      <protection hidden="1"/>
    </xf>
    <xf numFmtId="0" fontId="27" fillId="0" borderId="31" xfId="69" applyFont="1" applyFill="1" applyBorder="1" applyAlignment="1" applyProtection="1">
      <alignment horizontal="centerContinuous" vertical="center"/>
      <protection hidden="1"/>
    </xf>
    <xf numFmtId="0" fontId="34" fillId="0" borderId="6" xfId="69" applyFont="1" applyFill="1" applyBorder="1" applyAlignment="1" applyProtection="1">
      <alignment vertical="center"/>
      <protection hidden="1"/>
    </xf>
    <xf numFmtId="0" fontId="27" fillId="0" borderId="27" xfId="69" applyFont="1" applyFill="1" applyBorder="1" applyAlignment="1" applyProtection="1">
      <alignment vertical="center"/>
      <protection hidden="1"/>
    </xf>
    <xf numFmtId="0" fontId="35" fillId="0" borderId="35" xfId="69" applyFont="1" applyFill="1" applyBorder="1" applyAlignment="1" applyProtection="1">
      <alignment horizontal="center" vertical="center"/>
      <protection hidden="1"/>
    </xf>
    <xf numFmtId="0" fontId="12" fillId="0" borderId="26" xfId="69" applyFont="1" applyFill="1" applyBorder="1" applyAlignment="1" applyProtection="1">
      <alignment vertical="center"/>
      <protection hidden="1"/>
    </xf>
    <xf numFmtId="0" fontId="12" fillId="0" borderId="7" xfId="69" applyFont="1" applyFill="1" applyBorder="1" applyAlignment="1" applyProtection="1">
      <alignment vertical="center"/>
      <protection hidden="1"/>
    </xf>
    <xf numFmtId="0" fontId="34" fillId="0" borderId="38" xfId="69" applyFont="1" applyFill="1" applyBorder="1" applyAlignment="1" applyProtection="1">
      <alignment vertical="center"/>
      <protection hidden="1"/>
    </xf>
    <xf numFmtId="0" fontId="27" fillId="0" borderId="38" xfId="69" applyFont="1" applyFill="1" applyBorder="1" applyAlignment="1" applyProtection="1">
      <alignment vertical="center"/>
      <protection hidden="1"/>
    </xf>
    <xf numFmtId="0" fontId="12" fillId="0" borderId="38" xfId="69" applyFont="1" applyFill="1" applyBorder="1" applyAlignment="1" applyProtection="1">
      <alignment vertical="center"/>
      <protection hidden="1"/>
    </xf>
    <xf numFmtId="0" fontId="12" fillId="0" borderId="17" xfId="69" applyFont="1" applyFill="1" applyBorder="1" applyAlignment="1" applyProtection="1">
      <alignment vertical="center"/>
      <protection hidden="1"/>
    </xf>
    <xf numFmtId="0" fontId="27" fillId="0" borderId="16" xfId="69" applyFont="1" applyFill="1" applyBorder="1" applyAlignment="1" applyProtection="1">
      <alignment vertical="center"/>
      <protection hidden="1"/>
    </xf>
    <xf numFmtId="0" fontId="27" fillId="0" borderId="23" xfId="69" applyFont="1" applyFill="1" applyBorder="1" applyAlignment="1" applyProtection="1">
      <alignment vertical="center"/>
      <protection hidden="1"/>
    </xf>
    <xf numFmtId="0" fontId="34" fillId="0" borderId="45" xfId="69" applyFont="1" applyFill="1" applyBorder="1" applyAlignment="1" applyProtection="1">
      <alignment horizontal="center" vertical="center"/>
      <protection hidden="1"/>
    </xf>
    <xf numFmtId="0" fontId="27" fillId="0" borderId="57" xfId="69" applyFont="1" applyFill="1" applyBorder="1" applyAlignment="1" applyProtection="1">
      <alignment horizontal="center" vertical="center"/>
      <protection hidden="1"/>
    </xf>
    <xf numFmtId="0" fontId="27" fillId="0" borderId="55" xfId="69" applyFont="1" applyFill="1" applyBorder="1" applyAlignment="1" applyProtection="1">
      <alignment horizontal="center" vertical="center"/>
      <protection hidden="1"/>
    </xf>
    <xf numFmtId="170" fontId="27" fillId="0" borderId="14" xfId="69" applyNumberFormat="1" applyFont="1" applyFill="1" applyBorder="1" applyAlignment="1" applyProtection="1">
      <alignment horizontal="center" vertical="center"/>
      <protection hidden="1"/>
    </xf>
    <xf numFmtId="0" fontId="27" fillId="0" borderId="0" xfId="69" applyFont="1" applyBorder="1" applyAlignment="1" applyProtection="1">
      <alignment vertical="center"/>
      <protection hidden="1"/>
    </xf>
    <xf numFmtId="0" fontId="34" fillId="0" borderId="33" xfId="69" applyFont="1" applyBorder="1" applyAlignment="1" applyProtection="1">
      <alignment horizontal="center" vertical="center"/>
      <protection hidden="1"/>
    </xf>
    <xf numFmtId="0" fontId="34" fillId="0" borderId="41" xfId="69" applyFont="1" applyBorder="1" applyAlignment="1" applyProtection="1">
      <alignment horizontal="center" vertical="center"/>
      <protection hidden="1"/>
    </xf>
    <xf numFmtId="0" fontId="27" fillId="0" borderId="5" xfId="69" applyFont="1" applyBorder="1" applyAlignment="1" applyProtection="1">
      <alignment vertical="center"/>
      <protection hidden="1"/>
    </xf>
    <xf numFmtId="188" fontId="27" fillId="0" borderId="49" xfId="69" applyNumberFormat="1" applyFont="1" applyFill="1" applyBorder="1" applyAlignment="1" applyProtection="1">
      <alignment horizontal="center" vertical="center"/>
      <protection hidden="1"/>
    </xf>
    <xf numFmtId="0" fontId="27" fillId="0" borderId="41" xfId="69" applyFont="1" applyFill="1" applyBorder="1" applyAlignment="1" applyProtection="1">
      <alignment horizontal="center" vertical="center"/>
      <protection hidden="1"/>
    </xf>
    <xf numFmtId="0" fontId="27" fillId="0" borderId="20" xfId="69" applyFont="1" applyBorder="1" applyAlignment="1" applyProtection="1">
      <alignment vertical="center"/>
      <protection hidden="1"/>
    </xf>
    <xf numFmtId="0" fontId="27" fillId="0" borderId="19" xfId="69" applyFont="1" applyBorder="1" applyAlignment="1" applyProtection="1">
      <alignment horizontal="center" vertical="center"/>
      <protection hidden="1"/>
    </xf>
    <xf numFmtId="0" fontId="27" fillId="0" borderId="0" xfId="69" applyFont="1" applyFill="1" applyBorder="1" applyAlignment="1" applyProtection="1">
      <alignment vertical="center"/>
      <protection hidden="1"/>
    </xf>
    <xf numFmtId="188" fontId="27" fillId="0" borderId="45" xfId="69" quotePrefix="1" applyNumberFormat="1" applyFont="1" applyFill="1" applyBorder="1" applyAlignment="1" applyProtection="1">
      <alignment horizontal="center" vertical="center"/>
      <protection hidden="1"/>
    </xf>
    <xf numFmtId="0" fontId="27" fillId="0" borderId="56" xfId="69" applyFont="1" applyBorder="1" applyAlignment="1" applyProtection="1">
      <alignment vertical="center"/>
      <protection hidden="1"/>
    </xf>
    <xf numFmtId="0" fontId="27" fillId="0" borderId="55" xfId="69" applyFont="1" applyBorder="1" applyAlignment="1" applyProtection="1">
      <alignment horizontal="center" vertical="center"/>
      <protection hidden="1"/>
    </xf>
    <xf numFmtId="170" fontId="27" fillId="0" borderId="55" xfId="69" applyNumberFormat="1" applyFont="1" applyBorder="1" applyAlignment="1" applyProtection="1">
      <alignment horizontal="left" vertical="center"/>
      <protection hidden="1"/>
    </xf>
    <xf numFmtId="0" fontId="27" fillId="0" borderId="55" xfId="69" applyFont="1" applyBorder="1" applyAlignment="1" applyProtection="1">
      <alignment vertical="center"/>
      <protection hidden="1"/>
    </xf>
    <xf numFmtId="0" fontId="27" fillId="0" borderId="22" xfId="69" applyFont="1" applyBorder="1" applyAlignment="1" applyProtection="1">
      <alignment horizontal="center" vertical="center"/>
      <protection hidden="1"/>
    </xf>
    <xf numFmtId="0" fontId="27" fillId="0" borderId="57" xfId="69" applyFont="1" applyBorder="1" applyAlignment="1" applyProtection="1">
      <alignment horizontal="center" vertical="center"/>
      <protection hidden="1"/>
    </xf>
    <xf numFmtId="2" fontId="27" fillId="0" borderId="55" xfId="69" applyNumberFormat="1" applyFont="1" applyBorder="1" applyAlignment="1" applyProtection="1">
      <alignment horizontal="left" vertical="center"/>
      <protection hidden="1"/>
    </xf>
    <xf numFmtId="0" fontId="27" fillId="0" borderId="14" xfId="69" applyFont="1" applyBorder="1" applyAlignment="1" applyProtection="1">
      <alignment vertical="center"/>
      <protection hidden="1"/>
    </xf>
    <xf numFmtId="2" fontId="27" fillId="0" borderId="33" xfId="69" applyNumberFormat="1" applyFont="1" applyFill="1" applyBorder="1" applyAlignment="1" applyProtection="1">
      <alignment horizontal="center" vertical="center"/>
      <protection hidden="1"/>
    </xf>
    <xf numFmtId="0" fontId="27" fillId="0" borderId="56" xfId="69" applyFont="1" applyFill="1" applyBorder="1" applyAlignment="1" applyProtection="1">
      <alignment horizontal="center" vertical="center"/>
      <protection hidden="1"/>
    </xf>
    <xf numFmtId="0" fontId="37" fillId="0" borderId="16" xfId="69" applyFont="1" applyBorder="1" applyAlignment="1" applyProtection="1">
      <alignment vertical="center"/>
      <protection hidden="1"/>
    </xf>
    <xf numFmtId="0" fontId="38" fillId="0" borderId="38" xfId="69" applyFont="1" applyBorder="1" applyAlignment="1" applyProtection="1">
      <alignment vertical="center"/>
      <protection hidden="1"/>
    </xf>
    <xf numFmtId="0" fontId="12" fillId="0" borderId="38" xfId="69" applyFont="1" applyBorder="1" applyAlignment="1" applyProtection="1">
      <alignment vertical="center"/>
      <protection hidden="1"/>
    </xf>
    <xf numFmtId="0" fontId="12" fillId="0" borderId="17" xfId="69" applyFont="1" applyBorder="1" applyAlignment="1" applyProtection="1">
      <alignment vertical="center"/>
      <protection hidden="1"/>
    </xf>
    <xf numFmtId="0" fontId="27" fillId="0" borderId="16" xfId="69" applyFont="1" applyBorder="1" applyAlignment="1" applyProtection="1">
      <alignment vertical="center"/>
      <protection hidden="1"/>
    </xf>
    <xf numFmtId="0" fontId="27" fillId="0" borderId="38" xfId="69" applyFont="1" applyBorder="1" applyAlignment="1" applyProtection="1">
      <alignment vertical="center"/>
      <protection hidden="1"/>
    </xf>
    <xf numFmtId="0" fontId="27" fillId="0" borderId="23" xfId="69" applyFont="1" applyBorder="1" applyAlignment="1" applyProtection="1">
      <alignment vertical="center"/>
      <protection hidden="1"/>
    </xf>
    <xf numFmtId="188" fontId="27" fillId="0" borderId="6" xfId="69" quotePrefix="1" applyNumberFormat="1" applyFont="1" applyFill="1" applyBorder="1" applyAlignment="1" applyProtection="1">
      <alignment horizontal="center" vertical="center"/>
      <protection hidden="1"/>
    </xf>
    <xf numFmtId="0" fontId="27" fillId="0" borderId="27" xfId="69" applyFont="1" applyFill="1" applyBorder="1" applyAlignment="1" applyProtection="1">
      <alignment horizontal="center" vertical="center"/>
      <protection hidden="1"/>
    </xf>
    <xf numFmtId="170" fontId="27" fillId="0" borderId="35" xfId="69" applyNumberFormat="1" applyFont="1" applyFill="1" applyBorder="1" applyAlignment="1" applyProtection="1">
      <alignment horizontal="center" vertical="center"/>
      <protection hidden="1"/>
    </xf>
    <xf numFmtId="0" fontId="27" fillId="0" borderId="26" xfId="69" applyFont="1" applyFill="1" applyBorder="1" applyAlignment="1" applyProtection="1">
      <alignment horizontal="center" vertical="center"/>
      <protection hidden="1"/>
    </xf>
    <xf numFmtId="0" fontId="38" fillId="0" borderId="20" xfId="69" applyFont="1" applyBorder="1" applyAlignment="1" applyProtection="1">
      <alignment horizontal="center" vertical="center"/>
      <protection hidden="1"/>
    </xf>
    <xf numFmtId="0" fontId="38" fillId="0" borderId="0" xfId="69" applyFont="1" applyBorder="1" applyAlignment="1" applyProtection="1">
      <alignment horizontal="center" vertical="center"/>
      <protection hidden="1"/>
    </xf>
    <xf numFmtId="0" fontId="12" fillId="0" borderId="21" xfId="69" applyFont="1" applyBorder="1" applyAlignment="1" applyProtection="1">
      <alignment vertical="center"/>
      <protection hidden="1"/>
    </xf>
    <xf numFmtId="0" fontId="34" fillId="0" borderId="28" xfId="69" applyFont="1" applyFill="1" applyBorder="1" applyAlignment="1" applyProtection="1">
      <alignment horizontal="center" vertical="center"/>
      <protection hidden="1"/>
    </xf>
    <xf numFmtId="0" fontId="27" fillId="0" borderId="32" xfId="69" applyFont="1" applyFill="1" applyBorder="1" applyAlignment="1" applyProtection="1">
      <alignment horizontal="center" vertical="center"/>
      <protection hidden="1"/>
    </xf>
    <xf numFmtId="0" fontId="27" fillId="0" borderId="29" xfId="69" applyFont="1" applyFill="1" applyBorder="1" applyAlignment="1" applyProtection="1">
      <alignment horizontal="center" vertical="center"/>
      <protection hidden="1"/>
    </xf>
    <xf numFmtId="170" fontId="27" fillId="0" borderId="31" xfId="69" applyNumberFormat="1" applyFont="1" applyFill="1" applyBorder="1" applyAlignment="1" applyProtection="1">
      <alignment horizontal="center" vertical="center"/>
      <protection hidden="1"/>
    </xf>
    <xf numFmtId="0" fontId="38" fillId="0" borderId="20" xfId="69" applyFont="1" applyBorder="1" applyAlignment="1" applyProtection="1">
      <alignment vertical="center"/>
      <protection hidden="1"/>
    </xf>
    <xf numFmtId="0" fontId="27" fillId="0" borderId="0" xfId="69" quotePrefix="1" applyFont="1" applyBorder="1" applyAlignment="1" applyProtection="1">
      <alignment vertical="center"/>
      <protection hidden="1"/>
    </xf>
    <xf numFmtId="170" fontId="27" fillId="0" borderId="0" xfId="69" quotePrefix="1" applyNumberFormat="1" applyFont="1" applyBorder="1" applyAlignment="1" applyProtection="1">
      <alignment horizontal="left" vertical="center"/>
      <protection hidden="1"/>
    </xf>
    <xf numFmtId="0" fontId="35" fillId="0" borderId="33" xfId="69" applyFont="1" applyBorder="1" applyAlignment="1" applyProtection="1">
      <alignment horizontal="center" vertical="center"/>
      <protection hidden="1"/>
    </xf>
    <xf numFmtId="0" fontId="27" fillId="0" borderId="0" xfId="69" quotePrefix="1" applyFont="1" applyBorder="1" applyAlignment="1" applyProtection="1">
      <alignment horizontal="center" vertical="center"/>
      <protection hidden="1"/>
    </xf>
    <xf numFmtId="2" fontId="27" fillId="0" borderId="0" xfId="69" applyNumberFormat="1" applyFont="1" applyBorder="1" applyAlignment="1" applyProtection="1">
      <alignment horizontal="left" vertical="center"/>
      <protection hidden="1"/>
    </xf>
    <xf numFmtId="0" fontId="27" fillId="0" borderId="33" xfId="69" applyFont="1" applyBorder="1" applyAlignment="1" applyProtection="1">
      <alignment horizontal="center" vertical="center"/>
      <protection hidden="1"/>
    </xf>
    <xf numFmtId="171" fontId="27" fillId="0" borderId="33" xfId="69" applyNumberFormat="1" applyFont="1" applyBorder="1" applyAlignment="1" applyProtection="1">
      <alignment horizontal="center" vertical="center"/>
      <protection hidden="1"/>
    </xf>
    <xf numFmtId="0" fontId="34" fillId="0" borderId="16" xfId="69" applyFont="1" applyBorder="1" applyAlignment="1" applyProtection="1">
      <alignment vertical="center"/>
      <protection hidden="1"/>
    </xf>
    <xf numFmtId="2" fontId="27" fillId="0" borderId="35" xfId="69" applyNumberFormat="1" applyFont="1" applyFill="1" applyBorder="1" applyAlignment="1" applyProtection="1">
      <alignment horizontal="center" vertical="center"/>
      <protection hidden="1"/>
    </xf>
    <xf numFmtId="171" fontId="27" fillId="0" borderId="0" xfId="69" applyNumberFormat="1" applyFont="1" applyBorder="1" applyAlignment="1" applyProtection="1">
      <alignment vertical="center"/>
      <protection hidden="1"/>
    </xf>
    <xf numFmtId="171" fontId="27" fillId="0" borderId="21" xfId="69" applyNumberFormat="1" applyFont="1" applyBorder="1" applyAlignment="1" applyProtection="1">
      <alignment horizontal="center" vertical="center"/>
      <protection hidden="1"/>
    </xf>
    <xf numFmtId="170" fontId="27" fillId="0" borderId="0" xfId="69" applyNumberFormat="1" applyFont="1" applyBorder="1" applyAlignment="1" applyProtection="1">
      <alignment horizontal="left" vertical="center"/>
      <protection hidden="1"/>
    </xf>
    <xf numFmtId="0" fontId="41" fillId="0" borderId="20" xfId="69" applyFont="1" applyBorder="1" applyAlignment="1" applyProtection="1">
      <alignment horizontal="centerContinuous" vertical="center"/>
      <protection hidden="1"/>
    </xf>
    <xf numFmtId="0" fontId="27" fillId="0" borderId="0" xfId="69" applyFont="1" applyBorder="1" applyAlignment="1" applyProtection="1">
      <alignment horizontal="centerContinuous" vertical="center"/>
      <protection hidden="1"/>
    </xf>
    <xf numFmtId="2" fontId="27" fillId="0" borderId="0" xfId="69" applyNumberFormat="1" applyFont="1" applyBorder="1" applyAlignment="1" applyProtection="1">
      <alignment horizontal="centerContinuous" vertical="center"/>
      <protection hidden="1"/>
    </xf>
    <xf numFmtId="0" fontId="27" fillId="0" borderId="5" xfId="69" applyFont="1" applyBorder="1" applyAlignment="1" applyProtection="1">
      <alignment horizontal="centerContinuous" vertical="center"/>
      <protection hidden="1"/>
    </xf>
    <xf numFmtId="188" fontId="27" fillId="0" borderId="1" xfId="69" applyNumberFormat="1" applyFont="1" applyFill="1" applyBorder="1" applyAlignment="1" applyProtection="1">
      <alignment horizontal="left" vertical="center"/>
      <protection hidden="1"/>
    </xf>
    <xf numFmtId="0" fontId="27" fillId="0" borderId="10" xfId="69" applyFont="1" applyFill="1" applyBorder="1" applyAlignment="1" applyProtection="1">
      <alignment horizontal="center" vertical="center"/>
      <protection hidden="1"/>
    </xf>
    <xf numFmtId="2" fontId="27" fillId="0" borderId="10" xfId="69" applyNumberFormat="1" applyFont="1" applyFill="1" applyBorder="1" applyAlignment="1" applyProtection="1">
      <alignment horizontal="center" vertical="center"/>
      <protection hidden="1"/>
    </xf>
    <xf numFmtId="0" fontId="27" fillId="0" borderId="11" xfId="69" applyFont="1" applyFill="1" applyBorder="1" applyAlignment="1" applyProtection="1">
      <alignment horizontal="center" vertical="center"/>
      <protection hidden="1"/>
    </xf>
    <xf numFmtId="170" fontId="27" fillId="0" borderId="2" xfId="69" applyNumberFormat="1" applyFont="1" applyFill="1" applyBorder="1" applyAlignment="1" applyProtection="1">
      <alignment horizontal="center" vertical="center"/>
      <protection hidden="1"/>
    </xf>
    <xf numFmtId="0" fontId="27" fillId="0" borderId="56" xfId="69" applyFont="1" applyBorder="1" applyAlignment="1" applyProtection="1">
      <alignment horizontal="center" vertical="center"/>
      <protection hidden="1"/>
    </xf>
    <xf numFmtId="188" fontId="27" fillId="0" borderId="6" xfId="69" applyNumberFormat="1" applyFont="1" applyFill="1" applyBorder="1" applyAlignment="1" applyProtection="1">
      <alignment horizontal="left" vertical="center"/>
      <protection hidden="1"/>
    </xf>
    <xf numFmtId="2" fontId="27" fillId="0" borderId="27" xfId="69" applyNumberFormat="1" applyFont="1" applyFill="1" applyBorder="1" applyAlignment="1" applyProtection="1">
      <alignment horizontal="center" vertical="center"/>
      <protection hidden="1"/>
    </xf>
    <xf numFmtId="170" fontId="27" fillId="0" borderId="7" xfId="69" applyNumberFormat="1" applyFont="1" applyFill="1" applyBorder="1" applyAlignment="1" applyProtection="1">
      <alignment horizontal="center" vertical="center"/>
      <protection hidden="1"/>
    </xf>
    <xf numFmtId="188" fontId="12" fillId="0" borderId="28" xfId="69" quotePrefix="1" applyNumberFormat="1" applyFont="1" applyFill="1" applyBorder="1" applyAlignment="1" applyProtection="1">
      <alignment horizontal="left" vertical="center"/>
      <protection hidden="1"/>
    </xf>
    <xf numFmtId="0" fontId="27" fillId="0" borderId="29" xfId="69" applyFont="1" applyFill="1" applyBorder="1" applyAlignment="1" applyProtection="1">
      <alignment vertical="center"/>
      <protection hidden="1"/>
    </xf>
    <xf numFmtId="0" fontId="12" fillId="0" borderId="29" xfId="69" applyFont="1" applyFill="1" applyBorder="1" applyAlignment="1" applyProtection="1">
      <alignment vertical="center"/>
      <protection hidden="1"/>
    </xf>
    <xf numFmtId="0" fontId="27" fillId="0" borderId="30" xfId="69" applyFont="1" applyFill="1" applyBorder="1" applyAlignment="1" applyProtection="1">
      <alignment horizontal="center" vertical="center"/>
      <protection hidden="1"/>
    </xf>
    <xf numFmtId="188" fontId="12" fillId="0" borderId="49" xfId="69" quotePrefix="1" applyNumberFormat="1" applyFont="1" applyFill="1" applyBorder="1" applyAlignment="1" applyProtection="1">
      <alignment horizontal="left" vertical="center"/>
      <protection hidden="1"/>
    </xf>
    <xf numFmtId="0" fontId="27" fillId="0" borderId="40" xfId="69" applyFont="1" applyFill="1" applyBorder="1" applyAlignment="1" applyProtection="1">
      <alignment vertical="center"/>
      <protection hidden="1"/>
    </xf>
    <xf numFmtId="0" fontId="12" fillId="0" borderId="40" xfId="69" applyFont="1" applyFill="1" applyBorder="1" applyAlignment="1" applyProtection="1">
      <alignment vertical="center"/>
      <protection hidden="1"/>
    </xf>
    <xf numFmtId="0" fontId="27" fillId="0" borderId="56" xfId="69" applyFont="1" applyFill="1" applyBorder="1" applyAlignment="1" applyProtection="1">
      <alignment horizontal="left" vertical="center"/>
      <protection hidden="1"/>
    </xf>
    <xf numFmtId="170" fontId="27" fillId="0" borderId="50" xfId="69" applyNumberFormat="1" applyFont="1" applyFill="1" applyBorder="1" applyAlignment="1" applyProtection="1">
      <alignment horizontal="center" vertical="center"/>
      <protection hidden="1"/>
    </xf>
    <xf numFmtId="171" fontId="27" fillId="0" borderId="57" xfId="69" applyNumberFormat="1" applyFont="1" applyBorder="1" applyAlignment="1" applyProtection="1">
      <alignment horizontal="center" vertical="center"/>
      <protection hidden="1"/>
    </xf>
    <xf numFmtId="0" fontId="34" fillId="0" borderId="20" xfId="69" applyFont="1" applyBorder="1" applyAlignment="1" applyProtection="1">
      <alignment horizontal="center" vertical="center"/>
      <protection hidden="1"/>
    </xf>
    <xf numFmtId="0" fontId="27" fillId="0" borderId="0" xfId="69" applyFont="1" applyFill="1" applyBorder="1" applyAlignment="1" applyProtection="1">
      <alignment horizontal="center" vertical="center"/>
      <protection hidden="1"/>
    </xf>
    <xf numFmtId="0" fontId="27" fillId="0" borderId="55" xfId="69" applyFont="1" applyFill="1" applyBorder="1" applyAlignment="1" applyProtection="1">
      <alignment vertical="center"/>
      <protection hidden="1"/>
    </xf>
    <xf numFmtId="0" fontId="42" fillId="0" borderId="55" xfId="69" applyFont="1" applyFill="1" applyBorder="1" applyAlignment="1" applyProtection="1">
      <alignment vertical="center"/>
      <protection hidden="1"/>
    </xf>
    <xf numFmtId="0" fontId="42" fillId="0" borderId="40" xfId="69" applyFont="1" applyFill="1" applyBorder="1" applyAlignment="1" applyProtection="1">
      <alignment vertical="center"/>
      <protection hidden="1"/>
    </xf>
    <xf numFmtId="0" fontId="42" fillId="0" borderId="40" xfId="69" applyFont="1" applyFill="1" applyBorder="1" applyAlignment="1" applyProtection="1">
      <alignment horizontal="center" vertical="center"/>
      <protection hidden="1"/>
    </xf>
    <xf numFmtId="0" fontId="42" fillId="0" borderId="40" xfId="69" quotePrefix="1" applyFont="1" applyFill="1" applyBorder="1" applyAlignment="1" applyProtection="1">
      <alignment vertical="center"/>
      <protection hidden="1"/>
    </xf>
    <xf numFmtId="0" fontId="27" fillId="0" borderId="39" xfId="69" applyFont="1" applyFill="1" applyBorder="1" applyAlignment="1" applyProtection="1">
      <alignment horizontal="left" vertical="center"/>
      <protection hidden="1"/>
    </xf>
    <xf numFmtId="0" fontId="27" fillId="0" borderId="55" xfId="69" quotePrefix="1" applyFont="1" applyBorder="1" applyAlignment="1" applyProtection="1">
      <alignment horizontal="center" vertical="center"/>
      <protection hidden="1"/>
    </xf>
    <xf numFmtId="0" fontId="12" fillId="0" borderId="55" xfId="69" applyFont="1" applyBorder="1" applyAlignment="1" applyProtection="1">
      <alignment vertical="center"/>
      <protection hidden="1"/>
    </xf>
    <xf numFmtId="188" fontId="12" fillId="0" borderId="6" xfId="69" quotePrefix="1" applyNumberFormat="1" applyFont="1" applyFill="1" applyBorder="1" applyAlignment="1" applyProtection="1">
      <alignment horizontal="left" vertical="center"/>
      <protection hidden="1"/>
    </xf>
    <xf numFmtId="0" fontId="27" fillId="0" borderId="8" xfId="69" applyFont="1" applyFill="1" applyBorder="1" applyAlignment="1" applyProtection="1">
      <alignment vertical="center"/>
      <protection hidden="1"/>
    </xf>
    <xf numFmtId="0" fontId="12" fillId="0" borderId="8" xfId="69" applyFont="1" applyFill="1" applyBorder="1" applyAlignment="1" applyProtection="1">
      <alignment vertical="center"/>
      <protection hidden="1"/>
    </xf>
    <xf numFmtId="0" fontId="27" fillId="0" borderId="26" xfId="69" applyFont="1" applyFill="1" applyBorder="1" applyAlignment="1" applyProtection="1">
      <alignment horizontal="left" vertical="center"/>
      <protection hidden="1"/>
    </xf>
    <xf numFmtId="0" fontId="12" fillId="0" borderId="8" xfId="69" applyFont="1" applyBorder="1" applyAlignment="1" applyProtection="1">
      <alignment horizontal="center" vertical="center"/>
      <protection hidden="1"/>
    </xf>
    <xf numFmtId="0" fontId="12" fillId="0" borderId="8" xfId="69" quotePrefix="1" applyFont="1" applyBorder="1" applyAlignment="1" applyProtection="1">
      <alignment horizontal="center" vertical="center"/>
      <protection hidden="1"/>
    </xf>
    <xf numFmtId="170" fontId="12" fillId="0" borderId="8" xfId="69" applyNumberFormat="1" applyFont="1" applyBorder="1" applyAlignment="1" applyProtection="1">
      <alignment horizontal="left" vertical="center"/>
      <protection hidden="1"/>
    </xf>
    <xf numFmtId="0" fontId="12" fillId="0" borderId="8" xfId="69" applyFont="1" applyBorder="1" applyAlignment="1" applyProtection="1">
      <alignment vertical="center"/>
      <protection hidden="1"/>
    </xf>
    <xf numFmtId="0" fontId="12" fillId="0" borderId="7" xfId="69" applyFont="1" applyBorder="1" applyAlignment="1" applyProtection="1">
      <alignment vertical="center"/>
      <protection hidden="1"/>
    </xf>
    <xf numFmtId="0" fontId="30" fillId="0" borderId="4" xfId="69" applyFont="1" applyBorder="1" applyAlignment="1" applyProtection="1">
      <alignment vertical="center"/>
      <protection hidden="1"/>
    </xf>
    <xf numFmtId="0" fontId="12" fillId="0" borderId="5" xfId="69" applyFont="1" applyBorder="1" applyAlignment="1" applyProtection="1">
      <alignment vertical="center"/>
      <protection hidden="1"/>
    </xf>
    <xf numFmtId="0" fontId="12" fillId="0" borderId="4" xfId="69" applyFont="1" applyBorder="1" applyAlignment="1" applyProtection="1">
      <alignment vertical="center"/>
      <protection hidden="1"/>
    </xf>
    <xf numFmtId="0" fontId="12" fillId="0" borderId="46" xfId="69" applyFont="1" applyBorder="1" applyAlignment="1" applyProtection="1">
      <alignment vertical="center"/>
      <protection hidden="1"/>
    </xf>
    <xf numFmtId="0" fontId="30" fillId="0" borderId="23" xfId="69" applyFont="1" applyBorder="1" applyAlignment="1" applyProtection="1">
      <alignment horizontal="center" vertical="center"/>
      <protection hidden="1"/>
    </xf>
    <xf numFmtId="0" fontId="30" fillId="0" borderId="5" xfId="69" applyFont="1" applyBorder="1" applyAlignment="1" applyProtection="1">
      <alignment horizontal="center" vertical="center"/>
      <protection hidden="1"/>
    </xf>
    <xf numFmtId="0" fontId="12" fillId="0" borderId="16" xfId="69" applyFont="1" applyBorder="1" applyAlignment="1" applyProtection="1">
      <alignment vertical="center"/>
      <protection hidden="1"/>
    </xf>
    <xf numFmtId="0" fontId="12" fillId="0" borderId="20" xfId="69" applyFont="1" applyBorder="1" applyAlignment="1" applyProtection="1">
      <alignment vertical="center"/>
      <protection hidden="1"/>
    </xf>
    <xf numFmtId="0" fontId="12" fillId="0" borderId="27" xfId="69" applyFont="1" applyBorder="1" applyAlignment="1" applyProtection="1">
      <alignment vertical="center"/>
      <protection hidden="1"/>
    </xf>
    <xf numFmtId="0" fontId="12" fillId="0" borderId="26" xfId="69" applyFont="1" applyBorder="1" applyAlignment="1" applyProtection="1">
      <alignment vertical="center"/>
      <protection hidden="1"/>
    </xf>
    <xf numFmtId="0" fontId="34" fillId="0" borderId="8" xfId="69" applyFont="1" applyBorder="1" applyAlignment="1" applyProtection="1">
      <alignment vertical="center"/>
      <protection hidden="1"/>
    </xf>
    <xf numFmtId="2" fontId="27" fillId="7" borderId="55" xfId="69" applyNumberFormat="1" applyFont="1" applyFill="1" applyBorder="1" applyAlignment="1" applyProtection="1">
      <alignment horizontal="center" vertical="center"/>
      <protection locked="0" hidden="1"/>
    </xf>
    <xf numFmtId="2" fontId="27" fillId="7" borderId="57" xfId="69" applyNumberFormat="1" applyFont="1" applyFill="1" applyBorder="1" applyAlignment="1" applyProtection="1">
      <alignment horizontal="center" vertical="center"/>
      <protection locked="0" hidden="1"/>
    </xf>
    <xf numFmtId="0" fontId="5" fillId="0" borderId="9" xfId="0" applyFont="1" applyFill="1" applyBorder="1" applyAlignment="1">
      <alignment horizontal="center"/>
    </xf>
    <xf numFmtId="0" fontId="5" fillId="0" borderId="10" xfId="0" applyFont="1" applyFill="1" applyBorder="1" applyAlignment="1">
      <alignment horizontal="center"/>
    </xf>
    <xf numFmtId="0" fontId="5" fillId="0" borderId="10" xfId="0" applyFont="1" applyFill="1" applyBorder="1" applyAlignment="1">
      <alignment horizontal="centerContinuous"/>
    </xf>
    <xf numFmtId="0" fontId="6" fillId="0" borderId="2" xfId="0" applyFont="1" applyFill="1" applyBorder="1" applyAlignment="1">
      <alignment horizontal="centerContinuous"/>
    </xf>
    <xf numFmtId="0" fontId="0" fillId="0" borderId="0" xfId="0" applyFill="1"/>
    <xf numFmtId="0" fontId="7" fillId="0" borderId="24" xfId="0" applyFont="1" applyFill="1" applyBorder="1" applyAlignment="1">
      <alignment horizontal="center"/>
    </xf>
    <xf numFmtId="0" fontId="5" fillId="0" borderId="27" xfId="0" applyFont="1" applyFill="1" applyBorder="1" applyAlignment="1">
      <alignment horizontal="center"/>
    </xf>
    <xf numFmtId="0" fontId="7" fillId="0" borderId="27" xfId="0" applyFont="1" applyFill="1" applyBorder="1" applyAlignment="1">
      <alignment horizontal="center"/>
    </xf>
    <xf numFmtId="0" fontId="5" fillId="0" borderId="27" xfId="0" applyFont="1" applyFill="1" applyBorder="1" applyAlignment="1">
      <alignment horizontal="centerContinuous"/>
    </xf>
    <xf numFmtId="0" fontId="6" fillId="0" borderId="7" xfId="0" applyFont="1" applyFill="1" applyBorder="1" applyAlignment="1">
      <alignment horizontal="centerContinuous"/>
    </xf>
    <xf numFmtId="0" fontId="22" fillId="0" borderId="73" xfId="0" applyFont="1" applyBorder="1" applyAlignment="1">
      <alignment horizontal="center" vertical="center" wrapText="1"/>
    </xf>
    <xf numFmtId="0" fontId="22" fillId="0" borderId="75" xfId="0" applyFont="1" applyBorder="1" applyAlignment="1">
      <alignment horizontal="center" vertical="center" wrapText="1"/>
    </xf>
    <xf numFmtId="0" fontId="2" fillId="2" borderId="0" xfId="0" applyFont="1" applyFill="1" applyBorder="1"/>
    <xf numFmtId="0" fontId="0" fillId="2" borderId="4" xfId="0" applyFill="1" applyBorder="1"/>
    <xf numFmtId="0" fontId="0" fillId="2" borderId="0" xfId="0" applyFill="1" applyBorder="1"/>
    <xf numFmtId="0" fontId="3" fillId="2" borderId="0" xfId="0" applyFont="1" applyFill="1" applyBorder="1"/>
    <xf numFmtId="0" fontId="4" fillId="2" borderId="0" xfId="0" applyFont="1" applyFill="1" applyBorder="1"/>
    <xf numFmtId="0" fontId="4" fillId="2" borderId="5" xfId="0" applyFont="1" applyFill="1" applyBorder="1"/>
    <xf numFmtId="0" fontId="6" fillId="2" borderId="4" xfId="0" applyFont="1" applyFill="1" applyBorder="1"/>
    <xf numFmtId="0" fontId="6" fillId="2" borderId="0" xfId="0" applyFont="1" applyFill="1" applyBorder="1"/>
    <xf numFmtId="0" fontId="6" fillId="2" borderId="5" xfId="0" applyFont="1" applyFill="1" applyBorder="1"/>
    <xf numFmtId="0" fontId="2" fillId="2" borderId="0" xfId="0" applyFont="1" applyFill="1" applyBorder="1" applyAlignment="1">
      <alignment horizontal="right"/>
    </xf>
    <xf numFmtId="0" fontId="73" fillId="0" borderId="0" xfId="0" applyFont="1"/>
    <xf numFmtId="0" fontId="32" fillId="7" borderId="56" xfId="69" applyFont="1" applyFill="1" applyBorder="1" applyAlignment="1" applyProtection="1">
      <alignment horizontal="center" vertical="center"/>
      <protection hidden="1"/>
    </xf>
    <xf numFmtId="0" fontId="27" fillId="0" borderId="0" xfId="69" applyFont="1" applyBorder="1" applyAlignment="1" applyProtection="1">
      <alignment horizontal="center" vertical="center"/>
      <protection hidden="1"/>
    </xf>
    <xf numFmtId="0" fontId="27" fillId="0" borderId="21" xfId="69" applyFont="1" applyBorder="1" applyAlignment="1" applyProtection="1">
      <alignment horizontal="center" vertical="center"/>
      <protection hidden="1"/>
    </xf>
    <xf numFmtId="0" fontId="27" fillId="0" borderId="20" xfId="69" applyFont="1" applyBorder="1" applyAlignment="1" applyProtection="1">
      <alignment horizontal="center" vertical="center"/>
      <protection hidden="1"/>
    </xf>
    <xf numFmtId="0" fontId="32" fillId="7" borderId="57" xfId="69" applyFont="1" applyFill="1" applyBorder="1" applyAlignment="1" applyProtection="1">
      <alignment horizontal="center" vertical="center"/>
      <protection hidden="1"/>
    </xf>
    <xf numFmtId="0" fontId="27" fillId="0" borderId="17" xfId="69" applyFont="1" applyBorder="1" applyAlignment="1" applyProtection="1">
      <alignment horizontal="center" vertical="center"/>
      <protection hidden="1"/>
    </xf>
    <xf numFmtId="0" fontId="27" fillId="0" borderId="16" xfId="69" applyFont="1" applyBorder="1" applyAlignment="1" applyProtection="1">
      <alignment horizontal="center" vertical="center"/>
      <protection hidden="1"/>
    </xf>
    <xf numFmtId="0" fontId="78" fillId="2" borderId="0" xfId="1163" applyFont="1" applyFill="1" applyBorder="1"/>
    <xf numFmtId="0" fontId="79" fillId="2" borderId="0" xfId="820" applyFont="1" applyFill="1" applyBorder="1" applyAlignment="1">
      <alignment vertical="center" wrapText="1"/>
    </xf>
    <xf numFmtId="0" fontId="80" fillId="2" borderId="0" xfId="820" applyFont="1" applyFill="1" applyBorder="1" applyAlignment="1">
      <alignment horizontal="center" vertical="center" wrapText="1"/>
    </xf>
    <xf numFmtId="0" fontId="79" fillId="2" borderId="0" xfId="820" applyFont="1" applyFill="1" applyBorder="1" applyAlignment="1"/>
    <xf numFmtId="0" fontId="82" fillId="2" borderId="0" xfId="820" applyFont="1" applyFill="1" applyBorder="1" applyAlignment="1">
      <alignment vertical="center" wrapText="1"/>
    </xf>
    <xf numFmtId="0" fontId="81" fillId="2" borderId="0" xfId="820" applyFont="1" applyFill="1" applyBorder="1" applyAlignment="1">
      <alignment horizontal="center" vertical="center" wrapText="1"/>
    </xf>
    <xf numFmtId="0" fontId="81" fillId="2" borderId="0" xfId="820" applyFont="1" applyFill="1" applyBorder="1" applyAlignment="1">
      <alignment horizontal="left" vertical="center" wrapText="1"/>
    </xf>
    <xf numFmtId="0" fontId="83" fillId="2" borderId="0" xfId="820" applyFont="1" applyFill="1" applyBorder="1" applyAlignment="1">
      <alignment vertical="center" wrapText="1"/>
    </xf>
    <xf numFmtId="0" fontId="84" fillId="2" borderId="0" xfId="820" applyFont="1" applyFill="1" applyBorder="1" applyAlignment="1">
      <alignment horizontal="center" vertical="center" wrapText="1"/>
    </xf>
    <xf numFmtId="0" fontId="84" fillId="2" borderId="0" xfId="820" applyFont="1" applyFill="1" applyBorder="1" applyAlignment="1">
      <alignment horizontal="center"/>
    </xf>
    <xf numFmtId="0" fontId="84" fillId="2" borderId="0" xfId="1163" applyFont="1" applyFill="1" applyBorder="1" applyAlignment="1">
      <alignment wrapText="1"/>
    </xf>
    <xf numFmtId="0" fontId="79" fillId="2" borderId="0" xfId="820" applyFont="1" applyFill="1" applyBorder="1" applyAlignment="1">
      <alignment horizontal="right" vertical="center" wrapText="1"/>
    </xf>
    <xf numFmtId="0" fontId="85" fillId="0" borderId="0" xfId="0" applyFont="1" applyFill="1"/>
    <xf numFmtId="0" fontId="76" fillId="0" borderId="79" xfId="0" applyFont="1" applyFill="1" applyBorder="1" applyAlignment="1">
      <alignment horizontal="center" vertical="center" wrapText="1"/>
    </xf>
    <xf numFmtId="0" fontId="76" fillId="0" borderId="83" xfId="0" applyFont="1" applyFill="1" applyBorder="1" applyAlignment="1">
      <alignment horizontal="center" vertical="center" wrapText="1"/>
    </xf>
    <xf numFmtId="0" fontId="0" fillId="0" borderId="0" xfId="0" applyBorder="1"/>
    <xf numFmtId="0" fontId="0" fillId="0" borderId="5" xfId="0" applyBorder="1"/>
    <xf numFmtId="0" fontId="74" fillId="0" borderId="87" xfId="0" applyFont="1" applyFill="1" applyBorder="1" applyAlignment="1">
      <alignment horizontal="left"/>
    </xf>
    <xf numFmtId="0" fontId="74" fillId="0" borderId="88" xfId="0" applyFont="1" applyFill="1" applyBorder="1" applyAlignment="1">
      <alignment horizontal="left"/>
    </xf>
    <xf numFmtId="0" fontId="74" fillId="0" borderId="89" xfId="0" applyFont="1" applyFill="1" applyBorder="1" applyAlignment="1">
      <alignment horizontal="left"/>
    </xf>
    <xf numFmtId="0" fontId="79" fillId="0" borderId="0" xfId="0" applyFont="1" applyAlignment="1">
      <alignment vertical="center"/>
    </xf>
    <xf numFmtId="0" fontId="84" fillId="0" borderId="0" xfId="0" applyFont="1" applyAlignment="1">
      <alignment horizontal="left" vertical="center"/>
    </xf>
    <xf numFmtId="0" fontId="87" fillId="0" borderId="0" xfId="0" applyFont="1" applyFill="1" applyBorder="1" applyAlignment="1">
      <alignment vertical="center"/>
    </xf>
    <xf numFmtId="0" fontId="87" fillId="0" borderId="0" xfId="0" applyFont="1" applyBorder="1" applyAlignment="1">
      <alignment vertical="center"/>
    </xf>
    <xf numFmtId="0" fontId="84" fillId="0" borderId="0" xfId="0" applyFont="1" applyBorder="1" applyAlignment="1">
      <alignment horizontal="left" vertical="center"/>
    </xf>
    <xf numFmtId="0" fontId="75" fillId="0" borderId="83" xfId="0" applyFont="1" applyFill="1" applyBorder="1" applyAlignment="1">
      <alignment horizontal="center" vertical="center" wrapText="1"/>
    </xf>
    <xf numFmtId="0" fontId="76" fillId="27" borderId="79" xfId="0" applyFont="1" applyFill="1" applyBorder="1" applyAlignment="1">
      <alignment horizontal="center" vertical="center" wrapText="1"/>
    </xf>
    <xf numFmtId="211" fontId="79" fillId="0" borderId="41" xfId="0" applyNumberFormat="1" applyFont="1" applyFill="1" applyBorder="1" applyAlignment="1" applyProtection="1">
      <alignment horizontal="center" vertical="center" wrapText="1"/>
    </xf>
    <xf numFmtId="0" fontId="10" fillId="0" borderId="0" xfId="0" applyFont="1" applyFill="1" applyAlignment="1">
      <alignment horizontal="center"/>
    </xf>
    <xf numFmtId="0" fontId="2" fillId="0" borderId="0" xfId="0" applyFont="1" applyFill="1" applyAlignment="1">
      <alignment vertical="center"/>
    </xf>
    <xf numFmtId="0" fontId="84" fillId="0" borderId="33" xfId="0" applyFont="1" applyFill="1" applyBorder="1" applyAlignment="1" applyProtection="1">
      <alignment horizontal="center" vertical="center" wrapText="1"/>
    </xf>
    <xf numFmtId="0" fontId="84" fillId="0" borderId="33" xfId="0" applyFont="1" applyFill="1" applyBorder="1" applyAlignment="1" applyProtection="1">
      <alignment horizontal="center" vertical="center" textRotation="90"/>
    </xf>
    <xf numFmtId="0" fontId="89" fillId="0" borderId="33" xfId="0" applyFont="1" applyFill="1" applyBorder="1" applyAlignment="1" applyProtection="1">
      <alignment horizontal="center" vertical="top" wrapText="1"/>
      <protection locked="0"/>
    </xf>
    <xf numFmtId="0" fontId="90" fillId="0" borderId="33" xfId="0" applyFont="1" applyFill="1" applyBorder="1" applyAlignment="1" applyProtection="1">
      <alignment horizontal="center" vertical="top" wrapText="1"/>
      <protection locked="0"/>
    </xf>
    <xf numFmtId="0" fontId="92" fillId="0" borderId="0" xfId="0" applyFont="1" applyFill="1"/>
    <xf numFmtId="0" fontId="89" fillId="2" borderId="33" xfId="0" applyFont="1" applyFill="1" applyBorder="1" applyAlignment="1">
      <alignment horizontal="center" vertical="center" wrapText="1"/>
    </xf>
    <xf numFmtId="0" fontId="93" fillId="0" borderId="0" xfId="0" applyFont="1" applyFill="1"/>
    <xf numFmtId="0" fontId="89" fillId="0" borderId="41" xfId="0" applyFont="1" applyFill="1" applyBorder="1" applyAlignment="1" applyProtection="1">
      <alignment horizontal="center" vertical="center" wrapText="1"/>
      <protection locked="0"/>
    </xf>
    <xf numFmtId="0" fontId="94" fillId="0" borderId="33" xfId="0" applyFont="1" applyFill="1" applyBorder="1" applyAlignment="1">
      <alignment horizontal="center" vertical="center"/>
    </xf>
    <xf numFmtId="0" fontId="78" fillId="0" borderId="33" xfId="0" applyFont="1" applyFill="1" applyBorder="1" applyAlignment="1">
      <alignment horizontal="center" vertical="center" wrapText="1"/>
    </xf>
    <xf numFmtId="0" fontId="95" fillId="0" borderId="33" xfId="0" applyFont="1" applyFill="1" applyBorder="1" applyAlignment="1">
      <alignment horizontal="center" vertical="center"/>
    </xf>
    <xf numFmtId="0" fontId="0" fillId="0" borderId="0" xfId="0" applyFill="1" applyAlignment="1">
      <alignment horizontal="center"/>
    </xf>
    <xf numFmtId="0" fontId="18" fillId="0" borderId="0" xfId="0" applyFont="1" applyFill="1" applyAlignment="1">
      <alignment horizontal="center" wrapText="1"/>
    </xf>
    <xf numFmtId="0" fontId="0" fillId="0" borderId="0" xfId="0" applyFill="1" applyAlignment="1">
      <alignment horizontal="center" wrapText="1"/>
    </xf>
    <xf numFmtId="0" fontId="86" fillId="27" borderId="33" xfId="0" applyFont="1" applyFill="1" applyBorder="1" applyAlignment="1" applyProtection="1">
      <alignment horizontal="center" vertical="center" wrapText="1"/>
      <protection locked="0"/>
    </xf>
    <xf numFmtId="0" fontId="89" fillId="27" borderId="33" xfId="0" applyFont="1" applyFill="1" applyBorder="1" applyAlignment="1" applyProtection="1">
      <alignment horizontal="center" vertical="center" wrapText="1"/>
      <protection locked="0"/>
    </xf>
    <xf numFmtId="0" fontId="0" fillId="0" borderId="6" xfId="0" applyBorder="1"/>
    <xf numFmtId="0" fontId="0" fillId="0" borderId="8" xfId="0" applyBorder="1"/>
    <xf numFmtId="0" fontId="0" fillId="0" borderId="7" xfId="0" applyBorder="1"/>
    <xf numFmtId="0" fontId="89" fillId="27" borderId="33" xfId="0" applyFont="1" applyFill="1" applyBorder="1" applyAlignment="1" applyProtection="1">
      <alignment horizontal="center" vertical="center" wrapText="1"/>
    </xf>
    <xf numFmtId="0" fontId="89" fillId="27" borderId="33" xfId="0" applyFont="1" applyFill="1" applyBorder="1" applyAlignment="1" applyProtection="1">
      <alignment horizontal="center" vertical="top" wrapText="1"/>
      <protection locked="0"/>
    </xf>
    <xf numFmtId="0" fontId="0" fillId="0" borderId="0" xfId="0" quotePrefix="1"/>
    <xf numFmtId="0" fontId="74" fillId="0" borderId="33" xfId="0" applyFont="1" applyFill="1" applyBorder="1" applyAlignment="1">
      <alignment horizontal="center" vertical="center" wrapText="1"/>
    </xf>
    <xf numFmtId="0" fontId="73" fillId="0" borderId="33" xfId="0" applyFont="1" applyFill="1" applyBorder="1" applyAlignment="1">
      <alignment horizontal="center" vertical="center" wrapText="1"/>
    </xf>
    <xf numFmtId="0" fontId="73" fillId="0" borderId="0" xfId="0" applyFont="1" applyFill="1" applyAlignment="1">
      <alignment horizontal="center" vertical="center" wrapText="1"/>
    </xf>
    <xf numFmtId="0" fontId="75" fillId="0" borderId="0" xfId="0" applyFont="1" applyAlignment="1">
      <alignment horizontal="center" vertical="center"/>
    </xf>
    <xf numFmtId="0" fontId="76" fillId="2" borderId="34" xfId="0" applyFont="1" applyFill="1" applyBorder="1" applyAlignment="1">
      <alignment horizontal="center" vertical="center"/>
    </xf>
    <xf numFmtId="0" fontId="105" fillId="2" borderId="33" xfId="0" applyFont="1" applyFill="1" applyBorder="1" applyAlignment="1">
      <alignment horizontal="center" vertical="center"/>
    </xf>
    <xf numFmtId="0" fontId="76" fillId="27" borderId="33" xfId="0" applyFont="1" applyFill="1" applyBorder="1" applyAlignment="1">
      <alignment horizontal="center" vertical="center" wrapText="1"/>
    </xf>
    <xf numFmtId="0" fontId="76" fillId="2" borderId="33" xfId="0" quotePrefix="1" applyFont="1" applyFill="1" applyBorder="1" applyAlignment="1">
      <alignment horizontal="center" vertical="center"/>
    </xf>
    <xf numFmtId="0" fontId="76" fillId="2" borderId="35" xfId="0" applyFont="1" applyFill="1" applyBorder="1" applyAlignment="1">
      <alignment horizontal="center" vertical="center"/>
    </xf>
    <xf numFmtId="0" fontId="76" fillId="2" borderId="35" xfId="0" quotePrefix="1" applyFont="1" applyFill="1" applyBorder="1" applyAlignment="1">
      <alignment horizontal="center" vertical="center"/>
    </xf>
    <xf numFmtId="0" fontId="76" fillId="2" borderId="35" xfId="0" applyFont="1" applyFill="1" applyBorder="1" applyAlignment="1">
      <alignment horizontal="center" vertical="center" wrapText="1"/>
    </xf>
    <xf numFmtId="0" fontId="105" fillId="2" borderId="35" xfId="0" applyFont="1" applyFill="1" applyBorder="1" applyAlignment="1">
      <alignment horizontal="center" vertical="center"/>
    </xf>
    <xf numFmtId="0" fontId="76" fillId="2" borderId="35" xfId="0" quotePrefix="1" applyFont="1" applyFill="1" applyBorder="1" applyAlignment="1">
      <alignment horizontal="center" vertical="center" wrapText="1"/>
    </xf>
    <xf numFmtId="0" fontId="76" fillId="2" borderId="44" xfId="0" applyFont="1" applyFill="1" applyBorder="1" applyAlignment="1">
      <alignment horizontal="center" vertical="center"/>
    </xf>
    <xf numFmtId="0" fontId="76" fillId="27" borderId="34" xfId="0" applyFont="1" applyFill="1" applyBorder="1" applyAlignment="1">
      <alignment horizontal="center" vertical="center"/>
    </xf>
    <xf numFmtId="0" fontId="76" fillId="27" borderId="34" xfId="0" applyFont="1" applyFill="1" applyBorder="1" applyAlignment="1">
      <alignment horizontal="center" vertical="center" wrapText="1"/>
    </xf>
    <xf numFmtId="0" fontId="105" fillId="2" borderId="34" xfId="0" applyFont="1" applyFill="1" applyBorder="1" applyAlignment="1">
      <alignment horizontal="center" vertical="center"/>
    </xf>
    <xf numFmtId="0" fontId="76" fillId="2" borderId="33" xfId="0" quotePrefix="1" applyFont="1" applyFill="1" applyBorder="1" applyAlignment="1">
      <alignment horizontal="center" vertical="center" wrapText="1"/>
    </xf>
    <xf numFmtId="0" fontId="76" fillId="2" borderId="34" xfId="0" quotePrefix="1" applyFont="1" applyFill="1" applyBorder="1" applyAlignment="1">
      <alignment horizontal="center" vertical="center"/>
    </xf>
    <xf numFmtId="0" fontId="75" fillId="0" borderId="33" xfId="0" applyFont="1" applyFill="1" applyBorder="1" applyAlignment="1">
      <alignment vertical="center" wrapText="1"/>
    </xf>
    <xf numFmtId="0" fontId="108" fillId="0" borderId="54" xfId="52" quotePrefix="1" applyFont="1" applyBorder="1" applyAlignment="1">
      <alignment vertical="center"/>
    </xf>
    <xf numFmtId="0" fontId="107" fillId="0" borderId="0" xfId="0" applyFont="1" applyBorder="1"/>
    <xf numFmtId="0" fontId="107" fillId="0" borderId="5" xfId="0" applyFont="1" applyBorder="1"/>
    <xf numFmtId="0" fontId="7" fillId="0" borderId="3" xfId="67" applyFont="1" applyBorder="1" applyAlignment="1">
      <alignment horizontal="left"/>
    </xf>
    <xf numFmtId="0" fontId="8" fillId="0" borderId="4" xfId="67" applyBorder="1"/>
    <xf numFmtId="0" fontId="8" fillId="0" borderId="0" xfId="67" applyBorder="1"/>
    <xf numFmtId="0" fontId="8" fillId="0" borderId="5" xfId="67" applyBorder="1"/>
    <xf numFmtId="0" fontId="8" fillId="0" borderId="8" xfId="67" applyBorder="1"/>
    <xf numFmtId="0" fontId="8" fillId="0" borderId="7" xfId="67" applyBorder="1"/>
    <xf numFmtId="0" fontId="7" fillId="0" borderId="8" xfId="67" applyFont="1" applyBorder="1" applyAlignment="1">
      <alignment horizontal="center" vertical="center"/>
    </xf>
    <xf numFmtId="0" fontId="7" fillId="0" borderId="100" xfId="67" applyFont="1" applyBorder="1" applyAlignment="1">
      <alignment horizontal="center" vertical="center"/>
    </xf>
    <xf numFmtId="0" fontId="110" fillId="0" borderId="18" xfId="67" applyFont="1" applyBorder="1" applyAlignment="1">
      <alignment horizontal="center" vertical="center"/>
    </xf>
    <xf numFmtId="0" fontId="110" fillId="0" borderId="20" xfId="67" applyFont="1" applyBorder="1" applyAlignment="1">
      <alignment horizontal="center" vertical="center"/>
    </xf>
    <xf numFmtId="0" fontId="110" fillId="0" borderId="20" xfId="67" quotePrefix="1" applyFont="1" applyBorder="1" applyAlignment="1">
      <alignment horizontal="center" vertical="center"/>
    </xf>
    <xf numFmtId="0" fontId="110" fillId="0" borderId="19" xfId="67" applyFont="1" applyBorder="1" applyAlignment="1">
      <alignment horizontal="center" vertical="center"/>
    </xf>
    <xf numFmtId="0" fontId="110" fillId="0" borderId="99" xfId="67" applyFont="1" applyBorder="1" applyAlignment="1">
      <alignment horizontal="center" vertical="center"/>
    </xf>
    <xf numFmtId="0" fontId="110" fillId="0" borderId="19" xfId="67" quotePrefix="1" applyFont="1" applyBorder="1" applyAlignment="1">
      <alignment horizontal="center" vertical="center"/>
    </xf>
    <xf numFmtId="0" fontId="7" fillId="0" borderId="1" xfId="67" applyFont="1" applyBorder="1" applyAlignment="1">
      <alignment horizontal="left"/>
    </xf>
    <xf numFmtId="0" fontId="7" fillId="0" borderId="3" xfId="67" applyFont="1" applyBorder="1" applyAlignment="1">
      <alignment horizontal="center"/>
    </xf>
    <xf numFmtId="0" fontId="7" fillId="0" borderId="2" xfId="67" applyFont="1" applyBorder="1" applyAlignment="1">
      <alignment horizontal="center"/>
    </xf>
    <xf numFmtId="0" fontId="8" fillId="0" borderId="6" xfId="67" applyBorder="1"/>
    <xf numFmtId="0" fontId="116" fillId="0" borderId="54" xfId="1217" applyFont="1" applyBorder="1" applyAlignment="1">
      <alignment vertical="center" wrapText="1"/>
    </xf>
    <xf numFmtId="0" fontId="116" fillId="0" borderId="33" xfId="1217" applyFont="1" applyBorder="1" applyAlignment="1">
      <alignment vertical="center" wrapText="1"/>
    </xf>
    <xf numFmtId="0" fontId="116" fillId="0" borderId="33" xfId="1217" applyFont="1" applyBorder="1" applyAlignment="1">
      <alignment horizontal="center" vertical="center" wrapText="1"/>
    </xf>
    <xf numFmtId="0" fontId="116" fillId="0" borderId="15" xfId="1217" applyFont="1" applyBorder="1" applyAlignment="1">
      <alignment vertical="center" wrapText="1"/>
    </xf>
    <xf numFmtId="0" fontId="116" fillId="0" borderId="101" xfId="1217" applyFont="1" applyBorder="1" applyAlignment="1">
      <alignment horizontal="center" vertical="center"/>
    </xf>
    <xf numFmtId="0" fontId="116" fillId="0" borderId="34" xfId="1217" applyFont="1" applyBorder="1" applyAlignment="1">
      <alignment horizontal="center" vertical="center"/>
    </xf>
    <xf numFmtId="0" fontId="116" fillId="0" borderId="98" xfId="1217" applyFont="1" applyBorder="1" applyAlignment="1">
      <alignment horizontal="center" vertical="center"/>
    </xf>
    <xf numFmtId="0" fontId="117" fillId="0" borderId="96" xfId="1217" applyFont="1" applyBorder="1" applyAlignment="1">
      <alignment horizontal="center" vertical="center"/>
    </xf>
    <xf numFmtId="0" fontId="117" fillId="0" borderId="15" xfId="1217" applyFont="1" applyBorder="1" applyAlignment="1">
      <alignment horizontal="center" vertical="center"/>
    </xf>
    <xf numFmtId="0" fontId="117" fillId="0" borderId="97" xfId="1217" applyFont="1" applyBorder="1" applyAlignment="1">
      <alignment horizontal="center" vertical="center"/>
    </xf>
    <xf numFmtId="0" fontId="121" fillId="0" borderId="47" xfId="1217" applyFont="1" applyBorder="1" applyAlignment="1"/>
    <xf numFmtId="0" fontId="121" fillId="0" borderId="48" xfId="1217" applyFont="1" applyBorder="1" applyAlignment="1"/>
    <xf numFmtId="0" fontId="21" fillId="27" borderId="70" xfId="0" applyFont="1" applyFill="1" applyBorder="1" applyAlignment="1">
      <alignment horizontal="center" vertical="center" wrapText="1"/>
    </xf>
    <xf numFmtId="0" fontId="21" fillId="27" borderId="51" xfId="0" applyFont="1" applyFill="1" applyBorder="1" applyAlignment="1">
      <alignment horizontal="center" vertical="center" wrapText="1"/>
    </xf>
    <xf numFmtId="0" fontId="23" fillId="27" borderId="51" xfId="0" applyFont="1" applyFill="1" applyBorder="1" applyAlignment="1">
      <alignment horizontal="center" vertical="center" wrapText="1"/>
    </xf>
    <xf numFmtId="0" fontId="24" fillId="27" borderId="51" xfId="0" applyFont="1" applyFill="1" applyBorder="1" applyAlignment="1">
      <alignment horizontal="center" vertical="center" wrapText="1"/>
    </xf>
    <xf numFmtId="0" fontId="23" fillId="27" borderId="71" xfId="0" applyFont="1" applyFill="1" applyBorder="1" applyAlignment="1">
      <alignment horizontal="center" vertical="center" wrapText="1"/>
    </xf>
    <xf numFmtId="0" fontId="0" fillId="27" borderId="0" xfId="0" applyFill="1" applyAlignment="1">
      <alignment horizontal="center"/>
    </xf>
    <xf numFmtId="14" fontId="74" fillId="27" borderId="7" xfId="0" quotePrefix="1" applyNumberFormat="1" applyFont="1" applyFill="1" applyBorder="1" applyAlignment="1">
      <alignment horizontal="left"/>
    </xf>
    <xf numFmtId="0" fontId="94" fillId="27" borderId="33" xfId="0" applyFont="1" applyFill="1" applyBorder="1" applyAlignment="1">
      <alignment horizontal="center" vertical="center"/>
    </xf>
    <xf numFmtId="0" fontId="89" fillId="27" borderId="33" xfId="0" applyFont="1" applyFill="1" applyBorder="1" applyAlignment="1">
      <alignment horizontal="center" vertical="center" wrapText="1"/>
    </xf>
    <xf numFmtId="0" fontId="0" fillId="27" borderId="0" xfId="0" applyFill="1"/>
    <xf numFmtId="1" fontId="89" fillId="27" borderId="33" xfId="0" applyNumberFormat="1" applyFont="1" applyFill="1" applyBorder="1" applyAlignment="1" applyProtection="1">
      <alignment horizontal="center" vertical="center" wrapText="1"/>
    </xf>
    <xf numFmtId="0" fontId="0" fillId="27" borderId="0" xfId="0" applyFill="1" applyAlignment="1">
      <alignment horizontal="center" wrapText="1"/>
    </xf>
    <xf numFmtId="0" fontId="32" fillId="7" borderId="56" xfId="69" applyFont="1" applyFill="1" applyBorder="1" applyAlignment="1" applyProtection="1">
      <alignment horizontal="center" vertical="center"/>
      <protection hidden="1"/>
    </xf>
    <xf numFmtId="0" fontId="27" fillId="0" borderId="0" xfId="69" applyFont="1" applyBorder="1" applyAlignment="1" applyProtection="1">
      <alignment horizontal="center" vertical="center"/>
      <protection hidden="1"/>
    </xf>
    <xf numFmtId="0" fontId="27" fillId="0" borderId="21" xfId="69" applyFont="1" applyBorder="1" applyAlignment="1" applyProtection="1">
      <alignment horizontal="center" vertical="center"/>
      <protection hidden="1"/>
    </xf>
    <xf numFmtId="0" fontId="27" fillId="0" borderId="20" xfId="69" applyFont="1" applyBorder="1" applyAlignment="1" applyProtection="1">
      <alignment horizontal="center" vertical="center"/>
      <protection hidden="1"/>
    </xf>
    <xf numFmtId="0" fontId="32" fillId="7" borderId="57" xfId="69" applyFont="1" applyFill="1" applyBorder="1" applyAlignment="1" applyProtection="1">
      <alignment horizontal="center" vertical="center"/>
      <protection hidden="1"/>
    </xf>
    <xf numFmtId="0" fontId="27" fillId="0" borderId="17" xfId="69" applyFont="1" applyBorder="1" applyAlignment="1" applyProtection="1">
      <alignment horizontal="center" vertical="center"/>
      <protection hidden="1"/>
    </xf>
    <xf numFmtId="0" fontId="27" fillId="0" borderId="16" xfId="69" applyFont="1" applyBorder="1" applyAlignment="1" applyProtection="1">
      <alignment horizontal="center" vertical="center"/>
      <protection hidden="1"/>
    </xf>
    <xf numFmtId="0" fontId="125" fillId="2" borderId="0" xfId="52" applyFont="1" applyFill="1" applyAlignment="1" applyProtection="1">
      <alignment horizontal="center" vertical="center"/>
    </xf>
    <xf numFmtId="0" fontId="8" fillId="2" borderId="54" xfId="52" applyFont="1" applyFill="1" applyBorder="1" applyAlignment="1" applyProtection="1">
      <alignment horizontal="left" vertical="center"/>
    </xf>
    <xf numFmtId="0" fontId="8" fillId="0" borderId="33" xfId="52" applyFont="1" applyBorder="1" applyAlignment="1" applyProtection="1">
      <alignment vertical="center"/>
    </xf>
    <xf numFmtId="0" fontId="8" fillId="2" borderId="33" xfId="52" applyFont="1" applyFill="1" applyBorder="1" applyAlignment="1" applyProtection="1">
      <alignment horizontal="left" vertical="center"/>
    </xf>
    <xf numFmtId="0" fontId="126" fillId="34" borderId="33" xfId="52" quotePrefix="1" applyFont="1" applyFill="1" applyBorder="1" applyAlignment="1" applyProtection="1">
      <alignment horizontal="center" vertical="center"/>
      <protection locked="0"/>
    </xf>
    <xf numFmtId="0" fontId="8" fillId="2" borderId="33" xfId="52" applyFont="1" applyFill="1" applyBorder="1" applyAlignment="1" applyProtection="1">
      <alignment horizontal="centerContinuous" vertical="center"/>
    </xf>
    <xf numFmtId="0" fontId="8" fillId="34" borderId="33" xfId="52" applyFont="1" applyFill="1" applyBorder="1" applyAlignment="1" applyProtection="1">
      <alignment horizontal="left" vertical="center"/>
      <protection locked="0"/>
    </xf>
    <xf numFmtId="0" fontId="8" fillId="2" borderId="0" xfId="52" applyFont="1" applyFill="1" applyAlignment="1" applyProtection="1">
      <alignment horizontal="center" vertical="center"/>
    </xf>
    <xf numFmtId="0" fontId="8" fillId="2" borderId="45" xfId="52" applyFont="1" applyFill="1" applyBorder="1" applyAlignment="1" applyProtection="1">
      <alignment horizontal="left" vertical="center"/>
    </xf>
    <xf numFmtId="0" fontId="8" fillId="0" borderId="57" xfId="52" applyFont="1" applyBorder="1" applyAlignment="1" applyProtection="1">
      <alignment vertical="center"/>
    </xf>
    <xf numFmtId="0" fontId="8" fillId="2" borderId="55" xfId="52" applyFont="1" applyFill="1" applyBorder="1" applyAlignment="1" applyProtection="1">
      <alignment horizontal="left" vertical="center"/>
    </xf>
    <xf numFmtId="0" fontId="126" fillId="34" borderId="56" xfId="52" quotePrefix="1" applyFont="1" applyFill="1" applyBorder="1" applyAlignment="1" applyProtection="1">
      <alignment horizontal="center" vertical="center"/>
      <protection locked="0"/>
    </xf>
    <xf numFmtId="0" fontId="8" fillId="0" borderId="22" xfId="52" applyFont="1" applyBorder="1" applyAlignment="1" applyProtection="1">
      <alignment horizontal="centerContinuous" vertical="center"/>
    </xf>
    <xf numFmtId="0" fontId="8" fillId="2" borderId="49" xfId="52" applyFont="1" applyFill="1" applyBorder="1" applyAlignment="1" applyProtection="1">
      <alignment horizontal="left" vertical="center"/>
    </xf>
    <xf numFmtId="0" fontId="8" fillId="0" borderId="41" xfId="52" applyFont="1" applyBorder="1" applyAlignment="1" applyProtection="1">
      <alignment vertical="center"/>
    </xf>
    <xf numFmtId="0" fontId="8" fillId="2" borderId="39" xfId="52" applyFont="1" applyFill="1" applyBorder="1" applyAlignment="1" applyProtection="1">
      <alignment horizontal="left" vertical="center"/>
    </xf>
    <xf numFmtId="0" fontId="8" fillId="0" borderId="40" xfId="52" applyFont="1" applyBorder="1" applyAlignment="1" applyProtection="1">
      <alignment vertical="center"/>
    </xf>
    <xf numFmtId="0" fontId="8" fillId="0" borderId="41" xfId="52" applyFont="1" applyBorder="1" applyAlignment="1" applyProtection="1">
      <alignment horizontal="left" vertical="center"/>
    </xf>
    <xf numFmtId="0" fontId="126" fillId="34" borderId="39" xfId="52" applyFont="1" applyFill="1" applyBorder="1" applyAlignment="1" applyProtection="1">
      <alignment horizontal="center" vertical="center"/>
      <protection locked="0"/>
    </xf>
    <xf numFmtId="0" fontId="8" fillId="0" borderId="33" xfId="52" applyFont="1" applyBorder="1" applyAlignment="1" applyProtection="1">
      <alignment horizontal="center" vertical="center"/>
    </xf>
    <xf numFmtId="0" fontId="7" fillId="2" borderId="54" xfId="52" applyFont="1" applyFill="1" applyBorder="1" applyAlignment="1" applyProtection="1">
      <alignment horizontal="left" vertical="center"/>
    </xf>
    <xf numFmtId="0" fontId="8" fillId="0" borderId="33" xfId="52" applyFont="1" applyFill="1" applyBorder="1" applyAlignment="1" applyProtection="1">
      <alignment vertical="center"/>
    </xf>
    <xf numFmtId="0" fontId="8" fillId="0" borderId="53" xfId="52" applyBorder="1" applyAlignment="1">
      <alignment vertical="center"/>
    </xf>
    <xf numFmtId="0" fontId="8" fillId="2" borderId="54" xfId="52" applyFont="1" applyFill="1" applyBorder="1" applyAlignment="1" applyProtection="1">
      <alignment horizontal="center" vertical="center"/>
    </xf>
    <xf numFmtId="0" fontId="8" fillId="2" borderId="33" xfId="52" applyFont="1" applyFill="1" applyBorder="1" applyAlignment="1" applyProtection="1">
      <alignment horizontal="center" vertical="center"/>
    </xf>
    <xf numFmtId="0" fontId="127" fillId="2" borderId="33" xfId="52" applyFont="1" applyFill="1" applyBorder="1" applyAlignment="1" applyProtection="1">
      <alignment horizontal="centerContinuous" vertical="center"/>
    </xf>
    <xf numFmtId="171" fontId="19" fillId="34" borderId="41" xfId="52" applyNumberFormat="1" applyFont="1" applyFill="1" applyBorder="1" applyAlignment="1" applyProtection="1">
      <alignment horizontal="left" vertical="center"/>
      <protection locked="0"/>
    </xf>
    <xf numFmtId="0" fontId="127" fillId="0" borderId="17" xfId="52" applyFont="1" applyBorder="1" applyAlignment="1" applyProtection="1">
      <alignment horizontal="centerContinuous" vertical="center"/>
      <protection locked="0"/>
    </xf>
    <xf numFmtId="0" fontId="7" fillId="2" borderId="33" xfId="52" applyFont="1" applyFill="1" applyBorder="1" applyAlignment="1" applyProtection="1">
      <alignment horizontal="center" vertical="center"/>
    </xf>
    <xf numFmtId="0" fontId="7" fillId="2" borderId="53" xfId="52" applyFont="1" applyFill="1" applyBorder="1" applyAlignment="1" applyProtection="1">
      <alignment horizontal="center" vertical="center"/>
    </xf>
    <xf numFmtId="0" fontId="127" fillId="0" borderId="0" xfId="52" applyFont="1" applyFill="1" applyBorder="1" applyAlignment="1" applyProtection="1">
      <alignment horizontal="centerContinuous" vertical="center"/>
      <protection locked="0"/>
    </xf>
    <xf numFmtId="0" fontId="127" fillId="0" borderId="21" xfId="52" applyFont="1" applyBorder="1" applyAlignment="1" applyProtection="1">
      <alignment horizontal="centerContinuous" vertical="center"/>
      <protection locked="0"/>
    </xf>
    <xf numFmtId="49" fontId="8" fillId="2" borderId="33" xfId="52" applyNumberFormat="1" applyFont="1" applyFill="1" applyBorder="1" applyAlignment="1" applyProtection="1">
      <alignment horizontal="center" vertical="center"/>
    </xf>
    <xf numFmtId="49" fontId="8" fillId="2" borderId="53" xfId="52" applyNumberFormat="1" applyFont="1" applyFill="1" applyBorder="1" applyAlignment="1" applyProtection="1">
      <alignment horizontal="center" vertical="center"/>
    </xf>
    <xf numFmtId="0" fontId="8" fillId="2" borderId="0" xfId="52" applyFont="1" applyFill="1" applyBorder="1" applyAlignment="1" applyProtection="1">
      <alignment horizontal="center" vertical="center"/>
    </xf>
    <xf numFmtId="0" fontId="127" fillId="0" borderId="57" xfId="52" applyFont="1" applyBorder="1" applyAlignment="1" applyProtection="1">
      <alignment horizontal="centerContinuous" vertical="center"/>
      <protection locked="0"/>
    </xf>
    <xf numFmtId="0" fontId="8" fillId="2" borderId="45" xfId="52" applyFont="1" applyFill="1" applyBorder="1" applyAlignment="1" applyProtection="1">
      <alignment horizontal="center" vertical="center"/>
    </xf>
    <xf numFmtId="171" fontId="19" fillId="34" borderId="33" xfId="52" applyNumberFormat="1" applyFont="1" applyFill="1" applyBorder="1" applyAlignment="1" applyProtection="1">
      <alignment horizontal="left" vertical="center"/>
      <protection locked="0"/>
    </xf>
    <xf numFmtId="49" fontId="8" fillId="2" borderId="22" xfId="52" applyNumberFormat="1" applyFont="1" applyFill="1" applyBorder="1" applyAlignment="1" applyProtection="1">
      <alignment horizontal="center" vertical="center"/>
    </xf>
    <xf numFmtId="0" fontId="8" fillId="2" borderId="22" xfId="52" applyFont="1" applyFill="1" applyBorder="1" applyAlignment="1" applyProtection="1">
      <alignment horizontal="center" vertical="center"/>
    </xf>
    <xf numFmtId="0" fontId="127" fillId="0" borderId="20" xfId="52" applyFont="1" applyBorder="1" applyAlignment="1" applyProtection="1">
      <alignment horizontal="centerContinuous" vertical="center"/>
      <protection locked="0"/>
    </xf>
    <xf numFmtId="171" fontId="8" fillId="2" borderId="0" xfId="52" applyNumberFormat="1" applyFont="1" applyFill="1" applyBorder="1" applyAlignment="1" applyProtection="1">
      <alignment horizontal="center" vertical="center"/>
    </xf>
    <xf numFmtId="0" fontId="8" fillId="2" borderId="46" xfId="52" applyFont="1" applyFill="1" applyBorder="1" applyAlignment="1" applyProtection="1">
      <alignment horizontal="center" vertical="center"/>
    </xf>
    <xf numFmtId="0" fontId="127" fillId="0" borderId="56" xfId="52" applyFont="1" applyBorder="1" applyAlignment="1" applyProtection="1">
      <alignment horizontal="centerContinuous" vertical="center"/>
      <protection locked="0"/>
    </xf>
    <xf numFmtId="49" fontId="8" fillId="2" borderId="15" xfId="52" applyNumberFormat="1" applyFont="1" applyFill="1" applyBorder="1" applyAlignment="1" applyProtection="1">
      <alignment horizontal="center" vertical="center"/>
    </xf>
    <xf numFmtId="0" fontId="8" fillId="2" borderId="15" xfId="52" applyFont="1" applyFill="1" applyBorder="1" applyAlignment="1" applyProtection="1">
      <alignment horizontal="center" vertical="center"/>
    </xf>
    <xf numFmtId="171" fontId="8" fillId="2" borderId="56" xfId="52" applyNumberFormat="1" applyFont="1" applyFill="1" applyBorder="1" applyAlignment="1" applyProtection="1">
      <alignment horizontal="center" vertical="center"/>
    </xf>
    <xf numFmtId="171" fontId="8" fillId="2" borderId="33" xfId="52" applyNumberFormat="1" applyFont="1" applyFill="1" applyBorder="1" applyAlignment="1" applyProtection="1">
      <alignment horizontal="center" vertical="center"/>
    </xf>
    <xf numFmtId="0" fontId="127" fillId="0" borderId="16" xfId="52" applyFont="1" applyBorder="1" applyAlignment="1" applyProtection="1">
      <alignment horizontal="right" vertical="center"/>
    </xf>
    <xf numFmtId="0" fontId="127" fillId="0" borderId="23" xfId="52" applyFont="1" applyBorder="1" applyAlignment="1">
      <alignment horizontal="left" vertical="center"/>
    </xf>
    <xf numFmtId="0" fontId="8" fillId="2" borderId="49" xfId="52" applyFont="1" applyFill="1" applyBorder="1" applyAlignment="1" applyProtection="1">
      <alignment horizontal="center" vertical="center"/>
    </xf>
    <xf numFmtId="0" fontId="127" fillId="0" borderId="20" xfId="52" applyFont="1" applyBorder="1" applyAlignment="1">
      <alignment horizontal="right" vertical="center"/>
    </xf>
    <xf numFmtId="0" fontId="127" fillId="0" borderId="5" xfId="52" applyFont="1" applyBorder="1" applyAlignment="1">
      <alignment horizontal="left" vertical="center"/>
    </xf>
    <xf numFmtId="171" fontId="8" fillId="2" borderId="15" xfId="52" applyNumberFormat="1" applyFont="1" applyFill="1" applyBorder="1" applyAlignment="1" applyProtection="1">
      <alignment horizontal="center" vertical="center"/>
    </xf>
    <xf numFmtId="0" fontId="127" fillId="2" borderId="33" xfId="52" applyFont="1" applyFill="1" applyBorder="1" applyAlignment="1" applyProtection="1">
      <alignment horizontal="center" vertical="center"/>
    </xf>
    <xf numFmtId="215" fontId="127" fillId="2" borderId="33" xfId="52" applyNumberFormat="1" applyFont="1" applyFill="1" applyBorder="1" applyAlignment="1" applyProtection="1">
      <alignment horizontal="center" vertical="center"/>
    </xf>
    <xf numFmtId="0" fontId="127" fillId="0" borderId="39" xfId="52" applyFont="1" applyBorder="1" applyAlignment="1" applyProtection="1">
      <alignment horizontal="centerContinuous" vertical="center"/>
    </xf>
    <xf numFmtId="0" fontId="127" fillId="0" borderId="40" xfId="52" applyFont="1" applyBorder="1" applyAlignment="1">
      <alignment horizontal="centerContinuous" vertical="center"/>
    </xf>
    <xf numFmtId="171" fontId="127" fillId="2" borderId="33" xfId="52" applyNumberFormat="1" applyFont="1" applyFill="1" applyBorder="1" applyAlignment="1" applyProtection="1">
      <alignment horizontal="center" vertical="center"/>
    </xf>
    <xf numFmtId="0" fontId="8" fillId="0" borderId="40" xfId="52" applyBorder="1" applyAlignment="1">
      <alignment horizontal="centerContinuous" vertical="center"/>
    </xf>
    <xf numFmtId="0" fontId="127" fillId="0" borderId="39" xfId="52" applyFont="1" applyBorder="1" applyAlignment="1" applyProtection="1">
      <alignment horizontal="right" vertical="center"/>
    </xf>
    <xf numFmtId="0" fontId="127" fillId="0" borderId="50" xfId="52" applyFont="1" applyBorder="1" applyAlignment="1">
      <alignment horizontal="left" vertical="center"/>
    </xf>
    <xf numFmtId="0" fontId="8" fillId="2" borderId="40" xfId="52" applyFont="1" applyFill="1" applyBorder="1" applyAlignment="1" applyProtection="1">
      <alignment horizontal="left" vertical="center"/>
    </xf>
    <xf numFmtId="171" fontId="8" fillId="2" borderId="40" xfId="52" applyNumberFormat="1" applyFont="1" applyFill="1" applyBorder="1" applyAlignment="1" applyProtection="1">
      <alignment horizontal="centerContinuous" vertical="center"/>
    </xf>
    <xf numFmtId="171" fontId="8" fillId="2" borderId="41" xfId="52" applyNumberFormat="1" applyFont="1" applyFill="1" applyBorder="1" applyAlignment="1" applyProtection="1">
      <alignment horizontal="centerContinuous" vertical="center"/>
    </xf>
    <xf numFmtId="171" fontId="8" fillId="2" borderId="41" xfId="52" applyNumberFormat="1" applyFont="1" applyFill="1" applyBorder="1" applyAlignment="1" applyProtection="1">
      <alignment horizontal="center" vertical="center"/>
    </xf>
    <xf numFmtId="171" fontId="10" fillId="2" borderId="33" xfId="52" applyNumberFormat="1" applyFont="1" applyFill="1" applyBorder="1" applyAlignment="1" applyProtection="1">
      <alignment horizontal="centerContinuous" vertical="center"/>
    </xf>
    <xf numFmtId="0" fontId="8" fillId="0" borderId="33" xfId="52" applyBorder="1" applyAlignment="1">
      <alignment horizontal="centerContinuous" vertical="center"/>
    </xf>
    <xf numFmtId="171" fontId="10" fillId="2" borderId="22" xfId="52" applyNumberFormat="1" applyFont="1" applyFill="1" applyBorder="1" applyAlignment="1" applyProtection="1">
      <alignment horizontal="center" vertical="center"/>
    </xf>
    <xf numFmtId="171" fontId="10" fillId="2" borderId="65" xfId="52" applyNumberFormat="1" applyFont="1" applyFill="1" applyBorder="1" applyAlignment="1" applyProtection="1">
      <alignment horizontal="center" vertical="center"/>
    </xf>
    <xf numFmtId="216" fontId="8" fillId="2" borderId="40" xfId="52" applyNumberFormat="1" applyFont="1" applyFill="1" applyBorder="1" applyAlignment="1" applyProtection="1">
      <alignment horizontal="centerContinuous" vertical="center"/>
    </xf>
    <xf numFmtId="216" fontId="8" fillId="2" borderId="41" xfId="52" applyNumberFormat="1" applyFont="1" applyFill="1" applyBorder="1" applyAlignment="1" applyProtection="1">
      <alignment horizontal="centerContinuous" vertical="center"/>
    </xf>
    <xf numFmtId="0" fontId="8" fillId="2" borderId="41" xfId="52" applyFont="1" applyFill="1" applyBorder="1" applyAlignment="1" applyProtection="1">
      <alignment horizontal="center" vertical="center"/>
    </xf>
    <xf numFmtId="0" fontId="8" fillId="2" borderId="33" xfId="52" applyNumberFormat="1" applyFont="1" applyFill="1" applyBorder="1" applyAlignment="1" applyProtection="1">
      <alignment horizontal="center" vertical="center"/>
    </xf>
    <xf numFmtId="0" fontId="8" fillId="2" borderId="53" xfId="52" applyNumberFormat="1" applyFont="1" applyFill="1" applyBorder="1" applyAlignment="1" applyProtection="1">
      <alignment horizontal="center" vertical="center"/>
    </xf>
    <xf numFmtId="216" fontId="8" fillId="2" borderId="41" xfId="52" applyNumberFormat="1" applyFont="1" applyFill="1" applyBorder="1" applyAlignment="1" applyProtection="1">
      <alignment horizontal="center" vertical="center"/>
    </xf>
    <xf numFmtId="0" fontId="7" fillId="2" borderId="4" xfId="52" applyFont="1" applyFill="1" applyBorder="1" applyAlignment="1" applyProtection="1">
      <alignment horizontal="left" vertical="center"/>
    </xf>
    <xf numFmtId="0" fontId="7" fillId="2" borderId="0" xfId="52" applyFont="1" applyFill="1" applyBorder="1" applyAlignment="1" applyProtection="1">
      <alignment horizontal="left" vertical="center"/>
    </xf>
    <xf numFmtId="0" fontId="2" fillId="2" borderId="0" xfId="52" applyFont="1" applyFill="1" applyAlignment="1" applyProtection="1">
      <alignment horizontal="center" vertical="center"/>
    </xf>
    <xf numFmtId="0" fontId="127" fillId="2" borderId="54" xfId="52" applyFont="1" applyFill="1" applyBorder="1" applyAlignment="1" applyProtection="1">
      <alignment horizontal="center" vertical="center"/>
    </xf>
    <xf numFmtId="0" fontId="2" fillId="2" borderId="0" xfId="52" applyFont="1" applyFill="1" applyBorder="1" applyAlignment="1" applyProtection="1">
      <alignment horizontal="center" vertical="center"/>
    </xf>
    <xf numFmtId="0" fontId="10" fillId="2" borderId="0" xfId="52" applyFont="1" applyFill="1" applyBorder="1" applyAlignment="1" applyProtection="1">
      <alignment horizontal="center" vertical="center"/>
    </xf>
    <xf numFmtId="0" fontId="127" fillId="0" borderId="54" xfId="52" applyFont="1" applyBorder="1" applyAlignment="1" applyProtection="1">
      <alignment horizontal="center" vertical="center"/>
    </xf>
    <xf numFmtId="171" fontId="8" fillId="0" borderId="33" xfId="52" applyNumberFormat="1" applyFont="1" applyBorder="1" applyAlignment="1" applyProtection="1">
      <alignment horizontal="center" vertical="center"/>
    </xf>
    <xf numFmtId="0" fontId="125" fillId="2" borderId="0" xfId="52" applyFont="1" applyFill="1" applyBorder="1" applyAlignment="1" applyProtection="1">
      <alignment horizontal="center" vertical="center"/>
    </xf>
    <xf numFmtId="0" fontId="8" fillId="2" borderId="4" xfId="52" applyFont="1" applyFill="1" applyBorder="1" applyAlignment="1" applyProtection="1">
      <alignment horizontal="center" vertical="center"/>
    </xf>
    <xf numFmtId="0" fontId="8" fillId="0" borderId="0" xfId="52" applyFont="1" applyBorder="1" applyAlignment="1" applyProtection="1">
      <alignment horizontal="center" vertical="center"/>
    </xf>
    <xf numFmtId="0" fontId="8" fillId="0" borderId="33" xfId="52" applyFont="1" applyBorder="1" applyAlignment="1">
      <alignment horizontal="centerContinuous" vertical="center"/>
    </xf>
    <xf numFmtId="0" fontId="8" fillId="2" borderId="39" xfId="52" applyNumberFormat="1" applyFont="1" applyFill="1" applyBorder="1" applyAlignment="1" applyProtection="1">
      <alignment horizontal="centerContinuous" vertical="center"/>
    </xf>
    <xf numFmtId="0" fontId="8" fillId="0" borderId="50" xfId="52" applyFont="1" applyBorder="1" applyAlignment="1">
      <alignment horizontal="centerContinuous" vertical="center"/>
    </xf>
    <xf numFmtId="0" fontId="8" fillId="0" borderId="33" xfId="52" applyFont="1" applyBorder="1" applyAlignment="1" applyProtection="1">
      <alignment horizontal="centerContinuous" vertical="center"/>
    </xf>
    <xf numFmtId="215" fontId="8" fillId="2" borderId="39" xfId="52" applyNumberFormat="1" applyFont="1" applyFill="1" applyBorder="1" applyAlignment="1" applyProtection="1">
      <alignment horizontal="centerContinuous" vertical="center"/>
    </xf>
    <xf numFmtId="49" fontId="8" fillId="2" borderId="39" xfId="52" applyNumberFormat="1" applyFont="1" applyFill="1" applyBorder="1" applyAlignment="1" applyProtection="1">
      <alignment horizontal="centerContinuous" vertical="center"/>
    </xf>
    <xf numFmtId="0" fontId="8" fillId="2" borderId="39" xfId="52" applyFont="1" applyFill="1" applyBorder="1" applyAlignment="1" applyProtection="1">
      <alignment horizontal="centerContinuous" vertical="center"/>
    </xf>
    <xf numFmtId="0" fontId="128" fillId="2" borderId="4" xfId="52" applyFont="1" applyFill="1" applyBorder="1" applyAlignment="1" applyProtection="1">
      <alignment horizontal="center" vertical="center"/>
    </xf>
    <xf numFmtId="0" fontId="8" fillId="0" borderId="0" xfId="52" applyFont="1" applyBorder="1" applyAlignment="1" applyProtection="1">
      <alignment vertical="center"/>
    </xf>
    <xf numFmtId="0" fontId="128" fillId="2" borderId="0" xfId="52" applyFont="1" applyFill="1" applyBorder="1" applyAlignment="1" applyProtection="1">
      <alignment horizontal="center" vertical="center"/>
    </xf>
    <xf numFmtId="217" fontId="127" fillId="2" borderId="39" xfId="52" applyNumberFormat="1" applyFont="1" applyFill="1" applyBorder="1" applyAlignment="1" applyProtection="1">
      <alignment horizontal="centerContinuous" vertical="center"/>
    </xf>
    <xf numFmtId="217" fontId="127" fillId="2" borderId="41" xfId="52" applyNumberFormat="1" applyFont="1" applyFill="1" applyBorder="1" applyAlignment="1" applyProtection="1">
      <alignment horizontal="centerContinuous" vertical="center"/>
    </xf>
    <xf numFmtId="215" fontId="127" fillId="2" borderId="39" xfId="52" applyNumberFormat="1" applyFont="1" applyFill="1" applyBorder="1" applyAlignment="1" applyProtection="1">
      <alignment horizontal="centerContinuous" vertical="center"/>
    </xf>
    <xf numFmtId="0" fontId="128" fillId="2" borderId="0" xfId="52" applyFont="1" applyFill="1" applyAlignment="1" applyProtection="1">
      <alignment horizontal="center" vertical="center"/>
    </xf>
    <xf numFmtId="0" fontId="8" fillId="0" borderId="4" xfId="52" applyFont="1" applyBorder="1" applyAlignment="1" applyProtection="1">
      <alignment vertical="center"/>
    </xf>
    <xf numFmtId="0" fontId="131" fillId="2" borderId="54" xfId="52" applyFont="1" applyFill="1" applyBorder="1" applyAlignment="1" applyProtection="1">
      <alignment horizontal="left" vertical="center"/>
    </xf>
    <xf numFmtId="0" fontId="132" fillId="0" borderId="33" xfId="52" applyFont="1" applyBorder="1" applyAlignment="1" applyProtection="1">
      <alignment horizontal="left" vertical="center"/>
    </xf>
    <xf numFmtId="0" fontId="133" fillId="35" borderId="33" xfId="52" applyFont="1" applyFill="1" applyBorder="1" applyAlignment="1" applyProtection="1">
      <alignment horizontal="centerContinuous" vertical="center"/>
    </xf>
    <xf numFmtId="0" fontId="132" fillId="35" borderId="33" xfId="52" applyFont="1" applyFill="1" applyBorder="1" applyAlignment="1" applyProtection="1">
      <alignment horizontal="centerContinuous" vertical="center"/>
    </xf>
    <xf numFmtId="0" fontId="127" fillId="2" borderId="39" xfId="52" applyFont="1" applyFill="1" applyBorder="1" applyAlignment="1" applyProtection="1">
      <alignment horizontal="centerContinuous" vertical="center"/>
    </xf>
    <xf numFmtId="0" fontId="127" fillId="2" borderId="41" xfId="52" applyFont="1" applyFill="1" applyBorder="1" applyAlignment="1" applyProtection="1">
      <alignment horizontal="centerContinuous" vertical="center"/>
    </xf>
    <xf numFmtId="0" fontId="125" fillId="2" borderId="4" xfId="52" applyFont="1" applyFill="1" applyBorder="1" applyAlignment="1" applyProtection="1">
      <alignment horizontal="center" vertical="center"/>
    </xf>
    <xf numFmtId="0" fontId="125" fillId="2" borderId="5" xfId="52" applyFont="1" applyFill="1" applyBorder="1" applyAlignment="1" applyProtection="1">
      <alignment horizontal="center" vertical="center"/>
    </xf>
    <xf numFmtId="0" fontId="125" fillId="2" borderId="0" xfId="52" applyFont="1" applyFill="1" applyBorder="1" applyAlignment="1" applyProtection="1">
      <alignment horizontal="left" vertical="center"/>
    </xf>
    <xf numFmtId="171" fontId="125" fillId="2" borderId="0" xfId="52" applyNumberFormat="1" applyFont="1" applyFill="1" applyBorder="1" applyAlignment="1" applyProtection="1">
      <alignment horizontal="center" vertical="center"/>
    </xf>
    <xf numFmtId="0" fontId="125" fillId="2" borderId="6" xfId="52" applyFont="1" applyFill="1" applyBorder="1" applyAlignment="1" applyProtection="1">
      <alignment horizontal="center" vertical="center"/>
    </xf>
    <xf numFmtId="0" fontId="125" fillId="2" borderId="8" xfId="52" applyFont="1" applyFill="1" applyBorder="1" applyAlignment="1" applyProtection="1">
      <alignment horizontal="center" vertical="center"/>
    </xf>
    <xf numFmtId="0" fontId="125" fillId="2" borderId="7" xfId="52" applyFont="1" applyFill="1" applyBorder="1" applyAlignment="1" applyProtection="1">
      <alignment horizontal="center" vertical="center"/>
    </xf>
    <xf numFmtId="0" fontId="125" fillId="2" borderId="20" xfId="52" applyFont="1" applyFill="1" applyBorder="1" applyAlignment="1" applyProtection="1">
      <alignment horizontal="center" vertical="center"/>
    </xf>
    <xf numFmtId="0" fontId="8" fillId="0" borderId="0" xfId="52" applyAlignment="1">
      <alignment vertical="center"/>
    </xf>
    <xf numFmtId="0" fontId="8" fillId="0" borderId="0" xfId="52" applyAlignment="1">
      <alignment horizontal="left" vertical="center"/>
    </xf>
    <xf numFmtId="0" fontId="2" fillId="2" borderId="0" xfId="52" applyFont="1" applyFill="1" applyBorder="1" applyAlignment="1" applyProtection="1">
      <alignment horizontal="right" vertical="center"/>
      <protection locked="0"/>
    </xf>
    <xf numFmtId="0" fontId="2" fillId="0" borderId="0" xfId="52" applyFont="1" applyBorder="1" applyAlignment="1" applyProtection="1">
      <alignment horizontal="left" vertical="center"/>
      <protection locked="0"/>
    </xf>
    <xf numFmtId="0" fontId="8" fillId="0" borderId="0" xfId="52" applyBorder="1" applyAlignment="1">
      <alignment horizontal="left" vertical="center"/>
    </xf>
    <xf numFmtId="0" fontId="2" fillId="0" borderId="0" xfId="52" applyFont="1" applyBorder="1" applyAlignment="1">
      <alignment vertical="center"/>
    </xf>
    <xf numFmtId="0" fontId="2" fillId="0" borderId="0" xfId="52" applyFont="1" applyBorder="1" applyAlignment="1">
      <alignment horizontal="left" vertical="center"/>
    </xf>
    <xf numFmtId="0" fontId="2" fillId="0" borderId="0" xfId="52" applyFont="1" applyBorder="1" applyAlignment="1">
      <alignment vertical="top"/>
    </xf>
    <xf numFmtId="0" fontId="8" fillId="0" borderId="0" xfId="52" applyAlignment="1">
      <alignment vertical="top"/>
    </xf>
    <xf numFmtId="0" fontId="126" fillId="2" borderId="55" xfId="52" applyFont="1" applyFill="1" applyBorder="1" applyAlignment="1" applyProtection="1">
      <alignment horizontal="left" vertical="center"/>
      <protection locked="0"/>
    </xf>
    <xf numFmtId="0" fontId="20" fillId="0" borderId="4" xfId="52" applyFont="1" applyBorder="1" applyAlignment="1">
      <alignment horizontal="left" vertical="top" indent="1"/>
    </xf>
    <xf numFmtId="0" fontId="20" fillId="0" borderId="0" xfId="52" applyFont="1" applyBorder="1" applyAlignment="1">
      <alignment vertical="top"/>
    </xf>
    <xf numFmtId="0" fontId="20" fillId="0" borderId="38" xfId="52" applyFont="1" applyBorder="1" applyAlignment="1">
      <alignment vertical="top"/>
    </xf>
    <xf numFmtId="0" fontId="2" fillId="0" borderId="0" xfId="52" applyFont="1" applyAlignment="1">
      <alignment vertical="top"/>
    </xf>
    <xf numFmtId="0" fontId="10" fillId="0" borderId="4" xfId="52" applyFont="1" applyBorder="1" applyAlignment="1"/>
    <xf numFmtId="0" fontId="10" fillId="0" borderId="0" xfId="52" applyFont="1" applyBorder="1" applyAlignment="1">
      <alignment vertical="center"/>
    </xf>
    <xf numFmtId="0" fontId="2" fillId="0" borderId="4" xfId="52" applyFont="1" applyBorder="1" applyAlignment="1">
      <alignment horizontal="left" vertical="center" indent="1"/>
    </xf>
    <xf numFmtId="0" fontId="2" fillId="0" borderId="5" xfId="52" applyFont="1" applyBorder="1" applyAlignment="1">
      <alignment vertical="center"/>
    </xf>
    <xf numFmtId="0" fontId="8" fillId="0" borderId="0" xfId="52" applyBorder="1" applyAlignment="1">
      <alignment vertical="center"/>
    </xf>
    <xf numFmtId="0" fontId="10" fillId="0" borderId="4" xfId="52" applyFont="1" applyFill="1" applyBorder="1" applyAlignment="1"/>
    <xf numFmtId="0" fontId="2" fillId="0" borderId="0" xfId="52" applyFont="1" applyFill="1" applyBorder="1" applyAlignment="1">
      <alignment vertical="center"/>
    </xf>
    <xf numFmtId="0" fontId="20" fillId="0" borderId="0" xfId="52" applyFont="1" applyFill="1" applyBorder="1" applyAlignment="1"/>
    <xf numFmtId="0" fontId="2" fillId="0" borderId="5" xfId="52" applyFont="1" applyFill="1" applyBorder="1" applyAlignment="1">
      <alignment vertical="center"/>
    </xf>
    <xf numFmtId="0" fontId="8" fillId="0" borderId="0" xfId="52" applyFill="1" applyAlignment="1">
      <alignment vertical="center"/>
    </xf>
    <xf numFmtId="0" fontId="2" fillId="0" borderId="4" xfId="52" applyFont="1" applyFill="1" applyBorder="1" applyAlignment="1">
      <alignment vertical="center"/>
    </xf>
    <xf numFmtId="0" fontId="8" fillId="0" borderId="4" xfId="52" applyFont="1" applyFill="1" applyBorder="1" applyAlignment="1">
      <alignment vertical="center"/>
    </xf>
    <xf numFmtId="0" fontId="2" fillId="0" borderId="4" xfId="52" applyFont="1" applyBorder="1" applyAlignment="1">
      <alignment vertical="center"/>
    </xf>
    <xf numFmtId="0" fontId="8" fillId="0" borderId="4" xfId="52" applyFont="1" applyBorder="1" applyAlignment="1">
      <alignment vertical="center"/>
    </xf>
    <xf numFmtId="0" fontId="8" fillId="0" borderId="0" xfId="52" applyFont="1" applyBorder="1" applyAlignment="1">
      <alignment vertical="center"/>
    </xf>
    <xf numFmtId="0" fontId="139" fillId="0" borderId="4" xfId="52" applyFont="1" applyBorder="1" applyAlignment="1">
      <alignment horizontal="left" vertical="center"/>
    </xf>
    <xf numFmtId="0" fontId="139" fillId="0" borderId="0" xfId="52" applyFont="1" applyBorder="1" applyAlignment="1"/>
    <xf numFmtId="0" fontId="139" fillId="2" borderId="0" xfId="52" applyFont="1" applyFill="1" applyBorder="1" applyAlignment="1">
      <alignment horizontal="left" vertical="center" indent="1"/>
    </xf>
    <xf numFmtId="0" fontId="140" fillId="0" borderId="55" xfId="52" applyFont="1" applyFill="1" applyBorder="1" applyAlignment="1">
      <alignment horizontal="left" vertical="center" indent="1"/>
    </xf>
    <xf numFmtId="0" fontId="140" fillId="0" borderId="0" xfId="52" applyFont="1" applyFill="1" applyBorder="1" applyAlignment="1">
      <alignment horizontal="left" vertical="center"/>
    </xf>
    <xf numFmtId="0" fontId="140" fillId="0" borderId="55" xfId="52" applyFont="1" applyFill="1" applyBorder="1" applyAlignment="1">
      <alignment horizontal="center" vertical="center"/>
    </xf>
    <xf numFmtId="0" fontId="139" fillId="0" borderId="0" xfId="52" applyFont="1" applyBorder="1" applyAlignment="1">
      <alignment horizontal="left" vertical="center"/>
    </xf>
    <xf numFmtId="0" fontId="139" fillId="2" borderId="5" xfId="52" applyFont="1" applyFill="1" applyBorder="1" applyAlignment="1">
      <alignment horizontal="left" vertical="center"/>
    </xf>
    <xf numFmtId="0" fontId="8" fillId="0" borderId="4" xfId="52" applyFont="1" applyBorder="1" applyAlignment="1">
      <alignment horizontal="left" vertical="center"/>
    </xf>
    <xf numFmtId="0" fontId="8" fillId="0" borderId="0" xfId="52" applyFont="1" applyBorder="1" applyAlignment="1">
      <alignment horizontal="left" vertical="center"/>
    </xf>
    <xf numFmtId="0" fontId="2" fillId="2" borderId="0" xfId="52" applyFont="1" applyFill="1" applyBorder="1" applyAlignment="1" applyProtection="1">
      <alignment horizontal="center" vertical="center"/>
      <protection locked="0"/>
    </xf>
    <xf numFmtId="0" fontId="2" fillId="0" borderId="4" xfId="52" applyFont="1" applyBorder="1" applyAlignment="1" applyProtection="1">
      <alignment vertical="center"/>
      <protection locked="0"/>
    </xf>
    <xf numFmtId="0" fontId="2" fillId="0" borderId="0" xfId="52" applyFont="1" applyBorder="1" applyAlignment="1" applyProtection="1">
      <alignment vertical="center"/>
      <protection locked="0"/>
    </xf>
    <xf numFmtId="0" fontId="2" fillId="0" borderId="0" xfId="52" applyFont="1" applyBorder="1" applyAlignment="1" applyProtection="1">
      <alignment horizontal="center" vertical="center"/>
      <protection locked="0"/>
    </xf>
    <xf numFmtId="0" fontId="8" fillId="0" borderId="0" xfId="52" applyFont="1" applyBorder="1" applyAlignment="1" applyProtection="1">
      <alignment vertical="center"/>
      <protection locked="0"/>
    </xf>
    <xf numFmtId="0" fontId="8" fillId="0" borderId="5" xfId="52" applyFont="1" applyBorder="1" applyAlignment="1" applyProtection="1">
      <alignment vertical="center"/>
      <protection locked="0"/>
    </xf>
    <xf numFmtId="0" fontId="141" fillId="0" borderId="0" xfId="1218" applyAlignment="1" applyProtection="1">
      <alignment vertical="center"/>
    </xf>
    <xf numFmtId="0" fontId="2" fillId="0" borderId="0" xfId="52" applyFont="1" applyFill="1" applyBorder="1" applyAlignment="1">
      <alignment horizontal="center" vertical="center"/>
    </xf>
    <xf numFmtId="0" fontId="8" fillId="0" borderId="0" xfId="52" applyFont="1" applyFill="1" applyBorder="1" applyAlignment="1">
      <alignment horizontal="left" vertical="center"/>
    </xf>
    <xf numFmtId="0" fontId="2" fillId="0" borderId="0" xfId="52" applyFont="1" applyFill="1" applyBorder="1" applyAlignment="1">
      <alignment horizontal="right" vertical="center"/>
    </xf>
    <xf numFmtId="0" fontId="8" fillId="0" borderId="0" xfId="52" applyFill="1" applyBorder="1" applyAlignment="1">
      <alignment horizontal="right" vertical="center"/>
    </xf>
    <xf numFmtId="0" fontId="8" fillId="0" borderId="5" xfId="52" applyFont="1" applyFill="1" applyBorder="1" applyAlignment="1">
      <alignment horizontal="left" vertical="center"/>
    </xf>
    <xf numFmtId="0" fontId="2" fillId="0" borderId="6" xfId="52" applyFont="1" applyBorder="1" applyAlignment="1">
      <alignment vertical="center"/>
    </xf>
    <xf numFmtId="0" fontId="2" fillId="0" borderId="8" xfId="52" applyFont="1" applyBorder="1" applyAlignment="1">
      <alignment vertical="center"/>
    </xf>
    <xf numFmtId="0" fontId="2" fillId="2" borderId="110" xfId="52" applyFont="1" applyFill="1" applyBorder="1" applyAlignment="1">
      <alignment vertical="center"/>
    </xf>
    <xf numFmtId="0" fontId="2" fillId="2" borderId="111" xfId="52" applyFont="1" applyFill="1" applyBorder="1" applyAlignment="1">
      <alignment vertical="center"/>
    </xf>
    <xf numFmtId="0" fontId="20" fillId="2" borderId="0" xfId="52" applyFont="1" applyFill="1"/>
    <xf numFmtId="0" fontId="20" fillId="0" borderId="0" xfId="52" applyFont="1" applyBorder="1" applyAlignment="1">
      <alignment vertical="center"/>
    </xf>
    <xf numFmtId="0" fontId="143" fillId="0" borderId="0" xfId="52" applyFont="1" applyBorder="1" applyAlignment="1">
      <alignment vertical="center"/>
    </xf>
    <xf numFmtId="0" fontId="144" fillId="0" borderId="0" xfId="52" applyFont="1" applyBorder="1" applyAlignment="1">
      <alignment vertical="center"/>
    </xf>
    <xf numFmtId="0" fontId="145" fillId="0" borderId="0" xfId="1218" applyFont="1" applyBorder="1" applyAlignment="1" applyProtection="1">
      <alignment horizontal="right" vertical="center"/>
    </xf>
    <xf numFmtId="0" fontId="88" fillId="2" borderId="41" xfId="0" applyFont="1" applyFill="1" applyBorder="1" applyAlignment="1">
      <alignment vertical="center"/>
    </xf>
    <xf numFmtId="0" fontId="109" fillId="0" borderId="0" xfId="0" applyNumberFormat="1" applyFont="1" applyAlignment="1">
      <alignment vertical="top" wrapText="1"/>
    </xf>
    <xf numFmtId="0" fontId="0" fillId="0" borderId="0" xfId="0" applyNumberFormat="1" applyAlignment="1">
      <alignment vertical="top" wrapText="1"/>
    </xf>
    <xf numFmtId="0" fontId="0" fillId="0" borderId="114" xfId="0" applyNumberFormat="1" applyBorder="1" applyAlignment="1">
      <alignment vertical="top" wrapText="1"/>
    </xf>
    <xf numFmtId="0" fontId="0" fillId="0" borderId="36" xfId="0" applyNumberFormat="1" applyBorder="1" applyAlignment="1">
      <alignment vertical="top" wrapText="1"/>
    </xf>
    <xf numFmtId="0" fontId="109"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36" xfId="0" applyNumberFormat="1" applyBorder="1" applyAlignment="1">
      <alignment horizontal="center" vertical="top" wrapText="1"/>
    </xf>
    <xf numFmtId="0" fontId="0" fillId="0" borderId="115" xfId="0" applyNumberFormat="1" applyBorder="1" applyAlignment="1">
      <alignment horizontal="center" vertical="top" wrapText="1"/>
    </xf>
    <xf numFmtId="0" fontId="74" fillId="0" borderId="0" xfId="0" applyFont="1" applyFill="1" applyBorder="1" applyAlignment="1">
      <alignment vertical="center"/>
    </xf>
    <xf numFmtId="0" fontId="112" fillId="0" borderId="0" xfId="0" applyFont="1" applyBorder="1" applyAlignment="1">
      <alignment vertical="center"/>
    </xf>
    <xf numFmtId="0" fontId="76" fillId="27" borderId="33" xfId="0" applyFont="1" applyFill="1" applyBorder="1" applyAlignment="1">
      <alignment horizontal="center" vertical="center"/>
    </xf>
    <xf numFmtId="0" fontId="126" fillId="0" borderId="116" xfId="52" applyFont="1" applyFill="1" applyBorder="1" applyAlignment="1">
      <alignment vertical="center"/>
    </xf>
    <xf numFmtId="0" fontId="31" fillId="27" borderId="0" xfId="69" quotePrefix="1" applyFont="1" applyFill="1" applyBorder="1" applyAlignment="1" applyProtection="1">
      <alignment vertical="center"/>
      <protection locked="0" hidden="1"/>
    </xf>
    <xf numFmtId="0" fontId="7" fillId="0" borderId="0" xfId="67" applyFont="1" applyBorder="1" applyAlignment="1">
      <alignment horizontal="center" vertical="center"/>
    </xf>
    <xf numFmtId="0" fontId="7" fillId="0" borderId="99" xfId="67" applyFont="1" applyBorder="1" applyAlignment="1">
      <alignment horizontal="center" vertical="center"/>
    </xf>
    <xf numFmtId="0" fontId="7" fillId="0" borderId="33" xfId="67" applyFont="1" applyBorder="1"/>
    <xf numFmtId="0" fontId="8" fillId="0" borderId="33" xfId="67" applyBorder="1"/>
    <xf numFmtId="0" fontId="7" fillId="0" borderId="33" xfId="67" applyFont="1" applyBorder="1" applyAlignment="1">
      <alignment horizontal="left"/>
    </xf>
    <xf numFmtId="0" fontId="110" fillId="0" borderId="33" xfId="67" applyFont="1" applyBorder="1"/>
    <xf numFmtId="0" fontId="111" fillId="0" borderId="33" xfId="67" applyFont="1" applyBorder="1"/>
    <xf numFmtId="0" fontId="8" fillId="0" borderId="33" xfId="67" applyBorder="1" applyAlignment="1">
      <alignment horizontal="right"/>
    </xf>
    <xf numFmtId="0" fontId="110" fillId="0" borderId="33" xfId="67" applyFont="1" applyBorder="1" applyAlignment="1">
      <alignment horizontal="left"/>
    </xf>
    <xf numFmtId="0" fontId="8" fillId="0" borderId="33" xfId="67" applyBorder="1" applyAlignment="1">
      <alignment horizontal="center"/>
    </xf>
    <xf numFmtId="0" fontId="74" fillId="0" borderId="5" xfId="0" applyFont="1" applyFill="1" applyBorder="1" applyAlignment="1">
      <alignment horizontal="left"/>
    </xf>
    <xf numFmtId="0" fontId="74" fillId="0" borderId="2" xfId="0" applyFont="1" applyFill="1" applyBorder="1" applyAlignment="1">
      <alignment horizontal="left"/>
    </xf>
    <xf numFmtId="0" fontId="75" fillId="0" borderId="84" xfId="0" applyFont="1" applyFill="1" applyBorder="1" applyAlignment="1">
      <alignment horizontal="center" vertical="center" wrapText="1"/>
    </xf>
    <xf numFmtId="0" fontId="75" fillId="0" borderId="33" xfId="0" applyFont="1" applyFill="1" applyBorder="1" applyAlignment="1">
      <alignment horizontal="center" vertical="center" wrapText="1"/>
    </xf>
    <xf numFmtId="0" fontId="75" fillId="0" borderId="16" xfId="0" applyFont="1" applyFill="1" applyBorder="1" applyAlignment="1">
      <alignment horizontal="center" vertical="center" wrapText="1"/>
    </xf>
    <xf numFmtId="0" fontId="75" fillId="0" borderId="11" xfId="0" applyFont="1" applyFill="1" applyBorder="1" applyAlignment="1">
      <alignment horizontal="center" vertical="center" wrapText="1"/>
    </xf>
    <xf numFmtId="0" fontId="75" fillId="0" borderId="39" xfId="0" applyFont="1" applyFill="1" applyBorder="1" applyAlignment="1">
      <alignment horizontal="center" vertical="center" wrapText="1"/>
    </xf>
    <xf numFmtId="0" fontId="75" fillId="0" borderId="34" xfId="0" applyFont="1" applyFill="1" applyBorder="1" applyAlignment="1">
      <alignment horizontal="center" vertical="center" wrapText="1"/>
    </xf>
    <xf numFmtId="0" fontId="75" fillId="0" borderId="83" xfId="0" quotePrefix="1" applyFont="1" applyFill="1" applyBorder="1" applyAlignment="1">
      <alignment horizontal="center" vertical="center" wrapText="1"/>
    </xf>
    <xf numFmtId="0" fontId="75" fillId="0" borderId="35" xfId="0" applyFont="1" applyFill="1" applyBorder="1" applyAlignment="1">
      <alignment horizontal="center" vertical="center" wrapText="1"/>
    </xf>
    <xf numFmtId="0" fontId="89" fillId="0" borderId="33" xfId="0" applyFont="1" applyFill="1" applyBorder="1" applyAlignment="1" applyProtection="1">
      <alignment horizontal="center" vertical="center" wrapText="1"/>
      <protection locked="0"/>
    </xf>
    <xf numFmtId="14" fontId="74" fillId="0" borderId="2" xfId="0" applyNumberFormat="1" applyFont="1" applyFill="1" applyBorder="1" applyAlignment="1">
      <alignment horizontal="left"/>
    </xf>
    <xf numFmtId="0" fontId="75" fillId="0" borderId="33" xfId="0" applyFont="1" applyFill="1" applyBorder="1" applyAlignment="1">
      <alignment horizontal="center" vertical="center" wrapText="1"/>
    </xf>
    <xf numFmtId="0" fontId="75" fillId="0" borderId="20" xfId="0" applyFont="1" applyFill="1" applyBorder="1" applyAlignment="1">
      <alignment horizontal="center" vertical="center" wrapText="1"/>
    </xf>
    <xf numFmtId="0" fontId="84" fillId="0" borderId="53" xfId="0" applyFont="1" applyFill="1" applyBorder="1" applyAlignment="1" applyProtection="1">
      <alignment horizontal="center" vertical="center" textRotation="90"/>
    </xf>
    <xf numFmtId="0" fontId="91" fillId="0" borderId="53" xfId="0" applyFont="1" applyFill="1" applyBorder="1" applyAlignment="1" applyProtection="1">
      <alignment horizontal="center" vertical="top" wrapText="1"/>
    </xf>
    <xf numFmtId="0" fontId="86" fillId="0" borderId="54" xfId="0" applyFont="1" applyFill="1" applyBorder="1" applyAlignment="1" applyProtection="1">
      <alignment horizontal="center" vertical="center" wrapText="1"/>
      <protection locked="0"/>
    </xf>
    <xf numFmtId="0" fontId="96" fillId="0" borderId="53" xfId="0" applyFont="1" applyFill="1" applyBorder="1" applyAlignment="1">
      <alignment horizontal="center" vertical="center"/>
    </xf>
    <xf numFmtId="0" fontId="86" fillId="0" borderId="101" xfId="0" applyFont="1" applyFill="1" applyBorder="1" applyAlignment="1" applyProtection="1">
      <alignment horizontal="center" vertical="center" wrapText="1"/>
      <protection locked="0"/>
    </xf>
    <xf numFmtId="0" fontId="86" fillId="27" borderId="34" xfId="0" applyFont="1" applyFill="1" applyBorder="1" applyAlignment="1" applyProtection="1">
      <alignment horizontal="center" vertical="center" wrapText="1"/>
      <protection locked="0"/>
    </xf>
    <xf numFmtId="0" fontId="89" fillId="27" borderId="34" xfId="0" applyFont="1" applyFill="1" applyBorder="1" applyAlignment="1" applyProtection="1">
      <alignment horizontal="center" vertical="center" wrapText="1"/>
      <protection locked="0"/>
    </xf>
    <xf numFmtId="0" fontId="89" fillId="27" borderId="34" xfId="0" applyFont="1" applyFill="1" applyBorder="1" applyAlignment="1" applyProtection="1">
      <alignment horizontal="center" vertical="center" wrapText="1"/>
    </xf>
    <xf numFmtId="0" fontId="89" fillId="27" borderId="34" xfId="0" applyFont="1" applyFill="1" applyBorder="1" applyAlignment="1" applyProtection="1">
      <alignment horizontal="center" vertical="top" wrapText="1"/>
      <protection locked="0"/>
    </xf>
    <xf numFmtId="1" fontId="89" fillId="27" borderId="34" xfId="0" applyNumberFormat="1" applyFont="1" applyFill="1" applyBorder="1" applyAlignment="1" applyProtection="1">
      <alignment horizontal="center" vertical="center" wrapText="1"/>
    </xf>
    <xf numFmtId="0" fontId="89" fillId="0" borderId="34" xfId="0" applyFont="1" applyFill="1" applyBorder="1" applyAlignment="1" applyProtection="1">
      <alignment horizontal="center" vertical="top" wrapText="1"/>
      <protection locked="0"/>
    </xf>
    <xf numFmtId="0" fontId="90" fillId="0" borderId="34" xfId="0" applyFont="1" applyFill="1" applyBorder="1" applyAlignment="1" applyProtection="1">
      <alignment horizontal="center" vertical="top" wrapText="1"/>
      <protection locked="0"/>
    </xf>
    <xf numFmtId="0" fontId="91" fillId="0" borderId="98" xfId="0" applyFont="1" applyFill="1" applyBorder="1" applyAlignment="1" applyProtection="1">
      <alignment horizontal="center" vertical="top" wrapText="1"/>
    </xf>
    <xf numFmtId="0" fontId="76" fillId="27" borderId="35" xfId="0" applyFont="1" applyFill="1" applyBorder="1" applyAlignment="1">
      <alignment horizontal="center" vertical="center"/>
    </xf>
    <xf numFmtId="0" fontId="76" fillId="27" borderId="35" xfId="0" quotePrefix="1" applyFont="1" applyFill="1" applyBorder="1" applyAlignment="1">
      <alignment horizontal="center" vertical="center" wrapText="1"/>
    </xf>
    <xf numFmtId="0" fontId="76" fillId="27" borderId="35" xfId="0" applyFont="1" applyFill="1" applyBorder="1" applyAlignment="1">
      <alignment horizontal="center" vertical="center" wrapText="1"/>
    </xf>
    <xf numFmtId="0" fontId="0" fillId="2" borderId="6" xfId="0" applyFill="1" applyBorder="1"/>
    <xf numFmtId="0" fontId="0" fillId="2" borderId="7" xfId="0" applyFill="1" applyBorder="1"/>
    <xf numFmtId="0" fontId="75" fillId="0" borderId="33" xfId="0" applyFont="1" applyFill="1" applyBorder="1" applyAlignment="1">
      <alignment horizontal="center" vertical="center" wrapText="1"/>
    </xf>
    <xf numFmtId="0" fontId="75" fillId="27" borderId="33" xfId="0" applyFont="1" applyFill="1" applyBorder="1" applyAlignment="1">
      <alignment horizontal="center" vertical="center" wrapText="1"/>
    </xf>
    <xf numFmtId="0" fontId="75" fillId="0" borderId="35" xfId="0" applyFont="1" applyFill="1" applyBorder="1" applyAlignment="1">
      <alignment horizontal="center" vertical="center" wrapText="1"/>
    </xf>
    <xf numFmtId="0" fontId="89" fillId="0" borderId="33" xfId="0" applyFont="1" applyFill="1" applyBorder="1" applyAlignment="1" applyProtection="1">
      <alignment horizontal="center" vertical="center" wrapText="1"/>
      <protection locked="0"/>
    </xf>
    <xf numFmtId="0" fontId="76" fillId="2" borderId="34" xfId="0" applyFont="1" applyFill="1" applyBorder="1" applyAlignment="1">
      <alignment horizontal="center" vertical="center" wrapText="1"/>
    </xf>
    <xf numFmtId="0" fontId="76" fillId="2" borderId="33" xfId="0" applyFont="1" applyFill="1" applyBorder="1" applyAlignment="1">
      <alignment horizontal="center" vertical="center" wrapText="1"/>
    </xf>
    <xf numFmtId="0" fontId="99" fillId="0" borderId="33" xfId="0" applyFont="1" applyFill="1" applyBorder="1" applyAlignment="1">
      <alignment horizontal="center" vertical="center" wrapText="1"/>
    </xf>
    <xf numFmtId="0" fontId="76" fillId="2" borderId="33" xfId="0" applyFont="1" applyFill="1" applyBorder="1" applyAlignment="1">
      <alignment horizontal="center" vertical="center"/>
    </xf>
    <xf numFmtId="0" fontId="74" fillId="28" borderId="7" xfId="0" applyFont="1" applyFill="1" applyBorder="1" applyAlignment="1">
      <alignment horizontal="left"/>
    </xf>
    <xf numFmtId="0" fontId="8" fillId="2" borderId="33" xfId="0" applyFont="1" applyFill="1" applyBorder="1" applyAlignment="1">
      <alignment vertical="center"/>
    </xf>
    <xf numFmtId="0" fontId="6" fillId="2" borderId="33" xfId="0" applyFont="1" applyFill="1" applyBorder="1" applyAlignment="1">
      <alignment vertical="center"/>
    </xf>
    <xf numFmtId="0" fontId="104" fillId="2" borderId="33" xfId="0" applyFont="1" applyFill="1" applyBorder="1"/>
    <xf numFmtId="0" fontId="8" fillId="2" borderId="33" xfId="0" applyFont="1" applyFill="1" applyBorder="1"/>
    <xf numFmtId="0" fontId="2" fillId="2" borderId="33" xfId="0" applyFont="1" applyFill="1" applyBorder="1"/>
    <xf numFmtId="0" fontId="2" fillId="2" borderId="33" xfId="0" applyFont="1" applyFill="1" applyBorder="1" applyAlignment="1">
      <alignment vertical="center"/>
    </xf>
    <xf numFmtId="0" fontId="74" fillId="0" borderId="33" xfId="0" applyFont="1" applyFill="1" applyBorder="1" applyAlignment="1">
      <alignment horizontal="left" vertical="center" wrapText="1"/>
    </xf>
    <xf numFmtId="0" fontId="73" fillId="2" borderId="33" xfId="0" applyFont="1" applyFill="1" applyBorder="1"/>
    <xf numFmtId="0" fontId="74" fillId="0" borderId="33" xfId="0" applyFont="1" applyFill="1" applyBorder="1" applyAlignment="1">
      <alignment horizontal="left" vertical="center"/>
    </xf>
    <xf numFmtId="0" fontId="74" fillId="0" borderId="33" xfId="0" quotePrefix="1" applyFont="1" applyFill="1" applyBorder="1" applyAlignment="1">
      <alignment vertical="center"/>
    </xf>
    <xf numFmtId="0" fontId="6" fillId="2" borderId="33" xfId="0" applyFont="1" applyFill="1" applyBorder="1"/>
    <xf numFmtId="0" fontId="74" fillId="0" borderId="33" xfId="0" applyFont="1" applyFill="1" applyBorder="1"/>
    <xf numFmtId="0" fontId="74" fillId="0" borderId="33" xfId="0" applyFont="1" applyFill="1" applyBorder="1" applyAlignment="1">
      <alignment vertical="center"/>
    </xf>
    <xf numFmtId="0" fontId="76" fillId="27" borderId="33" xfId="0" quotePrefix="1" applyFont="1" applyFill="1" applyBorder="1" applyAlignment="1">
      <alignment horizontal="center" vertical="center" wrapText="1"/>
    </xf>
    <xf numFmtId="0" fontId="8" fillId="2" borderId="54" xfId="0" applyFont="1" applyFill="1" applyBorder="1" applyAlignment="1">
      <alignment vertical="center"/>
    </xf>
    <xf numFmtId="0" fontId="2" fillId="2" borderId="54" xfId="0" applyFont="1" applyFill="1" applyBorder="1"/>
    <xf numFmtId="0" fontId="73" fillId="2" borderId="54" xfId="0" applyFont="1" applyFill="1" applyBorder="1"/>
    <xf numFmtId="0" fontId="73" fillId="2" borderId="53" xfId="0" applyFont="1" applyFill="1" applyBorder="1"/>
    <xf numFmtId="0" fontId="99" fillId="0" borderId="15" xfId="0" applyFont="1" applyFill="1" applyBorder="1" applyAlignment="1">
      <alignment horizontal="center" vertical="center" wrapText="1"/>
    </xf>
    <xf numFmtId="0" fontId="75" fillId="0" borderId="35" xfId="0" applyFont="1" applyFill="1" applyBorder="1" applyAlignment="1">
      <alignment vertical="center" wrapText="1"/>
    </xf>
    <xf numFmtId="0" fontId="89" fillId="0" borderId="33" xfId="0" applyFont="1" applyFill="1" applyBorder="1" applyAlignment="1" applyProtection="1">
      <alignment horizontal="center" vertical="center" wrapText="1"/>
      <protection locked="0"/>
    </xf>
    <xf numFmtId="0" fontId="76" fillId="27" borderId="33" xfId="0" applyFont="1" applyFill="1" applyBorder="1" applyAlignment="1">
      <alignment horizontal="center" vertical="center"/>
    </xf>
    <xf numFmtId="0" fontId="76" fillId="2" borderId="33" xfId="0" applyFont="1" applyFill="1" applyBorder="1" applyAlignment="1">
      <alignment horizontal="center" vertical="center"/>
    </xf>
    <xf numFmtId="0" fontId="126" fillId="0" borderId="116" xfId="52" applyFont="1" applyFill="1" applyBorder="1" applyAlignment="1">
      <alignment horizontal="center" vertical="center"/>
    </xf>
    <xf numFmtId="215" fontId="127" fillId="2" borderId="39" xfId="52" applyNumberFormat="1" applyFont="1" applyFill="1" applyBorder="1" applyAlignment="1" applyProtection="1">
      <alignment horizontal="center" vertical="center"/>
    </xf>
    <xf numFmtId="0" fontId="8" fillId="0" borderId="50" xfId="52" applyFont="1" applyBorder="1" applyAlignment="1">
      <alignment horizontal="center" vertical="center"/>
    </xf>
    <xf numFmtId="0" fontId="75" fillId="0" borderId="33" xfId="0" applyFont="1" applyFill="1" applyBorder="1" applyAlignment="1">
      <alignment horizontal="center" vertical="center" wrapText="1"/>
    </xf>
    <xf numFmtId="0" fontId="75" fillId="27" borderId="0" xfId="0" applyFont="1" applyFill="1" applyAlignment="1">
      <alignment horizontal="center" vertical="center"/>
    </xf>
    <xf numFmtId="0" fontId="76" fillId="2" borderId="19" xfId="0" applyFont="1" applyFill="1" applyBorder="1" applyAlignment="1">
      <alignment vertical="center"/>
    </xf>
    <xf numFmtId="9" fontId="76" fillId="2" borderId="43" xfId="0" applyNumberFormat="1" applyFont="1" applyFill="1" applyBorder="1" applyAlignment="1">
      <alignment vertical="center"/>
    </xf>
    <xf numFmtId="0" fontId="106" fillId="7" borderId="9" xfId="52" applyFont="1" applyFill="1" applyBorder="1" applyAlignment="1">
      <alignment horizontal="left" vertical="center"/>
    </xf>
    <xf numFmtId="0" fontId="106" fillId="7" borderId="43" xfId="52" applyFont="1" applyFill="1" applyBorder="1" applyAlignment="1">
      <alignment horizontal="left" vertical="center"/>
    </xf>
    <xf numFmtId="0" fontId="106" fillId="7" borderId="83" xfId="52" applyFont="1" applyFill="1" applyBorder="1" applyAlignment="1">
      <alignment horizontal="left" vertical="center"/>
    </xf>
    <xf numFmtId="0" fontId="106" fillId="7" borderId="83" xfId="52" applyFont="1" applyFill="1" applyBorder="1" applyAlignment="1">
      <alignment horizontal="center" vertical="center"/>
    </xf>
    <xf numFmtId="0" fontId="106" fillId="7" borderId="85" xfId="52" applyFont="1" applyFill="1" applyBorder="1" applyAlignment="1">
      <alignment horizontal="left" vertical="center"/>
    </xf>
    <xf numFmtId="14" fontId="108" fillId="27" borderId="33" xfId="52" quotePrefix="1" applyNumberFormat="1" applyFont="1" applyFill="1" applyBorder="1" applyAlignment="1">
      <alignment horizontal="center" vertical="center"/>
    </xf>
    <xf numFmtId="0" fontId="108" fillId="0" borderId="33" xfId="52" applyFont="1" applyBorder="1" applyAlignment="1">
      <alignment horizontal="left" vertical="center"/>
    </xf>
    <xf numFmtId="0" fontId="108" fillId="0" borderId="0" xfId="52" applyFont="1" applyBorder="1" applyAlignment="1">
      <alignment horizontal="left" vertical="center"/>
    </xf>
    <xf numFmtId="0" fontId="108" fillId="0" borderId="0" xfId="52" applyFont="1" applyBorder="1" applyAlignment="1">
      <alignment horizontal="center" vertical="center"/>
    </xf>
    <xf numFmtId="0" fontId="108" fillId="0" borderId="5" xfId="52" applyFont="1" applyBorder="1" applyAlignment="1">
      <alignment horizontal="left" vertical="center"/>
    </xf>
    <xf numFmtId="0" fontId="107" fillId="0" borderId="96" xfId="0" applyFont="1" applyBorder="1"/>
    <xf numFmtId="0" fontId="107" fillId="0" borderId="15" xfId="0" applyFont="1" applyBorder="1"/>
    <xf numFmtId="0" fontId="107" fillId="0" borderId="1" xfId="0" applyFont="1" applyBorder="1"/>
    <xf numFmtId="0" fontId="107" fillId="0" borderId="3" xfId="0" applyFont="1" applyBorder="1"/>
    <xf numFmtId="0" fontId="107" fillId="0" borderId="2" xfId="0" applyFont="1" applyBorder="1"/>
    <xf numFmtId="0" fontId="0" fillId="2" borderId="5" xfId="0" applyFill="1" applyBorder="1"/>
    <xf numFmtId="0" fontId="0" fillId="0" borderId="94" xfId="0" applyBorder="1"/>
    <xf numFmtId="0" fontId="0" fillId="2" borderId="47" xfId="0" applyFill="1" applyBorder="1"/>
    <xf numFmtId="0" fontId="0" fillId="0" borderId="48" xfId="0" applyBorder="1"/>
    <xf numFmtId="0" fontId="0" fillId="0" borderId="0" xfId="0" applyAlignment="1">
      <alignment vertical="top"/>
    </xf>
    <xf numFmtId="0" fontId="8" fillId="28" borderId="0" xfId="52" applyFont="1" applyFill="1" applyBorder="1" applyAlignment="1">
      <alignment horizontal="left" vertical="center"/>
    </xf>
    <xf numFmtId="0" fontId="75" fillId="0" borderId="33" xfId="0" applyFont="1" applyFill="1" applyBorder="1" applyAlignment="1">
      <alignment horizontal="center" vertical="center" wrapText="1"/>
    </xf>
    <xf numFmtId="0" fontId="75" fillId="0" borderId="34" xfId="0" applyFont="1" applyFill="1" applyBorder="1" applyAlignment="1">
      <alignment horizontal="center" vertical="center" wrapText="1"/>
    </xf>
    <xf numFmtId="0" fontId="75" fillId="0" borderId="16" xfId="0" applyFont="1" applyFill="1" applyBorder="1" applyAlignment="1">
      <alignment horizontal="center" vertical="center" wrapText="1"/>
    </xf>
    <xf numFmtId="0" fontId="76" fillId="0" borderId="43" xfId="0" applyFont="1" applyFill="1" applyBorder="1" applyAlignment="1">
      <alignment horizontal="center" vertical="center" wrapText="1"/>
    </xf>
    <xf numFmtId="0" fontId="75" fillId="0" borderId="84" xfId="0" applyFont="1" applyFill="1" applyBorder="1" applyAlignment="1">
      <alignment horizontal="center" vertical="center" wrapText="1"/>
    </xf>
    <xf numFmtId="0" fontId="75" fillId="0" borderId="33" xfId="0" applyFont="1" applyFill="1" applyBorder="1" applyAlignment="1">
      <alignment horizontal="center" vertical="center" wrapText="1"/>
    </xf>
    <xf numFmtId="0" fontId="75" fillId="0" borderId="11" xfId="0" applyFont="1" applyFill="1" applyBorder="1" applyAlignment="1">
      <alignment horizontal="center" vertical="center" wrapText="1"/>
    </xf>
    <xf numFmtId="0" fontId="75" fillId="0" borderId="34" xfId="0" applyFont="1" applyFill="1" applyBorder="1" applyAlignment="1">
      <alignment horizontal="center" vertical="center" wrapText="1"/>
    </xf>
    <xf numFmtId="0" fontId="75" fillId="0" borderId="16" xfId="0" applyFont="1" applyFill="1" applyBorder="1" applyAlignment="1">
      <alignment horizontal="center" vertical="center" wrapText="1"/>
    </xf>
    <xf numFmtId="0" fontId="89" fillId="0" borderId="33" xfId="0" applyFont="1" applyFill="1" applyBorder="1" applyAlignment="1" applyProtection="1">
      <alignment horizontal="center" vertical="center" wrapText="1"/>
      <protection locked="0"/>
    </xf>
    <xf numFmtId="0" fontId="76" fillId="27" borderId="35" xfId="0" applyFont="1" applyFill="1" applyBorder="1" applyAlignment="1">
      <alignment horizontal="center" vertical="center" wrapText="1"/>
    </xf>
    <xf numFmtId="0" fontId="76" fillId="27" borderId="33" xfId="0" applyFont="1" applyFill="1" applyBorder="1" applyAlignment="1">
      <alignment horizontal="center" vertical="center"/>
    </xf>
    <xf numFmtId="0" fontId="76" fillId="27" borderId="35" xfId="0" applyFont="1" applyFill="1" applyBorder="1" applyAlignment="1">
      <alignment horizontal="center" vertical="center"/>
    </xf>
    <xf numFmtId="0" fontId="110" fillId="0" borderId="25" xfId="67" quotePrefix="1" applyFont="1" applyBorder="1" applyAlignment="1">
      <alignment horizontal="center" vertical="center"/>
    </xf>
    <xf numFmtId="0" fontId="76" fillId="27" borderId="35" xfId="0" applyFont="1" applyFill="1" applyBorder="1" applyAlignment="1">
      <alignment horizontal="center" vertical="center" wrapText="1"/>
    </xf>
    <xf numFmtId="0" fontId="76" fillId="27" borderId="33" xfId="0" applyFont="1" applyFill="1" applyBorder="1" applyAlignment="1">
      <alignment horizontal="center" vertical="center"/>
    </xf>
    <xf numFmtId="0" fontId="76" fillId="27" borderId="35" xfId="0" applyFont="1" applyFill="1" applyBorder="1" applyAlignment="1">
      <alignment horizontal="center" vertical="center"/>
    </xf>
    <xf numFmtId="0" fontId="85" fillId="0" borderId="0" xfId="0" applyFont="1" applyFill="1" applyAlignment="1">
      <alignment wrapText="1"/>
    </xf>
    <xf numFmtId="0" fontId="75" fillId="0" borderId="15" xfId="0" applyFont="1" applyFill="1" applyBorder="1" applyAlignment="1">
      <alignment horizontal="center" vertical="center" wrapText="1"/>
    </xf>
    <xf numFmtId="0" fontId="89" fillId="0" borderId="33" xfId="0" applyFont="1" applyFill="1" applyBorder="1" applyAlignment="1" applyProtection="1">
      <alignment horizontal="center" vertical="center" wrapText="1"/>
    </xf>
    <xf numFmtId="0" fontId="89" fillId="0" borderId="33" xfId="0" applyFont="1" applyFill="1" applyBorder="1" applyAlignment="1" applyProtection="1">
      <alignment horizontal="center" vertical="top" wrapText="1"/>
      <protection locked="0"/>
    </xf>
    <xf numFmtId="0" fontId="90" fillId="0" borderId="33" xfId="0" applyFont="1" applyFill="1" applyBorder="1" applyAlignment="1" applyProtection="1">
      <alignment horizontal="center" vertical="top" wrapText="1"/>
      <protection locked="0"/>
    </xf>
    <xf numFmtId="0" fontId="91" fillId="0" borderId="33" xfId="0" applyFont="1" applyFill="1" applyBorder="1" applyAlignment="1" applyProtection="1">
      <alignment horizontal="center" vertical="top" wrapText="1"/>
    </xf>
    <xf numFmtId="0" fontId="89" fillId="0" borderId="41" xfId="0" applyFont="1" applyFill="1" applyBorder="1" applyAlignment="1" applyProtection="1">
      <alignment horizontal="center" vertical="center" wrapText="1"/>
      <protection locked="0"/>
    </xf>
    <xf numFmtId="0" fontId="94" fillId="0" borderId="33" xfId="0" applyFont="1" applyFill="1" applyBorder="1" applyAlignment="1">
      <alignment horizontal="center" vertical="center"/>
    </xf>
    <xf numFmtId="0" fontId="89" fillId="27" borderId="33" xfId="0" applyFont="1" applyFill="1" applyBorder="1" applyAlignment="1" applyProtection="1">
      <alignment horizontal="center" vertical="center" wrapText="1"/>
      <protection locked="0"/>
    </xf>
    <xf numFmtId="0" fontId="89" fillId="27" borderId="33" xfId="0" applyFont="1" applyFill="1" applyBorder="1" applyAlignment="1" applyProtection="1">
      <alignment horizontal="center" vertical="center" wrapText="1"/>
    </xf>
    <xf numFmtId="0" fontId="89" fillId="0" borderId="33" xfId="0" applyFont="1" applyFill="1" applyBorder="1" applyAlignment="1" applyProtection="1">
      <alignment horizontal="center" vertical="center" wrapText="1"/>
      <protection locked="0"/>
    </xf>
    <xf numFmtId="0" fontId="75" fillId="0" borderId="0" xfId="0" applyFont="1" applyAlignment="1">
      <alignment horizontal="center" vertical="center"/>
    </xf>
    <xf numFmtId="0" fontId="76" fillId="2" borderId="33" xfId="0" applyFont="1" applyFill="1" applyBorder="1" applyAlignment="1">
      <alignment horizontal="center" vertical="center"/>
    </xf>
    <xf numFmtId="0" fontId="76" fillId="2" borderId="33" xfId="0" applyFont="1" applyFill="1" applyBorder="1" applyAlignment="1">
      <alignment horizontal="center" vertical="center" wrapText="1"/>
    </xf>
    <xf numFmtId="0" fontId="76" fillId="2" borderId="34" xfId="0" applyFont="1" applyFill="1" applyBorder="1" applyAlignment="1">
      <alignment horizontal="center" vertical="center"/>
    </xf>
    <xf numFmtId="0" fontId="76" fillId="2" borderId="34" xfId="0" applyFont="1" applyFill="1" applyBorder="1" applyAlignment="1">
      <alignment horizontal="center" vertical="center" wrapText="1"/>
    </xf>
    <xf numFmtId="0" fontId="105" fillId="2" borderId="33" xfId="0" applyFont="1" applyFill="1" applyBorder="1" applyAlignment="1">
      <alignment horizontal="center" vertical="center"/>
    </xf>
    <xf numFmtId="0" fontId="76" fillId="27" borderId="33" xfId="0" applyFont="1" applyFill="1" applyBorder="1" applyAlignment="1">
      <alignment horizontal="center" vertical="center" wrapText="1"/>
    </xf>
    <xf numFmtId="0" fontId="76" fillId="2" borderId="33" xfId="0" quotePrefix="1" applyFont="1" applyFill="1" applyBorder="1" applyAlignment="1">
      <alignment horizontal="center" vertical="center"/>
    </xf>
    <xf numFmtId="0" fontId="76" fillId="2" borderId="35" xfId="0" applyFont="1" applyFill="1" applyBorder="1" applyAlignment="1">
      <alignment horizontal="center" vertical="center"/>
    </xf>
    <xf numFmtId="0" fontId="76" fillId="2" borderId="35" xfId="0" quotePrefix="1" applyFont="1" applyFill="1" applyBorder="1" applyAlignment="1">
      <alignment horizontal="center" vertical="center"/>
    </xf>
    <xf numFmtId="0" fontId="76" fillId="2" borderId="35" xfId="0" applyFont="1" applyFill="1" applyBorder="1" applyAlignment="1">
      <alignment horizontal="center" vertical="center" wrapText="1"/>
    </xf>
    <xf numFmtId="0" fontId="105" fillId="2" borderId="35" xfId="0" applyFont="1" applyFill="1" applyBorder="1" applyAlignment="1">
      <alignment horizontal="center" vertical="center"/>
    </xf>
    <xf numFmtId="0" fontId="76" fillId="2" borderId="35" xfId="0" quotePrefix="1" applyFont="1" applyFill="1" applyBorder="1" applyAlignment="1">
      <alignment horizontal="center" vertical="center" wrapText="1"/>
    </xf>
    <xf numFmtId="0" fontId="76" fillId="2" borderId="44" xfId="0" applyFont="1" applyFill="1" applyBorder="1" applyAlignment="1">
      <alignment horizontal="center" vertical="center"/>
    </xf>
    <xf numFmtId="0" fontId="76" fillId="27" borderId="34" xfId="0" applyFont="1" applyFill="1" applyBorder="1" applyAlignment="1">
      <alignment horizontal="center" vertical="center"/>
    </xf>
    <xf numFmtId="0" fontId="76" fillId="27" borderId="34" xfId="0" applyFont="1" applyFill="1" applyBorder="1" applyAlignment="1">
      <alignment horizontal="center" vertical="center" wrapText="1"/>
    </xf>
    <xf numFmtId="0" fontId="105" fillId="2" borderId="34" xfId="0" applyFont="1" applyFill="1" applyBorder="1" applyAlignment="1">
      <alignment horizontal="center" vertical="center"/>
    </xf>
    <xf numFmtId="0" fontId="76" fillId="2" borderId="33" xfId="0" quotePrefix="1" applyFont="1" applyFill="1" applyBorder="1" applyAlignment="1">
      <alignment horizontal="center" vertical="center" wrapText="1"/>
    </xf>
    <xf numFmtId="1" fontId="89" fillId="27" borderId="33" xfId="0" applyNumberFormat="1" applyFont="1" applyFill="1" applyBorder="1" applyAlignment="1" applyProtection="1">
      <alignment horizontal="center" vertical="center" wrapText="1"/>
    </xf>
    <xf numFmtId="0" fontId="2" fillId="27" borderId="0" xfId="52" applyFont="1" applyFill="1" applyBorder="1" applyAlignment="1">
      <alignment horizontal="right" vertical="center"/>
    </xf>
    <xf numFmtId="0" fontId="76" fillId="2" borderId="15" xfId="0" quotePrefix="1" applyFont="1" applyFill="1" applyBorder="1" applyAlignment="1">
      <alignment horizontal="center" vertical="center" wrapText="1"/>
    </xf>
    <xf numFmtId="0" fontId="9" fillId="2" borderId="33" xfId="0" quotePrefix="1" applyFont="1" applyFill="1" applyBorder="1" applyAlignment="1">
      <alignment horizontal="center" vertical="center" wrapText="1"/>
    </xf>
    <xf numFmtId="0" fontId="8" fillId="27" borderId="0" xfId="52" applyFont="1" applyFill="1" applyBorder="1" applyAlignment="1">
      <alignment horizontal="left" vertical="center"/>
    </xf>
    <xf numFmtId="170" fontId="8" fillId="6" borderId="42" xfId="52" applyNumberFormat="1" applyFont="1" applyFill="1" applyBorder="1" applyAlignment="1" applyProtection="1">
      <alignment horizontal="center" vertical="center"/>
      <protection locked="0"/>
    </xf>
    <xf numFmtId="0" fontId="75" fillId="0" borderId="0" xfId="0" applyFont="1" applyAlignment="1">
      <alignment horizontal="center" vertical="center"/>
    </xf>
    <xf numFmtId="0" fontId="76" fillId="2" borderId="33" xfId="0" applyFont="1" applyFill="1" applyBorder="1" applyAlignment="1">
      <alignment horizontal="center" vertical="center"/>
    </xf>
    <xf numFmtId="0" fontId="76" fillId="2" borderId="33" xfId="0" applyFont="1" applyFill="1" applyBorder="1" applyAlignment="1">
      <alignment horizontal="center" vertical="center" wrapText="1"/>
    </xf>
    <xf numFmtId="0" fontId="76" fillId="2" borderId="15" xfId="0" applyFont="1" applyFill="1" applyBorder="1" applyAlignment="1">
      <alignment horizontal="center" vertical="center" wrapText="1"/>
    </xf>
    <xf numFmtId="0" fontId="76" fillId="2" borderId="34" xfId="0" applyFont="1" applyFill="1" applyBorder="1" applyAlignment="1">
      <alignment horizontal="center" vertical="center"/>
    </xf>
    <xf numFmtId="0" fontId="76" fillId="2" borderId="34" xfId="0" applyFont="1" applyFill="1" applyBorder="1" applyAlignment="1">
      <alignment horizontal="center" vertical="center" wrapText="1"/>
    </xf>
    <xf numFmtId="0" fontId="105" fillId="2" borderId="33" xfId="0" applyFont="1" applyFill="1" applyBorder="1" applyAlignment="1">
      <alignment horizontal="center" vertical="center"/>
    </xf>
    <xf numFmtId="0" fontId="76" fillId="2" borderId="33" xfId="0" quotePrefix="1" applyFont="1" applyFill="1" applyBorder="1" applyAlignment="1">
      <alignment horizontal="center" vertical="center"/>
    </xf>
    <xf numFmtId="0" fontId="76" fillId="2" borderId="35" xfId="0" applyFont="1" applyFill="1" applyBorder="1" applyAlignment="1">
      <alignment horizontal="center" vertical="center"/>
    </xf>
    <xf numFmtId="0" fontId="76" fillId="2" borderId="35" xfId="0" quotePrefix="1" applyFont="1" applyFill="1" applyBorder="1" applyAlignment="1">
      <alignment horizontal="center" vertical="center"/>
    </xf>
    <xf numFmtId="0" fontId="76" fillId="2" borderId="35" xfId="0" applyFont="1" applyFill="1" applyBorder="1" applyAlignment="1">
      <alignment horizontal="center" vertical="center" wrapText="1"/>
    </xf>
    <xf numFmtId="0" fontId="105" fillId="2" borderId="35" xfId="0" applyFont="1" applyFill="1" applyBorder="1" applyAlignment="1">
      <alignment horizontal="center" vertical="center"/>
    </xf>
    <xf numFmtId="0" fontId="76" fillId="2" borderId="35" xfId="0" quotePrefix="1" applyFont="1" applyFill="1" applyBorder="1" applyAlignment="1">
      <alignment horizontal="center" vertical="center" wrapText="1"/>
    </xf>
    <xf numFmtId="0" fontId="76" fillId="2" borderId="44" xfId="0" applyFont="1" applyFill="1" applyBorder="1" applyAlignment="1">
      <alignment horizontal="center" vertical="center"/>
    </xf>
    <xf numFmtId="0" fontId="105" fillId="2" borderId="34" xfId="0" applyFont="1" applyFill="1" applyBorder="1" applyAlignment="1">
      <alignment horizontal="center" vertical="center"/>
    </xf>
    <xf numFmtId="0" fontId="76" fillId="2" borderId="33" xfId="0" quotePrefix="1" applyFont="1" applyFill="1" applyBorder="1" applyAlignment="1">
      <alignment horizontal="center" vertical="center" wrapText="1"/>
    </xf>
    <xf numFmtId="0" fontId="105" fillId="2" borderId="15" xfId="0" applyFont="1" applyFill="1" applyBorder="1" applyAlignment="1">
      <alignment horizontal="center" vertical="center"/>
    </xf>
    <xf numFmtId="0" fontId="75" fillId="0" borderId="15" xfId="0" quotePrefix="1" applyFont="1" applyFill="1" applyBorder="1" applyAlignment="1">
      <alignment horizontal="center" vertical="center" wrapText="1"/>
    </xf>
    <xf numFmtId="0" fontId="76" fillId="2" borderId="34" xfId="0" quotePrefix="1" applyFont="1" applyFill="1" applyBorder="1" applyAlignment="1">
      <alignment horizontal="center" vertical="center"/>
    </xf>
    <xf numFmtId="0" fontId="76" fillId="2" borderId="34" xfId="0" quotePrefix="1" applyFont="1" applyFill="1" applyBorder="1" applyAlignment="1">
      <alignment horizontal="center" vertical="center" wrapText="1"/>
    </xf>
    <xf numFmtId="0" fontId="76" fillId="2" borderId="15" xfId="0" quotePrefix="1" applyFont="1" applyFill="1" applyBorder="1" applyAlignment="1">
      <alignment horizontal="center" vertical="center"/>
    </xf>
    <xf numFmtId="0" fontId="75" fillId="0" borderId="15" xfId="0" applyFont="1" applyFill="1" applyBorder="1" applyAlignment="1">
      <alignment horizontal="center" vertical="center" wrapText="1"/>
    </xf>
    <xf numFmtId="0" fontId="75" fillId="0" borderId="15" xfId="0" applyFont="1" applyFill="1" applyBorder="1" applyAlignment="1">
      <alignment vertical="center" wrapText="1"/>
    </xf>
    <xf numFmtId="0" fontId="76" fillId="2" borderId="43" xfId="0" quotePrefix="1" applyFont="1" applyFill="1" applyBorder="1" applyAlignment="1">
      <alignment horizontal="center" vertical="center"/>
    </xf>
    <xf numFmtId="0" fontId="76" fillId="2" borderId="22" xfId="0" quotePrefix="1" applyFont="1" applyFill="1" applyBorder="1" applyAlignment="1">
      <alignment horizontal="center" vertical="center" wrapText="1"/>
    </xf>
    <xf numFmtId="0" fontId="76" fillId="2" borderId="43" xfId="0" applyFont="1" applyFill="1" applyBorder="1" applyAlignment="1">
      <alignment horizontal="center" vertical="center"/>
    </xf>
    <xf numFmtId="0" fontId="81" fillId="2" borderId="0" xfId="820" applyFont="1" applyFill="1" applyBorder="1" applyAlignment="1">
      <alignment horizontal="center" vertical="center" wrapText="1"/>
    </xf>
    <xf numFmtId="211" fontId="82" fillId="2" borderId="0" xfId="820" applyNumberFormat="1" applyFont="1" applyFill="1" applyBorder="1" applyAlignment="1">
      <alignment horizontal="left" vertical="center" wrapText="1"/>
    </xf>
    <xf numFmtId="0" fontId="80" fillId="2" borderId="0" xfId="820" applyFont="1" applyFill="1" applyBorder="1" applyAlignment="1">
      <alignment horizontal="center" vertical="center" wrapText="1"/>
    </xf>
    <xf numFmtId="0" fontId="81" fillId="2" borderId="0" xfId="820" applyFont="1" applyFill="1" applyBorder="1" applyAlignment="1">
      <alignment horizontal="left" vertical="center" wrapText="1"/>
    </xf>
    <xf numFmtId="0" fontId="81" fillId="27" borderId="0" xfId="820" applyFont="1" applyFill="1" applyBorder="1" applyAlignment="1">
      <alignment horizontal="left" vertical="center" wrapText="1"/>
    </xf>
    <xf numFmtId="0" fontId="82" fillId="0" borderId="0" xfId="820" applyFont="1" applyFill="1" applyBorder="1" applyAlignment="1">
      <alignment horizontal="left" vertical="center" wrapText="1"/>
    </xf>
    <xf numFmtId="0" fontId="21" fillId="0" borderId="67" xfId="0" applyFont="1" applyBorder="1" applyAlignment="1">
      <alignment horizontal="center" vertical="center" wrapText="1"/>
    </xf>
    <xf numFmtId="0" fontId="21" fillId="0" borderId="68" xfId="0" applyFont="1" applyBorder="1" applyAlignment="1">
      <alignment horizontal="center" vertical="center" wrapText="1"/>
    </xf>
    <xf numFmtId="0" fontId="21" fillId="0" borderId="69" xfId="0" applyFont="1" applyBorder="1" applyAlignment="1">
      <alignment horizontal="center" vertical="center" wrapText="1"/>
    </xf>
    <xf numFmtId="0" fontId="22" fillId="0" borderId="72" xfId="0" applyFont="1" applyBorder="1" applyAlignment="1">
      <alignment horizontal="center" vertical="center" wrapText="1"/>
    </xf>
    <xf numFmtId="0" fontId="22" fillId="0" borderId="74" xfId="0" applyFont="1" applyBorder="1" applyAlignment="1">
      <alignment horizontal="center" vertical="center" wrapText="1"/>
    </xf>
    <xf numFmtId="0" fontId="22" fillId="0" borderId="75" xfId="0" applyFont="1" applyBorder="1" applyAlignment="1">
      <alignment horizontal="center" vertical="center" wrapText="1"/>
    </xf>
    <xf numFmtId="0" fontId="72" fillId="0" borderId="76" xfId="0" applyFont="1" applyBorder="1" applyAlignment="1">
      <alignment horizontal="left" vertical="center" wrapText="1"/>
    </xf>
    <xf numFmtId="0" fontId="72" fillId="0" borderId="77" xfId="0" applyFont="1" applyBorder="1" applyAlignment="1">
      <alignment horizontal="left" vertical="center" wrapText="1"/>
    </xf>
    <xf numFmtId="0" fontId="72" fillId="0" borderId="78" xfId="0" applyFont="1" applyBorder="1" applyAlignment="1">
      <alignment horizontal="left" vertical="center" wrapText="1"/>
    </xf>
    <xf numFmtId="0" fontId="76" fillId="27" borderId="9" xfId="0" applyFont="1" applyFill="1" applyBorder="1" applyAlignment="1">
      <alignment horizontal="center" vertical="center" wrapText="1"/>
    </xf>
    <xf numFmtId="0" fontId="76" fillId="27" borderId="18" xfId="0" applyFont="1" applyFill="1" applyBorder="1" applyAlignment="1">
      <alignment horizontal="center" vertical="center" wrapText="1"/>
    </xf>
    <xf numFmtId="0" fontId="76" fillId="27" borderId="24" xfId="0" applyFont="1" applyFill="1" applyBorder="1" applyAlignment="1">
      <alignment horizontal="center" vertical="center" wrapText="1"/>
    </xf>
    <xf numFmtId="0" fontId="75" fillId="0" borderId="34" xfId="0" applyFont="1" applyFill="1" applyBorder="1" applyAlignment="1">
      <alignment horizontal="center" vertical="center" wrapText="1"/>
    </xf>
    <xf numFmtId="0" fontId="75" fillId="0" borderId="84" xfId="0" applyFont="1" applyFill="1" applyBorder="1" applyAlignment="1">
      <alignment horizontal="center" vertical="center" wrapText="1"/>
    </xf>
    <xf numFmtId="0" fontId="75" fillId="0" borderId="80" xfId="0" applyFont="1" applyFill="1" applyBorder="1" applyAlignment="1">
      <alignment horizontal="center" vertical="center" wrapText="1"/>
    </xf>
    <xf numFmtId="0" fontId="76" fillId="0" borderId="43" xfId="0" applyFont="1" applyFill="1" applyBorder="1" applyAlignment="1">
      <alignment horizontal="center" vertical="center" wrapText="1"/>
    </xf>
    <xf numFmtId="0" fontId="76" fillId="0" borderId="19" xfId="0" applyFont="1" applyFill="1" applyBorder="1" applyAlignment="1">
      <alignment horizontal="center" vertical="center" wrapText="1"/>
    </xf>
    <xf numFmtId="0" fontId="76" fillId="0" borderId="25" xfId="0" applyFont="1" applyFill="1" applyBorder="1" applyAlignment="1">
      <alignment horizontal="center" vertical="center" wrapText="1"/>
    </xf>
    <xf numFmtId="0" fontId="76" fillId="0" borderId="11" xfId="0" applyFont="1" applyFill="1" applyBorder="1" applyAlignment="1">
      <alignment horizontal="center" vertical="center" wrapText="1"/>
    </xf>
    <xf numFmtId="0" fontId="76" fillId="0" borderId="10" xfId="0" applyFont="1" applyFill="1" applyBorder="1" applyAlignment="1">
      <alignment horizontal="center" vertical="center" wrapText="1"/>
    </xf>
    <xf numFmtId="0" fontId="76" fillId="0" borderId="20" xfId="0" applyFont="1" applyFill="1" applyBorder="1" applyAlignment="1">
      <alignment horizontal="center" vertical="center" wrapText="1"/>
    </xf>
    <xf numFmtId="0" fontId="76" fillId="0" borderId="21" xfId="0" applyFont="1" applyFill="1" applyBorder="1" applyAlignment="1">
      <alignment horizontal="center" vertical="center" wrapText="1"/>
    </xf>
    <xf numFmtId="0" fontId="76" fillId="0" borderId="26" xfId="0" applyFont="1" applyFill="1" applyBorder="1" applyAlignment="1">
      <alignment horizontal="center" vertical="center" wrapText="1"/>
    </xf>
    <xf numFmtId="0" fontId="76" fillId="0" borderId="27" xfId="0" applyFont="1" applyFill="1" applyBorder="1" applyAlignment="1">
      <alignment horizontal="center" vertical="center" wrapText="1"/>
    </xf>
    <xf numFmtId="0" fontId="75" fillId="0" borderId="11" xfId="0" quotePrefix="1" applyFont="1" applyFill="1" applyBorder="1" applyAlignment="1">
      <alignment horizontal="center" vertical="center" wrapText="1"/>
    </xf>
    <xf numFmtId="0" fontId="75" fillId="0" borderId="2" xfId="0" quotePrefix="1" applyFont="1" applyFill="1" applyBorder="1" applyAlignment="1">
      <alignment horizontal="center" vertical="center" wrapText="1"/>
    </xf>
    <xf numFmtId="0" fontId="75" fillId="0" borderId="20" xfId="0" quotePrefix="1" applyFont="1" applyFill="1" applyBorder="1" applyAlignment="1">
      <alignment horizontal="center" vertical="center" wrapText="1"/>
    </xf>
    <xf numFmtId="0" fontId="75" fillId="0" borderId="5" xfId="0" quotePrefix="1" applyFont="1" applyFill="1" applyBorder="1" applyAlignment="1">
      <alignment horizontal="center" vertical="center" wrapText="1"/>
    </xf>
    <xf numFmtId="0" fontId="75" fillId="0" borderId="26" xfId="0" quotePrefix="1" applyFont="1" applyFill="1" applyBorder="1" applyAlignment="1">
      <alignment horizontal="center" vertical="center" wrapText="1"/>
    </xf>
    <xf numFmtId="0" fontId="75" fillId="0" borderId="7" xfId="0" quotePrefix="1" applyFont="1" applyFill="1" applyBorder="1" applyAlignment="1">
      <alignment horizontal="center" vertical="center" wrapText="1"/>
    </xf>
    <xf numFmtId="0" fontId="75" fillId="27" borderId="11" xfId="0" applyFont="1" applyFill="1" applyBorder="1" applyAlignment="1">
      <alignment horizontal="center" vertical="center" wrapText="1"/>
    </xf>
    <xf numFmtId="0" fontId="75" fillId="27" borderId="2" xfId="0" applyFont="1" applyFill="1" applyBorder="1" applyAlignment="1">
      <alignment horizontal="center" vertical="center" wrapText="1"/>
    </xf>
    <xf numFmtId="0" fontId="75" fillId="27" borderId="20" xfId="0" applyFont="1" applyFill="1" applyBorder="1" applyAlignment="1">
      <alignment horizontal="center" vertical="center" wrapText="1"/>
    </xf>
    <xf numFmtId="0" fontId="75" fillId="27" borderId="5" xfId="0" applyFont="1" applyFill="1" applyBorder="1" applyAlignment="1">
      <alignment horizontal="center" vertical="center" wrapText="1"/>
    </xf>
    <xf numFmtId="0" fontId="75" fillId="0" borderId="33" xfId="0" applyFont="1" applyFill="1" applyBorder="1" applyAlignment="1">
      <alignment horizontal="center" vertical="center" wrapText="1"/>
    </xf>
    <xf numFmtId="0" fontId="75" fillId="27" borderId="33" xfId="0" applyFont="1" applyFill="1" applyBorder="1" applyAlignment="1">
      <alignment horizontal="center" vertical="center" wrapText="1"/>
    </xf>
    <xf numFmtId="0" fontId="76" fillId="0" borderId="84" xfId="0" applyFont="1" applyFill="1" applyBorder="1" applyAlignment="1">
      <alignment horizontal="center" vertical="center" wrapText="1"/>
    </xf>
    <xf numFmtId="0" fontId="75" fillId="0" borderId="83" xfId="0" quotePrefix="1" applyFont="1" applyFill="1" applyBorder="1" applyAlignment="1">
      <alignment horizontal="center" vertical="center" wrapText="1"/>
    </xf>
    <xf numFmtId="0" fontId="75" fillId="0" borderId="85" xfId="0" applyFont="1" applyFill="1" applyBorder="1" applyAlignment="1">
      <alignment horizontal="center" vertical="center" wrapText="1"/>
    </xf>
    <xf numFmtId="0" fontId="75" fillId="0" borderId="34" xfId="0" applyFont="1" applyFill="1" applyBorder="1" applyAlignment="1">
      <alignment horizontal="center" wrapText="1"/>
    </xf>
    <xf numFmtId="0" fontId="7" fillId="0" borderId="90" xfId="0" applyFont="1" applyFill="1" applyBorder="1" applyAlignment="1">
      <alignment horizontal="center" vertical="center"/>
    </xf>
    <xf numFmtId="0" fontId="7" fillId="0" borderId="86" xfId="0" applyFont="1" applyFill="1" applyBorder="1" applyAlignment="1">
      <alignment horizontal="center" vertical="center"/>
    </xf>
    <xf numFmtId="0" fontId="7" fillId="0" borderId="82" xfId="0" applyFont="1" applyFill="1" applyBorder="1" applyAlignment="1">
      <alignment horizontal="center" vertical="center"/>
    </xf>
    <xf numFmtId="0" fontId="7" fillId="0" borderId="49" xfId="0" quotePrefix="1" applyFont="1" applyBorder="1" applyAlignment="1">
      <alignment horizontal="center" vertical="center" wrapText="1"/>
    </xf>
    <xf numFmtId="0" fontId="7" fillId="0" borderId="40" xfId="0" quotePrefix="1" applyFont="1" applyBorder="1" applyAlignment="1">
      <alignment horizontal="center" vertical="center" wrapText="1"/>
    </xf>
    <xf numFmtId="0" fontId="7" fillId="0" borderId="50" xfId="0" quotePrefix="1" applyFont="1" applyBorder="1" applyAlignment="1">
      <alignment horizontal="center" vertical="center" wrapText="1"/>
    </xf>
    <xf numFmtId="0" fontId="85" fillId="0" borderId="84" xfId="0" quotePrefix="1" applyFont="1" applyFill="1" applyBorder="1" applyAlignment="1">
      <alignment horizontal="center" vertical="center" wrapText="1"/>
    </xf>
    <xf numFmtId="0" fontId="85" fillId="0" borderId="48" xfId="0" applyFont="1" applyFill="1" applyBorder="1" applyAlignment="1">
      <alignment horizontal="center" vertical="center" wrapText="1"/>
    </xf>
    <xf numFmtId="0" fontId="75" fillId="0" borderId="39" xfId="0" applyFont="1" applyFill="1" applyBorder="1" applyAlignment="1">
      <alignment horizontal="center" vertical="center" wrapText="1"/>
    </xf>
    <xf numFmtId="0" fontId="75" fillId="0" borderId="41" xfId="0" applyFont="1" applyFill="1" applyBorder="1" applyAlignment="1">
      <alignment horizontal="center" vertical="center" wrapText="1"/>
    </xf>
    <xf numFmtId="0" fontId="76" fillId="0" borderId="9" xfId="0" applyFont="1" applyFill="1" applyBorder="1" applyAlignment="1">
      <alignment horizontal="center" vertical="center" wrapText="1"/>
    </xf>
    <xf numFmtId="0" fontId="76" fillId="0" borderId="18" xfId="0" applyFont="1" applyFill="1" applyBorder="1" applyAlignment="1">
      <alignment horizontal="center" vertical="center" wrapText="1"/>
    </xf>
    <xf numFmtId="0" fontId="75" fillId="0" borderId="11" xfId="0" applyFont="1" applyFill="1" applyBorder="1" applyAlignment="1">
      <alignment horizontal="center" vertical="center" wrapText="1"/>
    </xf>
    <xf numFmtId="0" fontId="75" fillId="0" borderId="2" xfId="0" applyFont="1" applyFill="1" applyBorder="1" applyAlignment="1">
      <alignment horizontal="center" vertical="center" wrapText="1"/>
    </xf>
    <xf numFmtId="0" fontId="75" fillId="0" borderId="20" xfId="0" applyFont="1" applyFill="1" applyBorder="1" applyAlignment="1">
      <alignment horizontal="center" vertical="center" wrapText="1"/>
    </xf>
    <xf numFmtId="0" fontId="75" fillId="0" borderId="5" xfId="0" applyFont="1" applyFill="1" applyBorder="1" applyAlignment="1">
      <alignment horizontal="center" vertical="center" wrapText="1"/>
    </xf>
    <xf numFmtId="0" fontId="75" fillId="0" borderId="26" xfId="0" applyFont="1" applyFill="1" applyBorder="1" applyAlignment="1">
      <alignment horizontal="center" vertical="center" wrapText="1"/>
    </xf>
    <xf numFmtId="0" fontId="75" fillId="0" borderId="7" xfId="0" applyFont="1" applyFill="1" applyBorder="1" applyAlignment="1">
      <alignment horizontal="center" vertical="center" wrapText="1"/>
    </xf>
    <xf numFmtId="0" fontId="76" fillId="0" borderId="24" xfId="0" applyFont="1" applyFill="1" applyBorder="1" applyAlignment="1">
      <alignment horizontal="center" vertical="center" wrapText="1"/>
    </xf>
    <xf numFmtId="0" fontId="5" fillId="0" borderId="81" xfId="0" applyFont="1" applyBorder="1" applyAlignment="1">
      <alignment horizontal="left" vertical="center"/>
    </xf>
    <xf numFmtId="0" fontId="5" fillId="0" borderId="86" xfId="0" applyFont="1" applyBorder="1" applyAlignment="1">
      <alignment horizontal="left" vertical="center"/>
    </xf>
    <xf numFmtId="0" fontId="5" fillId="0" borderId="113" xfId="0" applyFont="1" applyBorder="1" applyAlignment="1">
      <alignment horizontal="left" vertical="center"/>
    </xf>
    <xf numFmtId="0" fontId="7" fillId="0" borderId="81" xfId="0" applyFont="1" applyFill="1" applyBorder="1" applyAlignment="1">
      <alignment horizontal="center" vertical="center"/>
    </xf>
    <xf numFmtId="0" fontId="75" fillId="0" borderId="35" xfId="0" applyFont="1" applyFill="1" applyBorder="1" applyAlignment="1">
      <alignment horizontal="center" vertical="center" wrapText="1"/>
    </xf>
    <xf numFmtId="0" fontId="75" fillId="0" borderId="30" xfId="0" applyFont="1" applyFill="1" applyBorder="1" applyAlignment="1">
      <alignment horizontal="center" vertical="center" wrapText="1"/>
    </xf>
    <xf numFmtId="0" fontId="75" fillId="0" borderId="32" xfId="0" applyFont="1" applyFill="1" applyBorder="1" applyAlignment="1">
      <alignment horizontal="center" vertical="center" wrapText="1"/>
    </xf>
    <xf numFmtId="0" fontId="1" fillId="2" borderId="1" xfId="0" applyFont="1" applyFill="1" applyBorder="1" applyAlignment="1">
      <alignment horizontal="center"/>
    </xf>
    <xf numFmtId="0" fontId="1" fillId="2" borderId="47" xfId="0" applyFont="1" applyFill="1" applyBorder="1" applyAlignment="1">
      <alignment horizontal="center"/>
    </xf>
    <xf numFmtId="0" fontId="1" fillId="2" borderId="48" xfId="0" applyFont="1" applyFill="1" applyBorder="1" applyAlignment="1">
      <alignment horizontal="center"/>
    </xf>
    <xf numFmtId="0" fontId="85" fillId="0" borderId="11" xfId="0" quotePrefix="1" applyFont="1" applyFill="1" applyBorder="1" applyAlignment="1">
      <alignment horizontal="center" vertical="center" wrapText="1"/>
    </xf>
    <xf numFmtId="0" fontId="85" fillId="0" borderId="2" xfId="0" applyFont="1" applyFill="1" applyBorder="1" applyAlignment="1">
      <alignment horizontal="center" vertical="center" wrapText="1"/>
    </xf>
    <xf numFmtId="0" fontId="85" fillId="0" borderId="20" xfId="0" applyFont="1" applyFill="1" applyBorder="1" applyAlignment="1">
      <alignment horizontal="center" vertical="center" wrapText="1"/>
    </xf>
    <xf numFmtId="0" fontId="85" fillId="0" borderId="5" xfId="0" applyFont="1" applyFill="1" applyBorder="1" applyAlignment="1">
      <alignment horizontal="center" vertical="center" wrapText="1"/>
    </xf>
    <xf numFmtId="0" fontId="75" fillId="0" borderId="9" xfId="0" applyFont="1" applyFill="1" applyBorder="1" applyAlignment="1">
      <alignment horizontal="center" vertical="center" wrapText="1"/>
    </xf>
    <xf numFmtId="0" fontId="75" fillId="0" borderId="18" xfId="0" applyFont="1" applyFill="1" applyBorder="1" applyAlignment="1">
      <alignment horizontal="center" vertical="center" wrapText="1"/>
    </xf>
    <xf numFmtId="0" fontId="5" fillId="0" borderId="11"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27" xfId="0" applyFont="1" applyFill="1" applyBorder="1" applyAlignment="1">
      <alignment horizontal="center" vertical="center"/>
    </xf>
    <xf numFmtId="0" fontId="75" fillId="27" borderId="21" xfId="0" applyFont="1" applyFill="1" applyBorder="1" applyAlignment="1">
      <alignment horizontal="center" vertical="center" wrapText="1"/>
    </xf>
    <xf numFmtId="0" fontId="75" fillId="0" borderId="16" xfId="0" applyFont="1" applyFill="1" applyBorder="1" applyAlignment="1">
      <alignment horizontal="center" vertical="center" wrapText="1"/>
    </xf>
    <xf numFmtId="0" fontId="75" fillId="0" borderId="17" xfId="0" applyFont="1" applyFill="1" applyBorder="1" applyAlignment="1">
      <alignment horizontal="center" vertical="center" wrapText="1"/>
    </xf>
    <xf numFmtId="0" fontId="75" fillId="0" borderId="10" xfId="0" applyFont="1" applyFill="1" applyBorder="1" applyAlignment="1">
      <alignment horizontal="center" vertical="center" wrapText="1"/>
    </xf>
    <xf numFmtId="0" fontId="85" fillId="0" borderId="11" xfId="0" applyFont="1" applyFill="1" applyBorder="1" applyAlignment="1">
      <alignment horizontal="left" vertical="top" wrapText="1"/>
    </xf>
    <xf numFmtId="0" fontId="85" fillId="0" borderId="10" xfId="0" applyFont="1" applyFill="1" applyBorder="1" applyAlignment="1">
      <alignment horizontal="left" vertical="top" wrapText="1"/>
    </xf>
    <xf numFmtId="0" fontId="85" fillId="0" borderId="20" xfId="0" applyFont="1" applyFill="1" applyBorder="1" applyAlignment="1">
      <alignment horizontal="left" vertical="top" wrapText="1"/>
    </xf>
    <xf numFmtId="0" fontId="85" fillId="0" borderId="21" xfId="0" applyFont="1" applyFill="1" applyBorder="1" applyAlignment="1">
      <alignment horizontal="left" vertical="top" wrapText="1"/>
    </xf>
    <xf numFmtId="0" fontId="85" fillId="0" borderId="43" xfId="0" applyFont="1" applyFill="1" applyBorder="1" applyAlignment="1">
      <alignment horizontal="left" vertical="top" wrapText="1"/>
    </xf>
    <xf numFmtId="0" fontId="85" fillId="0" borderId="19" xfId="0" applyFont="1" applyFill="1" applyBorder="1" applyAlignment="1">
      <alignment horizontal="left" vertical="top" wrapText="1"/>
    </xf>
    <xf numFmtId="0" fontId="75" fillId="27" borderId="39" xfId="0" applyFont="1" applyFill="1" applyBorder="1" applyAlignment="1">
      <alignment horizontal="center" vertical="center" wrapText="1"/>
    </xf>
    <xf numFmtId="0" fontId="75" fillId="27" borderId="41" xfId="0" applyFont="1" applyFill="1" applyBorder="1" applyAlignment="1">
      <alignment horizontal="center" vertical="center" wrapText="1"/>
    </xf>
    <xf numFmtId="0" fontId="75" fillId="27" borderId="16" xfId="0" applyFont="1" applyFill="1" applyBorder="1" applyAlignment="1">
      <alignment horizontal="center" vertical="center" wrapText="1"/>
    </xf>
    <xf numFmtId="0" fontId="75" fillId="27" borderId="17" xfId="0" applyFont="1" applyFill="1" applyBorder="1" applyAlignment="1">
      <alignment horizontal="center" vertical="center" wrapText="1"/>
    </xf>
    <xf numFmtId="0" fontId="74" fillId="0" borderId="3" xfId="0" quotePrefix="1" applyFont="1" applyFill="1" applyBorder="1" applyAlignment="1">
      <alignment horizontal="left"/>
    </xf>
    <xf numFmtId="0" fontId="74" fillId="0" borderId="2" xfId="0" applyFont="1" applyFill="1" applyBorder="1" applyAlignment="1">
      <alignment horizontal="left"/>
    </xf>
    <xf numFmtId="0" fontId="74" fillId="0" borderId="3" xfId="0" applyFont="1" applyFill="1" applyBorder="1" applyAlignment="1">
      <alignment horizontal="left"/>
    </xf>
    <xf numFmtId="0" fontId="74" fillId="0" borderId="0" xfId="0" applyFont="1" applyFill="1" applyBorder="1" applyAlignment="1">
      <alignment horizontal="left"/>
    </xf>
    <xf numFmtId="0" fontId="74" fillId="0" borderId="5" xfId="0" applyFont="1" applyFill="1" applyBorder="1" applyAlignment="1">
      <alignment horizontal="left"/>
    </xf>
    <xf numFmtId="0" fontId="74" fillId="0" borderId="8" xfId="0" applyFont="1" applyFill="1" applyBorder="1" applyAlignment="1">
      <alignment horizontal="left"/>
    </xf>
    <xf numFmtId="0" fontId="74" fillId="0" borderId="7" xfId="0" applyFont="1" applyFill="1" applyBorder="1" applyAlignment="1">
      <alignment horizontal="left"/>
    </xf>
    <xf numFmtId="0" fontId="6" fillId="2" borderId="3" xfId="0" quotePrefix="1" applyFont="1" applyFill="1" applyBorder="1" applyAlignment="1">
      <alignment horizontal="left"/>
    </xf>
    <xf numFmtId="0" fontId="6" fillId="2" borderId="3" xfId="0" applyFont="1" applyFill="1" applyBorder="1" applyAlignment="1">
      <alignment horizontal="left"/>
    </xf>
    <xf numFmtId="0" fontId="5" fillId="0" borderId="11" xfId="0" applyFont="1" applyFill="1" applyBorder="1" applyAlignment="1">
      <alignment horizontal="left" vertical="center"/>
    </xf>
    <xf numFmtId="0" fontId="5" fillId="0" borderId="12" xfId="0" applyFont="1" applyFill="1" applyBorder="1" applyAlignment="1">
      <alignment horizontal="left" vertical="center"/>
    </xf>
    <xf numFmtId="0" fontId="5" fillId="0" borderId="26" xfId="0" applyFont="1" applyFill="1" applyBorder="1" applyAlignment="1">
      <alignment horizontal="left" vertical="center"/>
    </xf>
    <xf numFmtId="0" fontId="5" fillId="0" borderId="66" xfId="0" applyFont="1" applyFill="1" applyBorder="1" applyAlignment="1">
      <alignment horizontal="left" vertical="center"/>
    </xf>
    <xf numFmtId="0" fontId="7" fillId="0" borderId="33" xfId="0" applyFont="1" applyBorder="1" applyAlignment="1">
      <alignment horizontal="center" vertical="center"/>
    </xf>
    <xf numFmtId="0" fontId="7" fillId="0" borderId="53" xfId="0" applyFont="1" applyBorder="1" applyAlignment="1">
      <alignment horizontal="center" vertical="center"/>
    </xf>
    <xf numFmtId="0" fontId="6" fillId="2" borderId="49" xfId="0" applyFont="1" applyFill="1" applyBorder="1" applyAlignment="1">
      <alignment horizontal="center"/>
    </xf>
    <xf numFmtId="0" fontId="6" fillId="2" borderId="40" xfId="0" applyFont="1" applyFill="1" applyBorder="1" applyAlignment="1">
      <alignment horizontal="center"/>
    </xf>
    <xf numFmtId="0" fontId="6" fillId="2" borderId="50" xfId="0" applyFont="1" applyFill="1" applyBorder="1" applyAlignment="1">
      <alignment horizontal="center"/>
    </xf>
    <xf numFmtId="0" fontId="7" fillId="0" borderId="22" xfId="0" applyFont="1" applyFill="1" applyBorder="1" applyAlignment="1">
      <alignment horizontal="center" vertical="center"/>
    </xf>
    <xf numFmtId="14" fontId="7" fillId="0" borderId="33" xfId="0" applyNumberFormat="1" applyFont="1" applyBorder="1" applyAlignment="1">
      <alignment horizontal="center" vertical="center"/>
    </xf>
    <xf numFmtId="0" fontId="7" fillId="0" borderId="65" xfId="0" applyFont="1" applyFill="1" applyBorder="1" applyAlignment="1">
      <alignment horizontal="center" vertical="center"/>
    </xf>
    <xf numFmtId="0" fontId="7" fillId="0" borderId="1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54" xfId="0" quotePrefix="1" applyFont="1" applyBorder="1" applyAlignment="1">
      <alignment horizontal="center" vertical="center" wrapText="1"/>
    </xf>
    <xf numFmtId="0" fontId="7" fillId="0" borderId="33" xfId="0" applyFont="1" applyBorder="1" applyAlignment="1">
      <alignment horizontal="center" vertical="center" wrapText="1"/>
    </xf>
    <xf numFmtId="0" fontId="7" fillId="0" borderId="49"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6" fillId="0" borderId="33" xfId="0" applyFont="1" applyFill="1" applyBorder="1" applyAlignment="1">
      <alignment horizontal="center" vertical="center" wrapText="1"/>
    </xf>
    <xf numFmtId="0" fontId="76" fillId="0" borderId="15" xfId="0" applyFont="1" applyFill="1" applyBorder="1" applyAlignment="1">
      <alignment horizontal="center" vertical="center" wrapText="1"/>
    </xf>
    <xf numFmtId="0" fontId="32" fillId="7" borderId="56" xfId="69" applyFont="1" applyFill="1" applyBorder="1" applyAlignment="1" applyProtection="1">
      <alignment horizontal="center" vertical="center"/>
      <protection hidden="1"/>
    </xf>
    <xf numFmtId="0" fontId="32" fillId="7" borderId="55" xfId="69" applyFont="1" applyFill="1" applyBorder="1" applyAlignment="1" applyProtection="1">
      <alignment horizontal="center" vertical="center"/>
      <protection hidden="1"/>
    </xf>
    <xf numFmtId="0" fontId="32" fillId="7" borderId="14" xfId="69" applyFont="1" applyFill="1" applyBorder="1" applyAlignment="1" applyProtection="1">
      <alignment horizontal="center" vertical="center"/>
      <protection hidden="1"/>
    </xf>
    <xf numFmtId="0" fontId="27" fillId="0" borderId="1" xfId="69" applyFont="1" applyFill="1" applyBorder="1" applyAlignment="1" applyProtection="1">
      <alignment horizontal="center" vertical="center" wrapText="1"/>
      <protection locked="0" hidden="1"/>
    </xf>
    <xf numFmtId="0" fontId="27" fillId="0" borderId="3" xfId="69" applyFont="1" applyFill="1" applyBorder="1" applyAlignment="1" applyProtection="1">
      <alignment horizontal="center" vertical="center" wrapText="1"/>
      <protection locked="0" hidden="1"/>
    </xf>
    <xf numFmtId="0" fontId="27" fillId="0" borderId="10" xfId="69" applyFont="1" applyFill="1" applyBorder="1" applyAlignment="1" applyProtection="1">
      <alignment horizontal="center" vertical="center" wrapText="1"/>
      <protection locked="0" hidden="1"/>
    </xf>
    <xf numFmtId="0" fontId="27" fillId="0" borderId="45" xfId="69" applyFont="1" applyFill="1" applyBorder="1" applyAlignment="1" applyProtection="1">
      <alignment horizontal="center" vertical="center" wrapText="1"/>
      <protection locked="0" hidden="1"/>
    </xf>
    <xf numFmtId="0" fontId="27" fillId="0" borderId="55" xfId="69" applyFont="1" applyFill="1" applyBorder="1" applyAlignment="1" applyProtection="1">
      <alignment horizontal="center" vertical="center" wrapText="1"/>
      <protection locked="0" hidden="1"/>
    </xf>
    <xf numFmtId="0" fontId="27" fillId="0" borderId="57" xfId="69" applyFont="1" applyFill="1" applyBorder="1" applyAlignment="1" applyProtection="1">
      <alignment horizontal="center" vertical="center" wrapText="1"/>
      <protection locked="0" hidden="1"/>
    </xf>
    <xf numFmtId="0" fontId="28" fillId="0" borderId="11" xfId="69" applyFont="1" applyBorder="1" applyAlignment="1" applyProtection="1">
      <alignment horizontal="center" vertical="center" wrapText="1"/>
      <protection hidden="1"/>
    </xf>
    <xf numFmtId="0" fontId="28" fillId="0" borderId="3" xfId="69" applyFont="1" applyBorder="1" applyAlignment="1" applyProtection="1">
      <alignment horizontal="center" vertical="center" wrapText="1"/>
      <protection hidden="1"/>
    </xf>
    <xf numFmtId="0" fontId="28" fillId="0" borderId="2" xfId="69" applyFont="1" applyBorder="1" applyAlignment="1" applyProtection="1">
      <alignment horizontal="center" vertical="center" wrapText="1"/>
      <protection hidden="1"/>
    </xf>
    <xf numFmtId="0" fontId="29" fillId="0" borderId="56" xfId="69" applyFont="1" applyBorder="1" applyAlignment="1" applyProtection="1">
      <alignment horizontal="center" vertical="center" wrapText="1"/>
      <protection hidden="1"/>
    </xf>
    <xf numFmtId="0" fontId="29" fillId="0" borderId="55" xfId="69" applyFont="1" applyBorder="1" applyAlignment="1" applyProtection="1">
      <alignment horizontal="center" vertical="center" wrapText="1"/>
      <protection hidden="1"/>
    </xf>
    <xf numFmtId="0" fontId="29" fillId="0" borderId="14" xfId="69" applyFont="1" applyBorder="1" applyAlignment="1" applyProtection="1">
      <alignment horizontal="center" vertical="center" wrapText="1"/>
      <protection hidden="1"/>
    </xf>
    <xf numFmtId="0" fontId="27" fillId="0" borderId="4" xfId="69" applyFont="1" applyBorder="1" applyAlignment="1" applyProtection="1">
      <alignment horizontal="center" vertical="center"/>
      <protection hidden="1"/>
    </xf>
    <xf numFmtId="0" fontId="27" fillId="0" borderId="0" xfId="69" applyFont="1" applyBorder="1" applyAlignment="1" applyProtection="1">
      <alignment horizontal="center" vertical="center"/>
      <protection hidden="1"/>
    </xf>
    <xf numFmtId="0" fontId="27" fillId="0" borderId="21" xfId="69" applyFont="1" applyBorder="1" applyAlignment="1" applyProtection="1">
      <alignment horizontal="center" vertical="center"/>
      <protection hidden="1"/>
    </xf>
    <xf numFmtId="0" fontId="27" fillId="0" borderId="20" xfId="69" applyFont="1" applyBorder="1" applyAlignment="1" applyProtection="1">
      <alignment horizontal="center" vertical="center"/>
      <protection hidden="1"/>
    </xf>
    <xf numFmtId="0" fontId="27" fillId="0" borderId="5" xfId="69" applyFont="1" applyBorder="1" applyAlignment="1" applyProtection="1">
      <alignment horizontal="center" vertical="center"/>
      <protection hidden="1"/>
    </xf>
    <xf numFmtId="0" fontId="31" fillId="7" borderId="45" xfId="69" applyFont="1" applyFill="1" applyBorder="1" applyAlignment="1" applyProtection="1">
      <alignment horizontal="center" vertical="center"/>
      <protection locked="0" hidden="1"/>
    </xf>
    <xf numFmtId="0" fontId="31" fillId="7" borderId="55" xfId="69" quotePrefix="1" applyFont="1" applyFill="1" applyBorder="1" applyAlignment="1" applyProtection="1">
      <alignment horizontal="center" vertical="center"/>
      <protection locked="0" hidden="1"/>
    </xf>
    <xf numFmtId="0" fontId="31" fillId="7" borderId="57" xfId="69" quotePrefix="1" applyFont="1" applyFill="1" applyBorder="1" applyAlignment="1" applyProtection="1">
      <alignment horizontal="center" vertical="center"/>
      <protection locked="0" hidden="1"/>
    </xf>
    <xf numFmtId="0" fontId="32" fillId="7" borderId="56" xfId="69" applyFont="1" applyFill="1" applyBorder="1" applyAlignment="1" applyProtection="1">
      <alignment horizontal="center" vertical="center"/>
      <protection locked="0" hidden="1"/>
    </xf>
    <xf numFmtId="0" fontId="32" fillId="7" borderId="55" xfId="69" applyFont="1" applyFill="1" applyBorder="1" applyAlignment="1" applyProtection="1">
      <alignment horizontal="center" vertical="center"/>
      <protection locked="0" hidden="1"/>
    </xf>
    <xf numFmtId="0" fontId="32" fillId="7" borderId="57" xfId="69" applyFont="1" applyFill="1" applyBorder="1" applyAlignment="1" applyProtection="1">
      <alignment horizontal="center" vertical="center"/>
      <protection locked="0" hidden="1"/>
    </xf>
    <xf numFmtId="0" fontId="31" fillId="7" borderId="56" xfId="69" applyFont="1" applyFill="1" applyBorder="1" applyAlignment="1" applyProtection="1">
      <alignment horizontal="center" vertical="center"/>
      <protection hidden="1"/>
    </xf>
    <xf numFmtId="0" fontId="31" fillId="7" borderId="55" xfId="69" applyFont="1" applyFill="1" applyBorder="1" applyAlignment="1" applyProtection="1">
      <alignment horizontal="center" vertical="center"/>
      <protection hidden="1"/>
    </xf>
    <xf numFmtId="0" fontId="31" fillId="7" borderId="57" xfId="69" applyFont="1" applyFill="1" applyBorder="1" applyAlignment="1" applyProtection="1">
      <alignment horizontal="center" vertical="center"/>
      <protection hidden="1"/>
    </xf>
    <xf numFmtId="0" fontId="32" fillId="7" borderId="57" xfId="69" applyFont="1" applyFill="1" applyBorder="1" applyAlignment="1" applyProtection="1">
      <alignment horizontal="center" vertical="center"/>
      <protection hidden="1"/>
    </xf>
    <xf numFmtId="0" fontId="27" fillId="0" borderId="38" xfId="69" applyFont="1" applyBorder="1" applyAlignment="1" applyProtection="1">
      <alignment horizontal="center" vertical="center"/>
      <protection hidden="1"/>
    </xf>
    <xf numFmtId="0" fontId="27" fillId="0" borderId="17" xfId="69" applyFont="1" applyBorder="1" applyAlignment="1" applyProtection="1">
      <alignment horizontal="center" vertical="center"/>
      <protection hidden="1"/>
    </xf>
    <xf numFmtId="0" fontId="27" fillId="0" borderId="16" xfId="69" applyFont="1" applyBorder="1" applyAlignment="1" applyProtection="1">
      <alignment horizontal="center" vertical="center"/>
      <protection hidden="1"/>
    </xf>
    <xf numFmtId="0" fontId="27" fillId="0" borderId="23" xfId="69" applyFont="1" applyBorder="1" applyAlignment="1" applyProtection="1">
      <alignment horizontal="center" vertical="center"/>
      <protection hidden="1"/>
    </xf>
    <xf numFmtId="0" fontId="32" fillId="7" borderId="45" xfId="69" applyFont="1" applyFill="1" applyBorder="1" applyAlignment="1" applyProtection="1">
      <alignment horizontal="center" vertical="center"/>
      <protection locked="0" hidden="1"/>
    </xf>
    <xf numFmtId="0" fontId="32" fillId="7" borderId="55" xfId="69" quotePrefix="1" applyFont="1" applyFill="1" applyBorder="1" applyAlignment="1" applyProtection="1">
      <alignment horizontal="center" vertical="center"/>
      <protection locked="0" hidden="1"/>
    </xf>
    <xf numFmtId="0" fontId="32" fillId="7" borderId="57" xfId="69" quotePrefix="1" applyFont="1" applyFill="1" applyBorder="1" applyAlignment="1" applyProtection="1">
      <alignment horizontal="center" vertical="center"/>
      <protection locked="0" hidden="1"/>
    </xf>
    <xf numFmtId="0" fontId="27" fillId="0" borderId="46" xfId="69" applyFont="1" applyBorder="1" applyAlignment="1" applyProtection="1">
      <alignment horizontal="center" vertical="center"/>
      <protection hidden="1"/>
    </xf>
    <xf numFmtId="16" fontId="32" fillId="7" borderId="6" xfId="69" quotePrefix="1" applyNumberFormat="1" applyFont="1" applyFill="1" applyBorder="1" applyAlignment="1" applyProtection="1">
      <alignment horizontal="center" vertical="center"/>
      <protection locked="0" hidden="1"/>
    </xf>
    <xf numFmtId="16" fontId="32" fillId="7" borderId="8" xfId="69" applyNumberFormat="1" applyFont="1" applyFill="1" applyBorder="1" applyAlignment="1" applyProtection="1">
      <alignment horizontal="center" vertical="center"/>
      <protection locked="0" hidden="1"/>
    </xf>
    <xf numFmtId="16" fontId="32" fillId="7" borderId="27" xfId="69" applyNumberFormat="1" applyFont="1" applyFill="1" applyBorder="1" applyAlignment="1" applyProtection="1">
      <alignment horizontal="center" vertical="center"/>
      <protection locked="0" hidden="1"/>
    </xf>
    <xf numFmtId="0" fontId="32" fillId="7" borderId="26" xfId="69" applyFont="1" applyFill="1" applyBorder="1" applyAlignment="1" applyProtection="1">
      <alignment horizontal="center" vertical="center"/>
      <protection locked="0" hidden="1"/>
    </xf>
    <xf numFmtId="0" fontId="32" fillId="7" borderId="27" xfId="69" applyFont="1" applyFill="1" applyBorder="1" applyAlignment="1" applyProtection="1">
      <alignment horizontal="center" vertical="center"/>
      <protection locked="0" hidden="1"/>
    </xf>
    <xf numFmtId="14" fontId="32" fillId="7" borderId="26" xfId="69" applyNumberFormat="1" applyFont="1" applyFill="1" applyBorder="1" applyAlignment="1" applyProtection="1">
      <alignment horizontal="center" vertical="center"/>
      <protection locked="0" hidden="1"/>
    </xf>
    <xf numFmtId="14" fontId="32" fillId="7" borderId="8" xfId="69" applyNumberFormat="1" applyFont="1" applyFill="1" applyBorder="1" applyAlignment="1" applyProtection="1">
      <alignment horizontal="center" vertical="center"/>
      <protection locked="0" hidden="1"/>
    </xf>
    <xf numFmtId="14" fontId="32" fillId="7" borderId="27" xfId="69" applyNumberFormat="1" applyFont="1" applyFill="1" applyBorder="1" applyAlignment="1" applyProtection="1">
      <alignment horizontal="center" vertical="center"/>
      <protection locked="0" hidden="1"/>
    </xf>
    <xf numFmtId="16" fontId="33" fillId="7" borderId="26" xfId="69" applyNumberFormat="1" applyFont="1" applyFill="1" applyBorder="1" applyAlignment="1" applyProtection="1">
      <alignment horizontal="center" vertical="center"/>
      <protection hidden="1"/>
    </xf>
    <xf numFmtId="16" fontId="33" fillId="7" borderId="8" xfId="69" applyNumberFormat="1" applyFont="1" applyFill="1" applyBorder="1" applyAlignment="1" applyProtection="1">
      <alignment horizontal="center" vertical="center"/>
      <protection hidden="1"/>
    </xf>
    <xf numFmtId="16" fontId="33" fillId="7" borderId="27" xfId="69" applyNumberFormat="1" applyFont="1" applyFill="1" applyBorder="1" applyAlignment="1" applyProtection="1">
      <alignment horizontal="center" vertical="center"/>
      <protection hidden="1"/>
    </xf>
    <xf numFmtId="0" fontId="32" fillId="7" borderId="26" xfId="69" applyFont="1" applyFill="1" applyBorder="1" applyAlignment="1" applyProtection="1">
      <alignment horizontal="center" vertical="center"/>
      <protection hidden="1"/>
    </xf>
    <xf numFmtId="0" fontId="32" fillId="7" borderId="27" xfId="69" applyFont="1" applyFill="1" applyBorder="1" applyAlignment="1" applyProtection="1">
      <alignment horizontal="center" vertical="center"/>
      <protection hidden="1"/>
    </xf>
    <xf numFmtId="0" fontId="32" fillId="7" borderId="26" xfId="69" applyFont="1" applyFill="1" applyBorder="1" applyAlignment="1" applyProtection="1">
      <alignment horizontal="center"/>
      <protection hidden="1"/>
    </xf>
    <xf numFmtId="0" fontId="32" fillId="7" borderId="27" xfId="69" applyFont="1" applyFill="1" applyBorder="1" applyAlignment="1" applyProtection="1">
      <alignment horizontal="center"/>
      <protection hidden="1"/>
    </xf>
    <xf numFmtId="15" fontId="32" fillId="7" borderId="26" xfId="69" applyNumberFormat="1" applyFont="1" applyFill="1" applyBorder="1" applyAlignment="1" applyProtection="1">
      <alignment horizontal="center" vertical="center"/>
      <protection hidden="1"/>
    </xf>
    <xf numFmtId="15" fontId="32" fillId="7" borderId="7" xfId="69" applyNumberFormat="1" applyFont="1" applyFill="1" applyBorder="1" applyAlignment="1" applyProtection="1">
      <alignment horizontal="center" vertical="center"/>
      <protection hidden="1"/>
    </xf>
    <xf numFmtId="0" fontId="34" fillId="0" borderId="4" xfId="69" applyFont="1" applyBorder="1" applyAlignment="1" applyProtection="1">
      <alignment horizontal="left" vertical="center"/>
      <protection hidden="1"/>
    </xf>
    <xf numFmtId="0" fontId="34" fillId="0" borderId="0" xfId="69" applyFont="1" applyBorder="1" applyAlignment="1" applyProtection="1">
      <alignment horizontal="left" vertical="center"/>
      <protection hidden="1"/>
    </xf>
    <xf numFmtId="0" fontId="34" fillId="0" borderId="5" xfId="69" applyFont="1" applyBorder="1" applyAlignment="1" applyProtection="1">
      <alignment horizontal="left" vertical="center"/>
      <protection hidden="1"/>
    </xf>
    <xf numFmtId="0" fontId="44" fillId="0" borderId="4" xfId="69" applyFont="1" applyBorder="1" applyAlignment="1" applyProtection="1">
      <alignment horizontal="left" vertical="center" wrapText="1"/>
      <protection hidden="1"/>
    </xf>
    <xf numFmtId="0" fontId="44" fillId="0" borderId="0" xfId="69" applyFont="1" applyBorder="1" applyAlignment="1" applyProtection="1">
      <alignment horizontal="left" vertical="center" wrapText="1"/>
      <protection hidden="1"/>
    </xf>
    <xf numFmtId="0" fontId="44" fillId="0" borderId="0" xfId="69" applyFont="1" applyBorder="1" applyAlignment="1" applyProtection="1">
      <alignment horizontal="left" vertical="center"/>
      <protection hidden="1"/>
    </xf>
    <xf numFmtId="0" fontId="44" fillId="0" borderId="5" xfId="69" applyFont="1" applyBorder="1" applyAlignment="1" applyProtection="1">
      <alignment horizontal="left" vertical="center"/>
      <protection hidden="1"/>
    </xf>
    <xf numFmtId="0" fontId="35" fillId="0" borderId="6" xfId="69" applyFont="1" applyBorder="1" applyAlignment="1" applyProtection="1">
      <alignment horizontal="center" vertical="center"/>
      <protection hidden="1"/>
    </xf>
    <xf numFmtId="0" fontId="35" fillId="0" borderId="8" xfId="69" applyFont="1" applyBorder="1" applyAlignment="1" applyProtection="1">
      <alignment horizontal="center" vertical="center"/>
      <protection hidden="1"/>
    </xf>
    <xf numFmtId="0" fontId="34" fillId="0" borderId="8" xfId="69" applyFont="1" applyBorder="1" applyAlignment="1" applyProtection="1">
      <alignment horizontal="center" vertical="center"/>
      <protection hidden="1"/>
    </xf>
    <xf numFmtId="0" fontId="35" fillId="0" borderId="7" xfId="69" applyFont="1" applyBorder="1" applyAlignment="1" applyProtection="1">
      <alignment horizontal="center" vertical="center"/>
      <protection hidden="1"/>
    </xf>
    <xf numFmtId="0" fontId="84" fillId="0" borderId="1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27" borderId="19" xfId="0" applyFont="1" applyFill="1" applyBorder="1" applyAlignment="1" applyProtection="1">
      <alignment horizontal="center" vertical="center" textRotation="90"/>
    </xf>
    <xf numFmtId="0" fontId="84" fillId="27" borderId="22" xfId="0" applyFont="1" applyFill="1" applyBorder="1" applyAlignment="1" applyProtection="1">
      <alignment horizontal="center" vertical="center" textRotation="90"/>
    </xf>
    <xf numFmtId="0" fontId="84" fillId="0" borderId="19" xfId="0" applyFont="1" applyFill="1" applyBorder="1" applyAlignment="1" applyProtection="1">
      <alignment horizontal="center" vertical="center" wrapText="1"/>
    </xf>
    <xf numFmtId="0" fontId="84" fillId="0" borderId="22" xfId="0" applyFont="1" applyFill="1" applyBorder="1" applyAlignment="1" applyProtection="1">
      <alignment horizontal="center" vertical="center" wrapText="1"/>
    </xf>
    <xf numFmtId="0" fontId="84" fillId="0" borderId="56" xfId="0" applyFont="1" applyFill="1" applyBorder="1" applyAlignment="1" applyProtection="1">
      <alignment horizontal="center" vertical="center"/>
    </xf>
    <xf numFmtId="0" fontId="84" fillId="0" borderId="55" xfId="0" applyFont="1" applyFill="1" applyBorder="1" applyAlignment="1" applyProtection="1">
      <alignment horizontal="center" vertical="center"/>
    </xf>
    <xf numFmtId="0" fontId="84" fillId="0" borderId="14" xfId="0" applyFont="1" applyFill="1" applyBorder="1" applyAlignment="1" applyProtection="1">
      <alignment horizontal="center" vertical="center"/>
    </xf>
    <xf numFmtId="0" fontId="84" fillId="0" borderId="19" xfId="0" applyFont="1" applyFill="1" applyBorder="1" applyAlignment="1" applyProtection="1">
      <alignment horizontal="center" vertical="center" textRotation="90"/>
    </xf>
    <xf numFmtId="0" fontId="84" fillId="0" borderId="22" xfId="0" applyFont="1" applyFill="1" applyBorder="1" applyAlignment="1" applyProtection="1">
      <alignment horizontal="center" vertical="center" textRotation="90"/>
    </xf>
    <xf numFmtId="0" fontId="83" fillId="0" borderId="1" xfId="0" applyFont="1" applyFill="1" applyBorder="1" applyAlignment="1" applyProtection="1">
      <alignment horizontal="center" vertical="center"/>
    </xf>
    <xf numFmtId="0" fontId="83" fillId="0" borderId="3" xfId="0" applyFont="1" applyFill="1" applyBorder="1" applyAlignment="1" applyProtection="1">
      <alignment horizontal="center" vertical="center"/>
    </xf>
    <xf numFmtId="0" fontId="83" fillId="0" borderId="2" xfId="0" applyFont="1" applyFill="1" applyBorder="1" applyAlignment="1" applyProtection="1">
      <alignment horizontal="center" vertical="center"/>
    </xf>
    <xf numFmtId="0" fontId="83" fillId="0" borderId="45" xfId="0" applyFont="1" applyFill="1" applyBorder="1" applyAlignment="1" applyProtection="1">
      <alignment horizontal="center" vertical="center"/>
    </xf>
    <xf numFmtId="0" fontId="83" fillId="0" borderId="55" xfId="0" applyFont="1" applyFill="1" applyBorder="1" applyAlignment="1" applyProtection="1">
      <alignment horizontal="center" vertical="center"/>
    </xf>
    <xf numFmtId="0" fontId="83" fillId="0" borderId="14" xfId="0" applyFont="1" applyFill="1" applyBorder="1" applyAlignment="1" applyProtection="1">
      <alignment horizontal="center" vertical="center"/>
    </xf>
    <xf numFmtId="0" fontId="82" fillId="0" borderId="49" xfId="0" applyFont="1" applyFill="1" applyBorder="1" applyAlignment="1" applyProtection="1">
      <alignment horizontal="left" vertical="center" wrapText="1"/>
    </xf>
    <xf numFmtId="0" fontId="82" fillId="0" borderId="40" xfId="0" applyFont="1" applyFill="1" applyBorder="1" applyAlignment="1" applyProtection="1">
      <alignment horizontal="left" vertical="center" wrapText="1"/>
    </xf>
    <xf numFmtId="0" fontId="82" fillId="0" borderId="39" xfId="0" applyFont="1" applyFill="1" applyBorder="1" applyAlignment="1">
      <alignment horizontal="left" vertical="center" wrapText="1"/>
    </xf>
    <xf numFmtId="0" fontId="82" fillId="0" borderId="40" xfId="0" applyFont="1" applyFill="1" applyBorder="1" applyAlignment="1">
      <alignment horizontal="left" vertical="center" wrapText="1"/>
    </xf>
    <xf numFmtId="0" fontId="82" fillId="0" borderId="41" xfId="0" applyFont="1" applyFill="1" applyBorder="1" applyAlignment="1">
      <alignment horizontal="left" vertical="center" wrapText="1"/>
    </xf>
    <xf numFmtId="0" fontId="82" fillId="0" borderId="39" xfId="0" applyFont="1" applyFill="1" applyBorder="1" applyAlignment="1" applyProtection="1">
      <alignment horizontal="center" vertical="center" wrapText="1"/>
    </xf>
    <xf numFmtId="0" fontId="82" fillId="0" borderId="40" xfId="0" applyFont="1" applyFill="1" applyBorder="1" applyAlignment="1" applyProtection="1">
      <alignment horizontal="center" vertical="center" wrapText="1"/>
    </xf>
    <xf numFmtId="49" fontId="82" fillId="0" borderId="16" xfId="0" applyNumberFormat="1" applyFont="1" applyFill="1" applyBorder="1" applyAlignment="1">
      <alignment horizontal="center" vertical="top" wrapText="1"/>
    </xf>
    <xf numFmtId="49" fontId="82" fillId="0" borderId="38" xfId="0" applyNumberFormat="1" applyFont="1" applyFill="1" applyBorder="1" applyAlignment="1">
      <alignment horizontal="center" vertical="top" wrapText="1"/>
    </xf>
    <xf numFmtId="49" fontId="82" fillId="0" borderId="23" xfId="0" applyNumberFormat="1" applyFont="1" applyFill="1" applyBorder="1" applyAlignment="1">
      <alignment horizontal="center" vertical="top" wrapText="1"/>
    </xf>
    <xf numFmtId="49" fontId="82" fillId="0" borderId="56" xfId="0" applyNumberFormat="1" applyFont="1" applyFill="1" applyBorder="1" applyAlignment="1">
      <alignment horizontal="center" vertical="top" wrapText="1"/>
    </xf>
    <xf numFmtId="49" fontId="82" fillId="0" borderId="55" xfId="0" applyNumberFormat="1" applyFont="1" applyFill="1" applyBorder="1" applyAlignment="1">
      <alignment horizontal="center" vertical="top" wrapText="1"/>
    </xf>
    <xf numFmtId="49" fontId="82" fillId="0" borderId="14" xfId="0" applyNumberFormat="1" applyFont="1" applyFill="1" applyBorder="1" applyAlignment="1">
      <alignment horizontal="center" vertical="top" wrapText="1"/>
    </xf>
    <xf numFmtId="0" fontId="82" fillId="0" borderId="40" xfId="0" applyFont="1" applyFill="1" applyBorder="1" applyAlignment="1">
      <alignment horizontal="center" vertical="center" wrapText="1"/>
    </xf>
    <xf numFmtId="0" fontId="79" fillId="0" borderId="40" xfId="0" applyFont="1" applyFill="1" applyBorder="1" applyAlignment="1">
      <alignment horizontal="left" vertical="center" wrapText="1"/>
    </xf>
    <xf numFmtId="0" fontId="79" fillId="0" borderId="41" xfId="0" applyFont="1" applyFill="1" applyBorder="1" applyAlignment="1">
      <alignment horizontal="left" vertical="center" wrapText="1"/>
    </xf>
    <xf numFmtId="0" fontId="82" fillId="0" borderId="90" xfId="0" applyFont="1" applyFill="1" applyBorder="1" applyAlignment="1" applyProtection="1">
      <alignment horizontal="left" vertical="center" wrapText="1"/>
    </xf>
    <xf numFmtId="0" fontId="82" fillId="0" borderId="86" xfId="0" applyFont="1" applyFill="1" applyBorder="1" applyAlignment="1" applyProtection="1">
      <alignment horizontal="left" vertical="center" wrapText="1"/>
    </xf>
    <xf numFmtId="0" fontId="82" fillId="0" borderId="82" xfId="0" applyFont="1" applyFill="1" applyBorder="1" applyAlignment="1" applyProtection="1">
      <alignment horizontal="left" vertical="center" wrapText="1"/>
    </xf>
    <xf numFmtId="0" fontId="82" fillId="0" borderId="81" xfId="0" applyFont="1" applyFill="1" applyBorder="1" applyAlignment="1">
      <alignment horizontal="center" vertical="center" wrapText="1"/>
    </xf>
    <xf numFmtId="0" fontId="82" fillId="0" borderId="86" xfId="0" applyFont="1" applyFill="1" applyBorder="1" applyAlignment="1">
      <alignment horizontal="center" vertical="center" wrapText="1"/>
    </xf>
    <xf numFmtId="0" fontId="82" fillId="0" borderId="82" xfId="0" applyFont="1" applyFill="1" applyBorder="1" applyAlignment="1">
      <alignment horizontal="center" vertical="center" wrapText="1"/>
    </xf>
    <xf numFmtId="0" fontId="82" fillId="0" borderId="81" xfId="0" applyFont="1" applyFill="1" applyBorder="1" applyAlignment="1" applyProtection="1">
      <alignment horizontal="center" vertical="center" wrapText="1"/>
    </xf>
    <xf numFmtId="0" fontId="82" fillId="0" borderId="86" xfId="0" applyFont="1" applyFill="1" applyBorder="1" applyAlignment="1" applyProtection="1">
      <alignment horizontal="center" vertical="center" wrapText="1"/>
    </xf>
    <xf numFmtId="0" fontId="82" fillId="0" borderId="113" xfId="0" applyFont="1" applyFill="1" applyBorder="1" applyAlignment="1" applyProtection="1">
      <alignment horizontal="center" vertical="center" wrapText="1"/>
    </xf>
    <xf numFmtId="0" fontId="84" fillId="0" borderId="11" xfId="0" applyFont="1" applyFill="1" applyBorder="1" applyAlignment="1" applyProtection="1">
      <alignment horizontal="center" vertical="center" wrapText="1"/>
    </xf>
    <xf numFmtId="0" fontId="84" fillId="0" borderId="56" xfId="0" applyFont="1" applyFill="1" applyBorder="1" applyAlignment="1" applyProtection="1">
      <alignment horizontal="center" vertical="center" wrapText="1"/>
    </xf>
    <xf numFmtId="0" fontId="86" fillId="27" borderId="96" xfId="0" applyFont="1" applyFill="1" applyBorder="1" applyAlignment="1" applyProtection="1">
      <alignment horizontal="center" vertical="center" wrapText="1"/>
      <protection locked="0"/>
    </xf>
    <xf numFmtId="0" fontId="86" fillId="27" borderId="18" xfId="0" applyFont="1" applyFill="1" applyBorder="1" applyAlignment="1" applyProtection="1">
      <alignment horizontal="center" vertical="center" wrapText="1"/>
      <protection locked="0"/>
    </xf>
    <xf numFmtId="0" fontId="86" fillId="27" borderId="15" xfId="0" applyFont="1" applyFill="1" applyBorder="1" applyAlignment="1" applyProtection="1">
      <alignment horizontal="center" vertical="center" wrapText="1"/>
      <protection locked="0"/>
    </xf>
    <xf numFmtId="0" fontId="86" fillId="27" borderId="19" xfId="0" applyFont="1" applyFill="1" applyBorder="1" applyAlignment="1" applyProtection="1">
      <alignment horizontal="center" vertical="center" wrapText="1"/>
      <protection locked="0"/>
    </xf>
    <xf numFmtId="0" fontId="89" fillId="0" borderId="15" xfId="0" applyFont="1" applyFill="1" applyBorder="1" applyAlignment="1" applyProtection="1">
      <alignment horizontal="center" vertical="center" wrapText="1"/>
      <protection locked="0"/>
    </xf>
    <xf numFmtId="0" fontId="89" fillId="0" borderId="22" xfId="0" applyFont="1" applyFill="1" applyBorder="1" applyAlignment="1" applyProtection="1">
      <alignment horizontal="center" vertical="center" wrapText="1"/>
      <protection locked="0"/>
    </xf>
    <xf numFmtId="0" fontId="107" fillId="0" borderId="1" xfId="0" applyFont="1" applyBorder="1" applyAlignment="1">
      <alignment horizontal="center"/>
    </xf>
    <xf numFmtId="0" fontId="107" fillId="0" borderId="3" xfId="0" applyFont="1" applyBorder="1" applyAlignment="1">
      <alignment horizontal="center"/>
    </xf>
    <xf numFmtId="0" fontId="106" fillId="27" borderId="96" xfId="52" applyFont="1" applyFill="1" applyBorder="1" applyAlignment="1">
      <alignment horizontal="left" vertical="center" wrapText="1"/>
    </xf>
    <xf numFmtId="0" fontId="106" fillId="27" borderId="15" xfId="52" applyFont="1" applyFill="1" applyBorder="1" applyAlignment="1">
      <alignment horizontal="left" vertical="center" wrapText="1"/>
    </xf>
    <xf numFmtId="0" fontId="106" fillId="27" borderId="97" xfId="52" applyFont="1" applyFill="1" applyBorder="1" applyAlignment="1">
      <alignment horizontal="left" vertical="center" wrapText="1"/>
    </xf>
    <xf numFmtId="0" fontId="86" fillId="0" borderId="15" xfId="0" applyFont="1" applyFill="1" applyBorder="1" applyAlignment="1" applyProtection="1">
      <alignment horizontal="center" vertical="center" wrapText="1"/>
      <protection locked="0"/>
    </xf>
    <xf numFmtId="0" fontId="86" fillId="0" borderId="19" xfId="0" applyFont="1" applyFill="1" applyBorder="1" applyAlignment="1" applyProtection="1">
      <alignment horizontal="center" vertical="center" wrapText="1"/>
      <protection locked="0"/>
    </xf>
    <xf numFmtId="0" fontId="89" fillId="0" borderId="33" xfId="0" applyFont="1" applyFill="1" applyBorder="1" applyAlignment="1" applyProtection="1">
      <alignment horizontal="center" vertical="center" wrapText="1"/>
      <protection locked="0"/>
    </xf>
    <xf numFmtId="0" fontId="89" fillId="2" borderId="15" xfId="0" applyFont="1" applyFill="1" applyBorder="1" applyAlignment="1">
      <alignment horizontal="center" vertical="center" wrapText="1"/>
    </xf>
    <xf numFmtId="0" fontId="89" fillId="2" borderId="22" xfId="0" applyFont="1" applyFill="1" applyBorder="1" applyAlignment="1">
      <alignment horizontal="center" vertical="center" wrapText="1"/>
    </xf>
    <xf numFmtId="0" fontId="86" fillId="0" borderId="96"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22" xfId="0" applyFont="1" applyFill="1" applyBorder="1" applyAlignment="1" applyProtection="1">
      <alignment horizontal="center" vertical="center" wrapText="1"/>
      <protection locked="0"/>
    </xf>
    <xf numFmtId="0" fontId="86" fillId="0" borderId="18"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86" fillId="0" borderId="57" xfId="0" applyFont="1" applyFill="1" applyBorder="1" applyAlignment="1" applyProtection="1">
      <alignment horizontal="center" vertical="center" wrapText="1"/>
      <protection locked="0"/>
    </xf>
    <xf numFmtId="0" fontId="89" fillId="0" borderId="15" xfId="0" applyFont="1" applyFill="1" applyBorder="1" applyAlignment="1" applyProtection="1">
      <alignment horizontal="center" vertical="top" wrapText="1"/>
      <protection locked="0"/>
    </xf>
    <xf numFmtId="0" fontId="89" fillId="0" borderId="22" xfId="0" applyFont="1" applyFill="1" applyBorder="1" applyAlignment="1" applyProtection="1">
      <alignment horizontal="center" vertical="top" wrapText="1"/>
      <protection locked="0"/>
    </xf>
    <xf numFmtId="0" fontId="89" fillId="0" borderId="15" xfId="0" applyFont="1" applyFill="1" applyBorder="1" applyAlignment="1" applyProtection="1">
      <alignment horizontal="center" vertical="center" wrapText="1"/>
    </xf>
    <xf numFmtId="0" fontId="89" fillId="0" borderId="22" xfId="0" applyFont="1" applyFill="1" applyBorder="1" applyAlignment="1" applyProtection="1">
      <alignment horizontal="center" vertical="center" wrapText="1"/>
    </xf>
    <xf numFmtId="1" fontId="86" fillId="0" borderId="96" xfId="0" applyNumberFormat="1" applyFont="1" applyFill="1" applyBorder="1" applyAlignment="1" applyProtection="1">
      <alignment horizontal="center" vertical="center" wrapText="1"/>
      <protection locked="0"/>
    </xf>
    <xf numFmtId="1" fontId="86" fillId="0" borderId="13" xfId="0" applyNumberFormat="1" applyFont="1" applyFill="1" applyBorder="1" applyAlignment="1" applyProtection="1">
      <alignment horizontal="center" vertical="center" wrapText="1"/>
      <protection locked="0"/>
    </xf>
    <xf numFmtId="0" fontId="76" fillId="2" borderId="9" xfId="0" applyFont="1" applyFill="1" applyBorder="1" applyAlignment="1">
      <alignment horizontal="center" vertical="center"/>
    </xf>
    <xf numFmtId="0" fontId="76" fillId="2" borderId="18" xfId="0" applyFont="1" applyFill="1" applyBorder="1" applyAlignment="1">
      <alignment horizontal="center" vertical="center"/>
    </xf>
    <xf numFmtId="0" fontId="76" fillId="2" borderId="24" xfId="0" applyFont="1" applyFill="1" applyBorder="1" applyAlignment="1">
      <alignment horizontal="center" vertical="center"/>
    </xf>
    <xf numFmtId="0" fontId="9" fillId="2" borderId="43"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76" fillId="27" borderId="43" xfId="0" applyFont="1" applyFill="1" applyBorder="1" applyAlignment="1">
      <alignment horizontal="center" vertical="center" wrapText="1"/>
    </xf>
    <xf numFmtId="0" fontId="76" fillId="27" borderId="19" xfId="0" applyFont="1" applyFill="1" applyBorder="1" applyAlignment="1">
      <alignment horizontal="center" vertical="center" wrapText="1"/>
    </xf>
    <xf numFmtId="0" fontId="76" fillId="27" borderId="25" xfId="0" applyFont="1" applyFill="1" applyBorder="1" applyAlignment="1">
      <alignment horizontal="center" vertical="center" wrapText="1"/>
    </xf>
    <xf numFmtId="0" fontId="76" fillId="2" borderId="43" xfId="0" applyFont="1" applyFill="1" applyBorder="1" applyAlignment="1">
      <alignment horizontal="center" vertical="center" wrapText="1"/>
    </xf>
    <xf numFmtId="0" fontId="76" fillId="2" borderId="19"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76" fillId="2" borderId="43" xfId="0" quotePrefix="1" applyFont="1" applyFill="1" applyBorder="1" applyAlignment="1">
      <alignment horizontal="center" vertical="center" wrapText="1"/>
    </xf>
    <xf numFmtId="0" fontId="76" fillId="2" borderId="19" xfId="0" quotePrefix="1" applyFont="1" applyFill="1" applyBorder="1" applyAlignment="1">
      <alignment horizontal="center" vertical="center" wrapText="1"/>
    </xf>
    <xf numFmtId="0" fontId="76" fillId="2" borderId="22" xfId="0" quotePrefix="1" applyFont="1" applyFill="1" applyBorder="1" applyAlignment="1">
      <alignment horizontal="center" vertical="center" wrapText="1"/>
    </xf>
    <xf numFmtId="0" fontId="76" fillId="2" borderId="117" xfId="0" applyFont="1" applyFill="1" applyBorder="1" applyAlignment="1">
      <alignment horizontal="center" vertical="center" wrapText="1"/>
    </xf>
    <xf numFmtId="0" fontId="76" fillId="2" borderId="99" xfId="0" applyFont="1" applyFill="1" applyBorder="1" applyAlignment="1">
      <alignment horizontal="center" vertical="center" wrapText="1"/>
    </xf>
    <xf numFmtId="0" fontId="76" fillId="2" borderId="65" xfId="0" applyFont="1" applyFill="1" applyBorder="1" applyAlignment="1">
      <alignment horizontal="center" vertical="center" wrapText="1"/>
    </xf>
    <xf numFmtId="0" fontId="76" fillId="27" borderId="101" xfId="0" applyFont="1" applyFill="1" applyBorder="1" applyAlignment="1">
      <alignment horizontal="center" vertical="center"/>
    </xf>
    <xf numFmtId="0" fontId="76" fillId="27" borderId="54" xfId="0" applyFont="1" applyFill="1" applyBorder="1" applyAlignment="1">
      <alignment horizontal="center" vertical="center"/>
    </xf>
    <xf numFmtId="0" fontId="76" fillId="27" borderId="95" xfId="0" applyFont="1" applyFill="1" applyBorder="1" applyAlignment="1">
      <alignment horizontal="center" vertical="center"/>
    </xf>
    <xf numFmtId="0" fontId="9" fillId="27" borderId="34" xfId="0" applyFont="1" applyFill="1" applyBorder="1" applyAlignment="1">
      <alignment horizontal="center" vertical="center"/>
    </xf>
    <xf numFmtId="0" fontId="9" fillId="27" borderId="33" xfId="0" applyFont="1" applyFill="1" applyBorder="1" applyAlignment="1">
      <alignment horizontal="center" vertical="center"/>
    </xf>
    <xf numFmtId="0" fontId="9" fillId="27" borderId="35" xfId="0" applyFont="1" applyFill="1" applyBorder="1" applyAlignment="1">
      <alignment horizontal="center" vertical="center"/>
    </xf>
    <xf numFmtId="0" fontId="76" fillId="27" borderId="34" xfId="0" applyFont="1" applyFill="1" applyBorder="1" applyAlignment="1">
      <alignment horizontal="center" vertical="center" wrapText="1"/>
    </xf>
    <xf numFmtId="0" fontId="76" fillId="27" borderId="33" xfId="0" applyFont="1" applyFill="1" applyBorder="1" applyAlignment="1">
      <alignment horizontal="center" vertical="center" wrapText="1"/>
    </xf>
    <xf numFmtId="0" fontId="76" fillId="27" borderId="35" xfId="0" applyFont="1" applyFill="1" applyBorder="1" applyAlignment="1">
      <alignment horizontal="center" vertical="center" wrapText="1"/>
    </xf>
    <xf numFmtId="0" fontId="76" fillId="27" borderId="34" xfId="0" applyFont="1" applyFill="1" applyBorder="1" applyAlignment="1">
      <alignment horizontal="center" vertical="center"/>
    </xf>
    <xf numFmtId="0" fontId="76" fillId="27" borderId="33" xfId="0" applyFont="1" applyFill="1" applyBorder="1" applyAlignment="1">
      <alignment horizontal="center" vertical="center"/>
    </xf>
    <xf numFmtId="0" fontId="76" fillId="27" borderId="35" xfId="0" applyFont="1" applyFill="1" applyBorder="1" applyAlignment="1">
      <alignment horizontal="center" vertical="center"/>
    </xf>
    <xf numFmtId="9" fontId="76" fillId="27" borderId="34" xfId="0" applyNumberFormat="1" applyFont="1" applyFill="1" applyBorder="1" applyAlignment="1">
      <alignment horizontal="center" vertical="center"/>
    </xf>
    <xf numFmtId="9" fontId="76" fillId="27" borderId="33" xfId="0" applyNumberFormat="1" applyFont="1" applyFill="1" applyBorder="1" applyAlignment="1">
      <alignment horizontal="center" vertical="center"/>
    </xf>
    <xf numFmtId="9" fontId="76" fillId="27" borderId="35" xfId="0" applyNumberFormat="1" applyFont="1" applyFill="1" applyBorder="1" applyAlignment="1">
      <alignment horizontal="center" vertical="center"/>
    </xf>
    <xf numFmtId="9" fontId="76" fillId="27" borderId="34" xfId="0" applyNumberFormat="1" applyFont="1" applyFill="1" applyBorder="1" applyAlignment="1">
      <alignment horizontal="center" vertical="center" wrapText="1"/>
    </xf>
    <xf numFmtId="9" fontId="76" fillId="27" borderId="33" xfId="0" applyNumberFormat="1" applyFont="1" applyFill="1" applyBorder="1" applyAlignment="1">
      <alignment horizontal="center" vertical="center" wrapText="1"/>
    </xf>
    <xf numFmtId="9" fontId="76" fillId="27" borderId="98" xfId="0" applyNumberFormat="1" applyFont="1" applyFill="1" applyBorder="1" applyAlignment="1">
      <alignment horizontal="center" vertical="center"/>
    </xf>
    <xf numFmtId="9" fontId="76" fillId="27" borderId="53" xfId="0" applyNumberFormat="1" applyFont="1" applyFill="1" applyBorder="1" applyAlignment="1">
      <alignment horizontal="center" vertical="center"/>
    </xf>
    <xf numFmtId="9" fontId="76" fillId="27" borderId="44" xfId="0" applyNumberFormat="1" applyFont="1" applyFill="1" applyBorder="1" applyAlignment="1">
      <alignment horizontal="center" vertical="center"/>
    </xf>
    <xf numFmtId="9" fontId="76" fillId="27" borderId="35" xfId="0" applyNumberFormat="1" applyFont="1" applyFill="1" applyBorder="1" applyAlignment="1">
      <alignment horizontal="center" vertical="center" wrapText="1"/>
    </xf>
    <xf numFmtId="0" fontId="76" fillId="2" borderId="101" xfId="0" applyFont="1" applyFill="1" applyBorder="1" applyAlignment="1">
      <alignment horizontal="center" vertical="center"/>
    </xf>
    <xf numFmtId="0" fontId="76" fillId="2" borderId="54" xfId="0" applyFont="1" applyFill="1" applyBorder="1" applyAlignment="1">
      <alignment horizontal="center" vertical="center"/>
    </xf>
    <xf numFmtId="0" fontId="76" fillId="2" borderId="95" xfId="0" applyFont="1" applyFill="1" applyBorder="1" applyAlignment="1">
      <alignment horizontal="center" vertical="center"/>
    </xf>
    <xf numFmtId="0" fontId="9" fillId="2" borderId="34"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9" fillId="2" borderId="35" xfId="0" applyFont="1" applyFill="1" applyBorder="1" applyAlignment="1">
      <alignment horizontal="center" vertical="center" wrapText="1"/>
    </xf>
    <xf numFmtId="0" fontId="76" fillId="2" borderId="34" xfId="0" applyFont="1" applyFill="1" applyBorder="1" applyAlignment="1">
      <alignment horizontal="center" vertical="center" wrapText="1"/>
    </xf>
    <xf numFmtId="0" fontId="76" fillId="2" borderId="33" xfId="0" applyFont="1" applyFill="1" applyBorder="1" applyAlignment="1">
      <alignment horizontal="center" vertical="center" wrapText="1"/>
    </xf>
    <xf numFmtId="0" fontId="76" fillId="2" borderId="35" xfId="0" applyFont="1" applyFill="1" applyBorder="1" applyAlignment="1">
      <alignment horizontal="center" vertical="center" wrapText="1"/>
    </xf>
    <xf numFmtId="0" fontId="76" fillId="2" borderId="34" xfId="0" quotePrefix="1" applyFont="1" applyFill="1" applyBorder="1" applyAlignment="1">
      <alignment horizontal="center" vertical="center" wrapText="1"/>
    </xf>
    <xf numFmtId="0" fontId="76" fillId="2" borderId="33" xfId="0" quotePrefix="1" applyFont="1" applyFill="1" applyBorder="1" applyAlignment="1">
      <alignment horizontal="center" vertical="center" wrapText="1"/>
    </xf>
    <xf numFmtId="0" fontId="76" fillId="2" borderId="98" xfId="0" applyFont="1" applyFill="1" applyBorder="1" applyAlignment="1">
      <alignment horizontal="center" vertical="center" wrapText="1"/>
    </xf>
    <xf numFmtId="0" fontId="76" fillId="2" borderId="53" xfId="0" applyFont="1" applyFill="1" applyBorder="1" applyAlignment="1">
      <alignment horizontal="center" vertical="center" wrapText="1"/>
    </xf>
    <xf numFmtId="0" fontId="76" fillId="2" borderId="35" xfId="0" quotePrefix="1" applyFont="1" applyFill="1" applyBorder="1" applyAlignment="1">
      <alignment horizontal="center" vertical="center" wrapText="1"/>
    </xf>
    <xf numFmtId="0" fontId="76" fillId="2" borderId="34" xfId="0" quotePrefix="1" applyFont="1" applyFill="1" applyBorder="1" applyAlignment="1">
      <alignment horizontal="center" vertical="center"/>
    </xf>
    <xf numFmtId="0" fontId="76" fillId="2" borderId="35" xfId="0" applyFont="1" applyFill="1" applyBorder="1" applyAlignment="1">
      <alignment horizontal="center" vertical="center"/>
    </xf>
    <xf numFmtId="0" fontId="9" fillId="2" borderId="15" xfId="0" applyFont="1" applyFill="1" applyBorder="1" applyAlignment="1">
      <alignment horizontal="center" vertical="center" wrapText="1"/>
    </xf>
    <xf numFmtId="0" fontId="76" fillId="2" borderId="15" xfId="0" quotePrefix="1" applyFont="1" applyFill="1" applyBorder="1" applyAlignment="1">
      <alignment horizontal="center" vertical="center" wrapText="1"/>
    </xf>
    <xf numFmtId="0" fontId="76" fillId="2" borderId="19" xfId="0" applyFont="1" applyFill="1" applyBorder="1" applyAlignment="1">
      <alignment horizontal="center" vertical="center"/>
    </xf>
    <xf numFmtId="0" fontId="76" fillId="2" borderId="25" xfId="0" applyFont="1" applyFill="1" applyBorder="1" applyAlignment="1">
      <alignment horizontal="center" vertical="center"/>
    </xf>
    <xf numFmtId="0" fontId="76" fillId="2" borderId="15" xfId="0" applyFont="1" applyFill="1" applyBorder="1" applyAlignment="1">
      <alignment horizontal="center" vertical="center" wrapText="1"/>
    </xf>
    <xf numFmtId="0" fontId="76" fillId="2" borderId="35" xfId="0" quotePrefix="1" applyFont="1" applyFill="1" applyBorder="1" applyAlignment="1">
      <alignment horizontal="center" vertical="center"/>
    </xf>
    <xf numFmtId="0" fontId="76" fillId="2" borderId="98" xfId="0" applyFont="1" applyFill="1" applyBorder="1" applyAlignment="1">
      <alignment horizontal="center" vertical="center"/>
    </xf>
    <xf numFmtId="0" fontId="76" fillId="2" borderId="44" xfId="0" applyFont="1" applyFill="1" applyBorder="1" applyAlignment="1">
      <alignment horizontal="center" vertical="center"/>
    </xf>
    <xf numFmtId="0" fontId="76" fillId="2" borderId="97" xfId="0" applyFont="1" applyFill="1" applyBorder="1" applyAlignment="1">
      <alignment horizontal="center" vertical="center" wrapText="1"/>
    </xf>
    <xf numFmtId="0" fontId="76" fillId="2" borderId="44" xfId="0" applyFont="1" applyFill="1" applyBorder="1" applyAlignment="1">
      <alignment horizontal="center" vertical="center" wrapText="1"/>
    </xf>
    <xf numFmtId="0" fontId="76" fillId="2" borderId="34" xfId="0" applyFont="1" applyFill="1" applyBorder="1" applyAlignment="1">
      <alignment horizontal="center" vertical="center"/>
    </xf>
    <xf numFmtId="0" fontId="76" fillId="2" borderId="33" xfId="0" applyFont="1" applyFill="1" applyBorder="1" applyAlignment="1">
      <alignment horizontal="center" vertical="center"/>
    </xf>
    <xf numFmtId="1" fontId="76" fillId="2" borderId="101" xfId="0" applyNumberFormat="1" applyFont="1" applyFill="1" applyBorder="1" applyAlignment="1">
      <alignment horizontal="center" vertical="center"/>
    </xf>
    <xf numFmtId="1" fontId="76" fillId="2" borderId="54" xfId="0" applyNumberFormat="1" applyFont="1" applyFill="1" applyBorder="1" applyAlignment="1">
      <alignment horizontal="center" vertical="center"/>
    </xf>
    <xf numFmtId="1" fontId="76" fillId="2" borderId="95" xfId="0" applyNumberFormat="1" applyFont="1" applyFill="1" applyBorder="1" applyAlignment="1">
      <alignment horizontal="center" vertical="center"/>
    </xf>
    <xf numFmtId="1" fontId="9" fillId="2" borderId="34" xfId="0" applyNumberFormat="1" applyFont="1" applyFill="1" applyBorder="1" applyAlignment="1">
      <alignment horizontal="center" vertical="center" wrapText="1"/>
    </xf>
    <xf numFmtId="1" fontId="9" fillId="2" borderId="33" xfId="0" applyNumberFormat="1" applyFont="1" applyFill="1" applyBorder="1" applyAlignment="1">
      <alignment horizontal="center" vertical="center" wrapText="1"/>
    </xf>
    <xf numFmtId="1" fontId="9" fillId="2" borderId="35" xfId="0" applyNumberFormat="1" applyFont="1" applyFill="1" applyBorder="1" applyAlignment="1">
      <alignment horizontal="center" vertical="center" wrapText="1"/>
    </xf>
    <xf numFmtId="1" fontId="76" fillId="2" borderId="34" xfId="0" quotePrefix="1" applyNumberFormat="1" applyFont="1" applyFill="1" applyBorder="1" applyAlignment="1">
      <alignment horizontal="center" vertical="center"/>
    </xf>
    <xf numFmtId="1" fontId="76" fillId="2" borderId="33" xfId="0" quotePrefix="1" applyNumberFormat="1" applyFont="1" applyFill="1" applyBorder="1" applyAlignment="1">
      <alignment horizontal="center" vertical="center"/>
    </xf>
    <xf numFmtId="1" fontId="76" fillId="2" borderId="35" xfId="0" quotePrefix="1" applyNumberFormat="1" applyFont="1" applyFill="1" applyBorder="1" applyAlignment="1">
      <alignment horizontal="center" vertical="center"/>
    </xf>
    <xf numFmtId="0" fontId="99" fillId="0" borderId="54" xfId="0" applyFont="1" applyFill="1" applyBorder="1" applyAlignment="1">
      <alignment horizontal="center" vertical="center" wrapText="1"/>
    </xf>
    <xf numFmtId="0" fontId="99" fillId="0" borderId="96" xfId="0" applyFont="1" applyFill="1" applyBorder="1" applyAlignment="1">
      <alignment horizontal="center" vertical="center" wrapText="1"/>
    </xf>
    <xf numFmtId="0" fontId="99" fillId="0" borderId="33" xfId="0" applyFont="1" applyFill="1" applyBorder="1" applyAlignment="1">
      <alignment horizontal="center" vertical="center" wrapText="1"/>
    </xf>
    <xf numFmtId="0" fontId="99" fillId="0" borderId="15" xfId="0" applyFont="1" applyFill="1" applyBorder="1" applyAlignment="1">
      <alignment horizontal="center" vertical="center" wrapText="1"/>
    </xf>
    <xf numFmtId="0" fontId="99" fillId="0" borderId="33" xfId="0" applyFont="1" applyFill="1" applyBorder="1" applyAlignment="1">
      <alignment vertical="center" wrapText="1"/>
    </xf>
    <xf numFmtId="0" fontId="99" fillId="0" borderId="53" xfId="0" applyFont="1" applyFill="1" applyBorder="1" applyAlignment="1">
      <alignment horizontal="center" vertical="center" wrapText="1"/>
    </xf>
    <xf numFmtId="0" fontId="99" fillId="0" borderId="97" xfId="0" applyFont="1" applyFill="1" applyBorder="1" applyAlignment="1">
      <alignment horizontal="center" vertical="center" wrapText="1"/>
    </xf>
    <xf numFmtId="0" fontId="103" fillId="2" borderId="101" xfId="0" applyFont="1" applyFill="1" applyBorder="1" applyAlignment="1">
      <alignment horizontal="center"/>
    </xf>
    <xf numFmtId="0" fontId="103" fillId="2" borderId="34" xfId="0" applyFont="1" applyFill="1" applyBorder="1" applyAlignment="1">
      <alignment horizontal="center"/>
    </xf>
    <xf numFmtId="0" fontId="103" fillId="2" borderId="98" xfId="0" applyFont="1" applyFill="1" applyBorder="1" applyAlignment="1">
      <alignment horizontal="center"/>
    </xf>
    <xf numFmtId="0" fontId="74" fillId="0" borderId="33" xfId="0" applyFont="1" applyFill="1" applyBorder="1" applyAlignment="1">
      <alignment horizontal="left"/>
    </xf>
    <xf numFmtId="14" fontId="74" fillId="0" borderId="33" xfId="0" applyNumberFormat="1" applyFont="1" applyFill="1" applyBorder="1" applyAlignment="1">
      <alignment horizontal="left"/>
    </xf>
    <xf numFmtId="14" fontId="74" fillId="0" borderId="53" xfId="0" applyNumberFormat="1" applyFont="1" applyFill="1" applyBorder="1" applyAlignment="1">
      <alignment horizontal="left"/>
    </xf>
    <xf numFmtId="0" fontId="73" fillId="0" borderId="33" xfId="0" quotePrefix="1" applyFont="1" applyFill="1" applyBorder="1" applyAlignment="1">
      <alignment horizontal="left"/>
    </xf>
    <xf numFmtId="0" fontId="73" fillId="0" borderId="53" xfId="0" quotePrefix="1" applyFont="1" applyFill="1" applyBorder="1" applyAlignment="1">
      <alignment horizontal="left"/>
    </xf>
    <xf numFmtId="0" fontId="73" fillId="0" borderId="33" xfId="0" applyFont="1" applyFill="1" applyBorder="1" applyAlignment="1"/>
    <xf numFmtId="0" fontId="74" fillId="0" borderId="53" xfId="0" applyFont="1" applyFill="1" applyBorder="1" applyAlignment="1">
      <alignment horizontal="left"/>
    </xf>
    <xf numFmtId="0" fontId="74" fillId="0" borderId="33" xfId="0" applyFont="1" applyFill="1" applyBorder="1" applyAlignment="1">
      <alignment horizontal="left" vertical="center"/>
    </xf>
    <xf numFmtId="0" fontId="81" fillId="2" borderId="33" xfId="820" applyFont="1" applyFill="1" applyBorder="1" applyAlignment="1">
      <alignment horizontal="left" vertical="center" wrapText="1"/>
    </xf>
    <xf numFmtId="0" fontId="76" fillId="2" borderId="96" xfId="0" applyFont="1" applyFill="1" applyBorder="1" applyAlignment="1">
      <alignment horizontal="center" vertical="center"/>
    </xf>
    <xf numFmtId="0" fontId="74" fillId="0" borderId="55" xfId="0" applyFont="1" applyFill="1" applyBorder="1" applyAlignment="1">
      <alignment horizontal="center" vertical="center"/>
    </xf>
    <xf numFmtId="0" fontId="74" fillId="0" borderId="57" xfId="0" applyFont="1" applyFill="1" applyBorder="1" applyAlignment="1">
      <alignment horizontal="center" vertical="center"/>
    </xf>
    <xf numFmtId="0" fontId="31" fillId="7" borderId="33" xfId="69" applyFont="1" applyFill="1" applyBorder="1" applyAlignment="1" applyProtection="1">
      <alignment horizontal="center" vertical="center"/>
      <protection locked="0" hidden="1"/>
    </xf>
    <xf numFmtId="0" fontId="8" fillId="0" borderId="33" xfId="0" applyFont="1" applyFill="1" applyBorder="1" applyAlignment="1">
      <alignment horizontal="center" vertical="center"/>
    </xf>
    <xf numFmtId="0" fontId="7" fillId="0" borderId="18" xfId="67" applyFont="1" applyBorder="1" applyAlignment="1">
      <alignment horizontal="center" vertical="center"/>
    </xf>
    <xf numFmtId="0" fontId="7" fillId="0" borderId="24" xfId="67" applyFont="1" applyBorder="1" applyAlignment="1">
      <alignment horizontal="center" vertical="center"/>
    </xf>
    <xf numFmtId="0" fontId="7" fillId="0" borderId="19" xfId="67" applyFont="1" applyBorder="1" applyAlignment="1">
      <alignment horizontal="center" vertical="center"/>
    </xf>
    <xf numFmtId="0" fontId="7" fillId="0" borderId="25" xfId="67" applyFont="1" applyBorder="1" applyAlignment="1">
      <alignment horizontal="center" vertical="center"/>
    </xf>
    <xf numFmtId="0" fontId="0" fillId="2" borderId="0" xfId="0" applyFill="1" applyBorder="1" applyAlignment="1">
      <alignment horizontal="center"/>
    </xf>
    <xf numFmtId="0" fontId="0" fillId="0" borderId="0" xfId="0" applyBorder="1" applyAlignment="1">
      <alignment horizontal="center"/>
    </xf>
    <xf numFmtId="0" fontId="127" fillId="0" borderId="16" xfId="52" applyFont="1" applyBorder="1" applyAlignment="1" applyProtection="1">
      <alignment horizontal="center" vertical="center" wrapText="1"/>
    </xf>
    <xf numFmtId="0" fontId="127" fillId="0" borderId="38" xfId="52" applyFont="1" applyBorder="1" applyAlignment="1" applyProtection="1">
      <alignment horizontal="center" vertical="center" wrapText="1"/>
    </xf>
    <xf numFmtId="0" fontId="127" fillId="0" borderId="17" xfId="52" applyFont="1" applyBorder="1" applyAlignment="1" applyProtection="1">
      <alignment horizontal="center" vertical="center" wrapText="1"/>
    </xf>
    <xf numFmtId="0" fontId="127" fillId="0" borderId="56" xfId="52" applyFont="1" applyBorder="1" applyAlignment="1" applyProtection="1">
      <alignment horizontal="center" vertical="center" wrapText="1"/>
    </xf>
    <xf numFmtId="0" fontId="127" fillId="0" borderId="55" xfId="52" applyFont="1" applyBorder="1" applyAlignment="1" applyProtection="1">
      <alignment horizontal="center" vertical="center" wrapText="1"/>
    </xf>
    <xf numFmtId="0" fontId="127" fillId="0" borderId="57" xfId="52" applyFont="1" applyBorder="1" applyAlignment="1" applyProtection="1">
      <alignment horizontal="center" vertical="center" wrapText="1"/>
    </xf>
    <xf numFmtId="0" fontId="123" fillId="2" borderId="101" xfId="52" applyFont="1" applyFill="1" applyBorder="1" applyAlignment="1" applyProtection="1">
      <alignment horizontal="center" vertical="center" wrapText="1"/>
    </xf>
    <xf numFmtId="0" fontId="123" fillId="2" borderId="34" xfId="52" applyFont="1" applyFill="1" applyBorder="1" applyAlignment="1" applyProtection="1">
      <alignment horizontal="center" vertical="center"/>
    </xf>
    <xf numFmtId="0" fontId="123" fillId="2" borderId="98" xfId="52" applyFont="1" applyFill="1" applyBorder="1" applyAlignment="1" applyProtection="1">
      <alignment horizontal="center" vertical="center"/>
    </xf>
    <xf numFmtId="0" fontId="74" fillId="0" borderId="16" xfId="0" applyFont="1" applyFill="1" applyBorder="1" applyAlignment="1">
      <alignment horizontal="left" vertical="center" wrapText="1"/>
    </xf>
    <xf numFmtId="0" fontId="74" fillId="0" borderId="38" xfId="0" applyFont="1" applyFill="1" applyBorder="1" applyAlignment="1">
      <alignment horizontal="left" vertical="center" wrapText="1"/>
    </xf>
    <xf numFmtId="0" fontId="74" fillId="0" borderId="23" xfId="0" applyFont="1" applyFill="1" applyBorder="1" applyAlignment="1">
      <alignment horizontal="left" vertical="center" wrapText="1"/>
    </xf>
    <xf numFmtId="0" fontId="126" fillId="34" borderId="39" xfId="52" applyFont="1" applyFill="1" applyBorder="1" applyAlignment="1" applyProtection="1">
      <alignment horizontal="center" vertical="center"/>
      <protection locked="0"/>
    </xf>
    <xf numFmtId="0" fontId="126" fillId="34" borderId="40" xfId="52" applyFont="1" applyFill="1" applyBorder="1" applyAlignment="1" applyProtection="1">
      <alignment horizontal="center" vertical="center"/>
      <protection locked="0"/>
    </xf>
    <xf numFmtId="0" fontId="126" fillId="34" borderId="41" xfId="52" applyFont="1" applyFill="1" applyBorder="1" applyAlignment="1" applyProtection="1">
      <alignment horizontal="center" vertical="center"/>
      <protection locked="0"/>
    </xf>
    <xf numFmtId="0" fontId="126" fillId="0" borderId="40" xfId="52" applyFont="1" applyFill="1" applyBorder="1" applyAlignment="1" applyProtection="1">
      <alignment horizontal="center" vertical="center" wrapText="1"/>
      <protection locked="0"/>
    </xf>
    <xf numFmtId="0" fontId="126" fillId="0" borderId="40" xfId="52" applyFont="1" applyFill="1" applyBorder="1" applyAlignment="1" applyProtection="1">
      <alignment horizontal="center" vertical="center"/>
      <protection locked="0"/>
    </xf>
    <xf numFmtId="0" fontId="126" fillId="0" borderId="50" xfId="52" applyFont="1" applyFill="1" applyBorder="1" applyAlignment="1" applyProtection="1">
      <alignment horizontal="center" vertical="center"/>
      <protection locked="0"/>
    </xf>
    <xf numFmtId="14" fontId="126" fillId="0" borderId="40" xfId="52" applyNumberFormat="1" applyFont="1" applyFill="1" applyBorder="1" applyAlignment="1" applyProtection="1">
      <alignment horizontal="center" vertical="center"/>
      <protection locked="0"/>
    </xf>
    <xf numFmtId="0" fontId="8" fillId="0" borderId="15" xfId="52" applyBorder="1" applyAlignment="1">
      <alignment horizontal="center" vertical="center"/>
    </xf>
    <xf numFmtId="0" fontId="8" fillId="0" borderId="22" xfId="52" applyBorder="1" applyAlignment="1">
      <alignment horizontal="center" vertical="center"/>
    </xf>
    <xf numFmtId="0" fontId="31" fillId="7" borderId="45" xfId="69" applyFont="1" applyFill="1" applyBorder="1" applyAlignment="1" applyProtection="1">
      <alignment horizontal="left" vertical="center"/>
      <protection locked="0" hidden="1"/>
    </xf>
    <xf numFmtId="0" fontId="31" fillId="7" borderId="55" xfId="69" quotePrefix="1" applyFont="1" applyFill="1" applyBorder="1" applyAlignment="1" applyProtection="1">
      <alignment horizontal="left" vertical="center"/>
      <protection locked="0" hidden="1"/>
    </xf>
    <xf numFmtId="0" fontId="31" fillId="7" borderId="57" xfId="69" quotePrefix="1" applyFont="1" applyFill="1" applyBorder="1" applyAlignment="1" applyProtection="1">
      <alignment horizontal="left" vertical="center"/>
      <protection locked="0" hidden="1"/>
    </xf>
    <xf numFmtId="0" fontId="109" fillId="28" borderId="0" xfId="0" applyFont="1" applyFill="1" applyAlignment="1">
      <alignment horizontal="center"/>
    </xf>
    <xf numFmtId="0" fontId="114" fillId="0" borderId="11" xfId="1217" applyFont="1" applyBorder="1" applyAlignment="1">
      <alignment horizontal="center" vertical="center"/>
    </xf>
    <xf numFmtId="0" fontId="114" fillId="0" borderId="3" xfId="1217" applyFont="1" applyBorder="1" applyAlignment="1">
      <alignment horizontal="center" vertical="center"/>
    </xf>
    <xf numFmtId="0" fontId="114" fillId="0" borderId="10" xfId="1217" applyFont="1" applyBorder="1" applyAlignment="1">
      <alignment horizontal="center" vertical="center"/>
    </xf>
    <xf numFmtId="0" fontId="114" fillId="0" borderId="20" xfId="1217" applyFont="1" applyBorder="1" applyAlignment="1">
      <alignment horizontal="center" vertical="center"/>
    </xf>
    <xf numFmtId="0" fontId="114" fillId="0" borderId="0" xfId="1217" applyFont="1" applyBorder="1" applyAlignment="1">
      <alignment horizontal="center" vertical="center"/>
    </xf>
    <xf numFmtId="0" fontId="114" fillId="0" borderId="21" xfId="1217" applyFont="1" applyBorder="1" applyAlignment="1">
      <alignment horizontal="center" vertical="center"/>
    </xf>
    <xf numFmtId="0" fontId="114" fillId="0" borderId="56" xfId="1217" applyFont="1" applyBorder="1" applyAlignment="1">
      <alignment horizontal="center" vertical="center"/>
    </xf>
    <xf numFmtId="0" fontId="114" fillId="0" borderId="55" xfId="1217" applyFont="1" applyBorder="1" applyAlignment="1">
      <alignment horizontal="center" vertical="center"/>
    </xf>
    <xf numFmtId="0" fontId="114" fillId="0" borderId="57" xfId="1217" applyFont="1" applyBorder="1" applyAlignment="1">
      <alignment horizontal="center" vertical="center"/>
    </xf>
    <xf numFmtId="0" fontId="117" fillId="0" borderId="39" xfId="1217" applyFont="1" applyBorder="1" applyAlignment="1">
      <alignment horizontal="center" vertical="center" wrapText="1"/>
    </xf>
    <xf numFmtId="0" fontId="117" fillId="0" borderId="41" xfId="1217" applyFont="1" applyBorder="1" applyAlignment="1">
      <alignment horizontal="center" vertical="center" wrapText="1"/>
    </xf>
    <xf numFmtId="0" fontId="117" fillId="0" borderId="40" xfId="1217" applyFont="1" applyBorder="1" applyAlignment="1">
      <alignment horizontal="center" vertical="center" wrapText="1"/>
    </xf>
    <xf numFmtId="0" fontId="118" fillId="0" borderId="39" xfId="0" applyFont="1" applyBorder="1" applyAlignment="1">
      <alignment horizontal="center" vertical="center" wrapText="1"/>
    </xf>
    <xf numFmtId="0" fontId="118" fillId="0" borderId="40" xfId="0" applyFont="1" applyBorder="1" applyAlignment="1">
      <alignment horizontal="center" vertical="center" wrapText="1"/>
    </xf>
    <xf numFmtId="0" fontId="118" fillId="0" borderId="50" xfId="0" applyFont="1" applyBorder="1" applyAlignment="1">
      <alignment horizontal="center" vertical="center" wrapText="1"/>
    </xf>
    <xf numFmtId="0" fontId="113" fillId="0" borderId="1" xfId="1217" applyFont="1" applyBorder="1" applyAlignment="1">
      <alignment horizontal="center" vertical="center"/>
    </xf>
    <xf numFmtId="0" fontId="113" fillId="0" borderId="3" xfId="1217" applyFont="1" applyBorder="1" applyAlignment="1">
      <alignment horizontal="center" vertical="center"/>
    </xf>
    <xf numFmtId="0" fontId="113" fillId="0" borderId="10" xfId="1217" applyFont="1" applyBorder="1" applyAlignment="1">
      <alignment horizontal="center" vertical="center"/>
    </xf>
    <xf numFmtId="0" fontId="113" fillId="0" borderId="4" xfId="1217" applyFont="1" applyBorder="1" applyAlignment="1">
      <alignment horizontal="center" vertical="center"/>
    </xf>
    <xf numFmtId="0" fontId="113" fillId="0" borderId="0" xfId="1217" applyFont="1" applyBorder="1" applyAlignment="1">
      <alignment horizontal="center" vertical="center"/>
    </xf>
    <xf numFmtId="0" fontId="113" fillId="0" borderId="21" xfId="1217" applyFont="1" applyBorder="1" applyAlignment="1">
      <alignment horizontal="center" vertical="center"/>
    </xf>
    <xf numFmtId="0" fontId="113" fillId="0" borderId="45" xfId="1217" applyFont="1" applyBorder="1" applyAlignment="1">
      <alignment horizontal="center" vertical="center"/>
    </xf>
    <xf numFmtId="0" fontId="113" fillId="0" borderId="55" xfId="1217" applyFont="1" applyBorder="1" applyAlignment="1">
      <alignment horizontal="center" vertical="center"/>
    </xf>
    <xf numFmtId="0" fontId="113" fillId="0" borderId="57" xfId="1217" applyFont="1" applyBorder="1" applyAlignment="1">
      <alignment horizontal="center" vertical="center"/>
    </xf>
    <xf numFmtId="0" fontId="115" fillId="0" borderId="11" xfId="1217" applyFont="1" applyBorder="1" applyAlignment="1">
      <alignment horizontal="center" vertical="center"/>
    </xf>
    <xf numFmtId="0" fontId="115" fillId="0" borderId="3" xfId="1217" applyFont="1" applyBorder="1" applyAlignment="1">
      <alignment horizontal="center" vertical="center"/>
    </xf>
    <xf numFmtId="0" fontId="115" fillId="0" borderId="2" xfId="1217" applyFont="1" applyBorder="1" applyAlignment="1">
      <alignment horizontal="center" vertical="center"/>
    </xf>
    <xf numFmtId="0" fontId="115" fillId="0" borderId="20" xfId="1217" applyFont="1" applyBorder="1" applyAlignment="1">
      <alignment horizontal="center" vertical="center"/>
    </xf>
    <xf numFmtId="0" fontId="115" fillId="0" borderId="0" xfId="1217" applyFont="1" applyBorder="1" applyAlignment="1">
      <alignment horizontal="center" vertical="center"/>
    </xf>
    <xf numFmtId="0" fontId="115" fillId="0" borderId="5" xfId="1217" applyFont="1" applyBorder="1" applyAlignment="1">
      <alignment horizontal="center" vertical="center"/>
    </xf>
    <xf numFmtId="0" fontId="115" fillId="0" borderId="56" xfId="1217" applyFont="1" applyBorder="1" applyAlignment="1">
      <alignment horizontal="center" vertical="center"/>
    </xf>
    <xf numFmtId="0" fontId="115" fillId="0" borderId="55" xfId="1217" applyFont="1" applyBorder="1" applyAlignment="1">
      <alignment horizontal="center" vertical="center"/>
    </xf>
    <xf numFmtId="0" fontId="115" fillId="0" borderId="14" xfId="1217" applyFont="1" applyBorder="1" applyAlignment="1">
      <alignment horizontal="center" vertical="center"/>
    </xf>
    <xf numFmtId="0" fontId="116" fillId="0" borderId="90" xfId="1217" applyFont="1" applyBorder="1" applyAlignment="1">
      <alignment horizontal="center" vertical="center" wrapText="1"/>
    </xf>
    <xf numFmtId="0" fontId="116" fillId="0" borderId="82" xfId="1217" applyFont="1" applyBorder="1" applyAlignment="1">
      <alignment horizontal="center" vertical="center" wrapText="1"/>
    </xf>
    <xf numFmtId="0" fontId="116" fillId="0" borderId="81" xfId="1217" applyFont="1" applyBorder="1" applyAlignment="1">
      <alignment horizontal="center" vertical="center" wrapText="1"/>
    </xf>
    <xf numFmtId="0" fontId="116" fillId="0" borderId="86" xfId="1217" applyFont="1" applyBorder="1" applyAlignment="1">
      <alignment horizontal="center" vertical="center" wrapText="1"/>
    </xf>
    <xf numFmtId="0" fontId="116" fillId="0" borderId="81" xfId="1217" applyFont="1" applyBorder="1" applyAlignment="1">
      <alignment vertical="center" wrapText="1"/>
    </xf>
    <xf numFmtId="0" fontId="116" fillId="0" borderId="86" xfId="1217" applyFont="1" applyBorder="1" applyAlignment="1">
      <alignment vertical="center" wrapText="1"/>
    </xf>
    <xf numFmtId="0" fontId="116" fillId="0" borderId="82" xfId="1217" applyFont="1" applyBorder="1" applyAlignment="1">
      <alignment vertical="center" wrapText="1"/>
    </xf>
    <xf numFmtId="0" fontId="116" fillId="0" borderId="16" xfId="1217" applyFont="1" applyBorder="1" applyAlignment="1">
      <alignment horizontal="center" vertical="center" wrapText="1"/>
    </xf>
    <xf numFmtId="0" fontId="116" fillId="0" borderId="38" xfId="1217" applyFont="1" applyBorder="1" applyAlignment="1">
      <alignment horizontal="center" vertical="center" wrapText="1"/>
    </xf>
    <xf numFmtId="0" fontId="116" fillId="0" borderId="23" xfId="1217" applyFont="1" applyBorder="1" applyAlignment="1">
      <alignment horizontal="center" vertical="center" wrapText="1"/>
    </xf>
    <xf numFmtId="0" fontId="119" fillId="0" borderId="101" xfId="1217" applyFont="1" applyBorder="1" applyAlignment="1">
      <alignment horizontal="center" vertical="top"/>
    </xf>
    <xf numFmtId="0" fontId="119" fillId="0" borderId="34" xfId="1217" applyFont="1" applyBorder="1" applyAlignment="1">
      <alignment horizontal="center" vertical="top"/>
    </xf>
    <xf numFmtId="0" fontId="119" fillId="0" borderId="98" xfId="1217" applyFont="1" applyBorder="1" applyAlignment="1">
      <alignment horizontal="center" vertical="top"/>
    </xf>
    <xf numFmtId="0" fontId="119" fillId="0" borderId="54" xfId="1217" applyFont="1" applyBorder="1" applyAlignment="1">
      <alignment horizontal="center" vertical="top"/>
    </xf>
    <xf numFmtId="0" fontId="119" fillId="0" borderId="33" xfId="1217" applyFont="1" applyBorder="1" applyAlignment="1">
      <alignment horizontal="center" vertical="top"/>
    </xf>
    <xf numFmtId="0" fontId="119" fillId="0" borderId="53" xfId="1217" applyFont="1" applyBorder="1" applyAlignment="1">
      <alignment horizontal="center" vertical="top"/>
    </xf>
    <xf numFmtId="0" fontId="119" fillId="0" borderId="95" xfId="1217" applyFont="1" applyBorder="1" applyAlignment="1">
      <alignment horizontal="center" vertical="top"/>
    </xf>
    <xf numFmtId="0" fontId="119" fillId="0" borderId="35" xfId="1217" applyFont="1" applyBorder="1" applyAlignment="1">
      <alignment horizontal="center" vertical="top"/>
    </xf>
    <xf numFmtId="0" fontId="119" fillId="0" borderId="44" xfId="1217" applyFont="1" applyBorder="1" applyAlignment="1">
      <alignment horizontal="center" vertical="top"/>
    </xf>
    <xf numFmtId="0" fontId="119" fillId="0" borderId="32" xfId="1217" applyFont="1" applyBorder="1" applyAlignment="1">
      <alignment horizontal="center" vertical="top"/>
    </xf>
    <xf numFmtId="0" fontId="119" fillId="0" borderId="30" xfId="1217" applyFont="1" applyBorder="1" applyAlignment="1">
      <alignment horizontal="center" vertical="top"/>
    </xf>
    <xf numFmtId="0" fontId="119" fillId="0" borderId="41" xfId="1217" applyFont="1" applyBorder="1" applyAlignment="1">
      <alignment horizontal="center" vertical="top"/>
    </xf>
    <xf numFmtId="0" fontId="119" fillId="0" borderId="39" xfId="1217" applyFont="1" applyBorder="1" applyAlignment="1">
      <alignment horizontal="center" vertical="top"/>
    </xf>
    <xf numFmtId="0" fontId="119" fillId="0" borderId="82" xfId="1217" applyFont="1" applyBorder="1" applyAlignment="1">
      <alignment horizontal="center" vertical="top"/>
    </xf>
    <xf numFmtId="0" fontId="119" fillId="0" borderId="15" xfId="1217" applyFont="1" applyBorder="1" applyAlignment="1">
      <alignment horizontal="center" vertical="top"/>
    </xf>
    <xf numFmtId="0" fontId="119" fillId="0" borderId="16" xfId="1217" applyFont="1" applyBorder="1" applyAlignment="1">
      <alignment horizontal="center" vertical="top"/>
    </xf>
    <xf numFmtId="0" fontId="117" fillId="0" borderId="96" xfId="1217" applyFont="1" applyBorder="1" applyAlignment="1">
      <alignment horizontal="center" vertical="center" wrapText="1"/>
    </xf>
    <xf numFmtId="0" fontId="117" fillId="0" borderId="13" xfId="1217" applyFont="1" applyBorder="1" applyAlignment="1">
      <alignment horizontal="center" vertical="center" wrapText="1"/>
    </xf>
    <xf numFmtId="0" fontId="117" fillId="0" borderId="16" xfId="1217" applyFont="1" applyBorder="1" applyAlignment="1">
      <alignment horizontal="center" vertical="center"/>
    </xf>
    <xf numFmtId="0" fontId="117" fillId="0" borderId="23" xfId="1217" applyFont="1" applyBorder="1" applyAlignment="1">
      <alignment horizontal="center" vertical="center"/>
    </xf>
    <xf numFmtId="0" fontId="117" fillId="0" borderId="56" xfId="1217" applyFont="1" applyBorder="1" applyAlignment="1">
      <alignment horizontal="center" vertical="center"/>
    </xf>
    <xf numFmtId="0" fontId="117" fillId="0" borderId="14" xfId="1217" applyFont="1" applyBorder="1" applyAlignment="1">
      <alignment horizontal="center" vertical="center"/>
    </xf>
    <xf numFmtId="0" fontId="117" fillId="0" borderId="54" xfId="1217" applyFont="1" applyBorder="1" applyAlignment="1">
      <alignment horizontal="center" vertical="center" wrapText="1"/>
    </xf>
    <xf numFmtId="0" fontId="117" fillId="0" borderId="39" xfId="1217" applyFont="1" applyBorder="1" applyAlignment="1">
      <alignment horizontal="center" vertical="center"/>
    </xf>
    <xf numFmtId="0" fontId="117" fillId="0" borderId="50" xfId="1217" applyFont="1" applyBorder="1" applyAlignment="1">
      <alignment horizontal="center" vertical="center"/>
    </xf>
    <xf numFmtId="0" fontId="19" fillId="0" borderId="49" xfId="1217" applyFont="1" applyBorder="1" applyAlignment="1">
      <alignment horizontal="center" vertical="center" wrapText="1"/>
    </xf>
    <xf numFmtId="0" fontId="19" fillId="0" borderId="40" xfId="1217" applyFont="1" applyBorder="1" applyAlignment="1">
      <alignment horizontal="center" vertical="center" wrapText="1"/>
    </xf>
    <xf numFmtId="0" fontId="19" fillId="0" borderId="50" xfId="1217" applyFont="1" applyBorder="1" applyAlignment="1">
      <alignment horizontal="center" vertical="center" wrapText="1"/>
    </xf>
    <xf numFmtId="0" fontId="18" fillId="0" borderId="46" xfId="1217" applyFont="1" applyBorder="1" applyAlignment="1">
      <alignment horizontal="center" vertical="center" wrapText="1"/>
    </xf>
    <xf numFmtId="0" fontId="18" fillId="0" borderId="38" xfId="1217" applyFont="1" applyBorder="1" applyAlignment="1">
      <alignment horizontal="center" vertical="center" wrapText="1"/>
    </xf>
    <xf numFmtId="0" fontId="18" fillId="0" borderId="23" xfId="1217" applyFont="1" applyBorder="1" applyAlignment="1">
      <alignment horizontal="center" vertical="center" wrapText="1"/>
    </xf>
    <xf numFmtId="0" fontId="18" fillId="0" borderId="4" xfId="1217" applyFont="1" applyBorder="1" applyAlignment="1">
      <alignment horizontal="center" vertical="center" wrapText="1"/>
    </xf>
    <xf numFmtId="0" fontId="18" fillId="0" borderId="0" xfId="1217" applyFont="1" applyBorder="1" applyAlignment="1">
      <alignment horizontal="center" vertical="center" wrapText="1"/>
    </xf>
    <xf numFmtId="0" fontId="18" fillId="0" borderId="5" xfId="1217" applyFont="1" applyBorder="1" applyAlignment="1">
      <alignment horizontal="center" vertical="center" wrapText="1"/>
    </xf>
    <xf numFmtId="0" fontId="18" fillId="0" borderId="6" xfId="1217" applyFont="1" applyBorder="1" applyAlignment="1">
      <alignment horizontal="center" vertical="center" wrapText="1"/>
    </xf>
    <xf numFmtId="0" fontId="18" fillId="0" borderId="8" xfId="1217" applyFont="1" applyBorder="1" applyAlignment="1">
      <alignment horizontal="center" vertical="center" wrapText="1"/>
    </xf>
    <xf numFmtId="0" fontId="18" fillId="0" borderId="7" xfId="1217" applyFont="1" applyBorder="1" applyAlignment="1">
      <alignment horizontal="center" vertical="center" wrapText="1"/>
    </xf>
    <xf numFmtId="0" fontId="120" fillId="0" borderId="28" xfId="1217" applyFont="1" applyBorder="1" applyAlignment="1">
      <alignment horizontal="left" vertical="top"/>
    </xf>
    <xf numFmtId="0" fontId="120" fillId="0" borderId="29" xfId="1217" applyFont="1" applyBorder="1" applyAlignment="1">
      <alignment horizontal="left" vertical="top"/>
    </xf>
    <xf numFmtId="0" fontId="120" fillId="0" borderId="31" xfId="1217" applyFont="1" applyBorder="1" applyAlignment="1">
      <alignment horizontal="left" vertical="top"/>
    </xf>
    <xf numFmtId="0" fontId="120" fillId="0" borderId="101" xfId="1217" applyFont="1" applyBorder="1" applyAlignment="1">
      <alignment horizontal="center" vertical="center"/>
    </xf>
    <xf numFmtId="0" fontId="120" fillId="0" borderId="34" xfId="1217" applyFont="1" applyBorder="1" applyAlignment="1">
      <alignment horizontal="center" vertical="center"/>
    </xf>
    <xf numFmtId="0" fontId="120" fillId="0" borderId="98" xfId="1217" applyFont="1" applyBorder="1" applyAlignment="1">
      <alignment horizontal="center" vertical="center"/>
    </xf>
    <xf numFmtId="0" fontId="120" fillId="7" borderId="49" xfId="1217" applyFont="1" applyFill="1" applyBorder="1" applyAlignment="1">
      <alignment horizontal="center" vertical="center" wrapText="1"/>
    </xf>
    <xf numFmtId="0" fontId="120" fillId="7" borderId="41" xfId="1217" applyFont="1" applyFill="1" applyBorder="1" applyAlignment="1">
      <alignment horizontal="center" vertical="center" wrapText="1"/>
    </xf>
    <xf numFmtId="0" fontId="120" fillId="7" borderId="33" xfId="1217" applyFont="1" applyFill="1" applyBorder="1" applyAlignment="1">
      <alignment horizontal="center" vertical="center" wrapText="1"/>
    </xf>
    <xf numFmtId="0" fontId="120" fillId="7" borderId="53" xfId="1217" applyFont="1" applyFill="1" applyBorder="1" applyAlignment="1">
      <alignment horizontal="center" vertical="center" wrapText="1"/>
    </xf>
    <xf numFmtId="0" fontId="120" fillId="7" borderId="54" xfId="1217" applyFont="1" applyFill="1" applyBorder="1" applyAlignment="1">
      <alignment horizontal="center" vertical="center" wrapText="1"/>
    </xf>
    <xf numFmtId="0" fontId="120" fillId="0" borderId="1" xfId="1217" applyFont="1" applyBorder="1" applyAlignment="1">
      <alignment vertical="center" wrapText="1"/>
    </xf>
    <xf numFmtId="0" fontId="120" fillId="0" borderId="2" xfId="1217" applyFont="1" applyBorder="1" applyAlignment="1">
      <alignment vertical="center" wrapText="1"/>
    </xf>
    <xf numFmtId="0" fontId="120" fillId="0" borderId="4" xfId="1217" applyFont="1" applyBorder="1" applyAlignment="1">
      <alignment vertical="center" wrapText="1"/>
    </xf>
    <xf numFmtId="0" fontId="120" fillId="0" borderId="5" xfId="1217" applyFont="1" applyBorder="1" applyAlignment="1">
      <alignment vertical="center" wrapText="1"/>
    </xf>
    <xf numFmtId="0" fontId="120" fillId="0" borderId="6" xfId="1217" applyFont="1" applyBorder="1" applyAlignment="1">
      <alignment vertical="center" wrapText="1"/>
    </xf>
    <xf numFmtId="0" fontId="120" fillId="0" borderId="7" xfId="1217" applyFont="1" applyBorder="1" applyAlignment="1">
      <alignment vertical="center" wrapText="1"/>
    </xf>
    <xf numFmtId="0" fontId="121" fillId="0" borderId="94" xfId="1217" applyFont="1" applyBorder="1" applyAlignment="1">
      <alignment horizontal="center"/>
    </xf>
    <xf numFmtId="0" fontId="121" fillId="0" borderId="47" xfId="1217" applyFont="1" applyBorder="1" applyAlignment="1">
      <alignment horizontal="center"/>
    </xf>
    <xf numFmtId="0" fontId="122" fillId="0" borderId="24" xfId="1217" applyFont="1" applyBorder="1" applyAlignment="1">
      <alignment horizontal="left" vertical="top"/>
    </xf>
    <xf numFmtId="0" fontId="121" fillId="0" borderId="25" xfId="1217" applyFont="1" applyBorder="1" applyAlignment="1">
      <alignment horizontal="left" vertical="top"/>
    </xf>
    <xf numFmtId="0" fontId="121" fillId="0" borderId="100" xfId="1217" applyFont="1" applyBorder="1" applyAlignment="1">
      <alignment horizontal="left" vertical="top"/>
    </xf>
    <xf numFmtId="0" fontId="121" fillId="0" borderId="33" xfId="1217" applyFont="1" applyBorder="1" applyAlignment="1">
      <alignment horizontal="center"/>
    </xf>
    <xf numFmtId="0" fontId="117" fillId="0" borderId="1" xfId="1217" applyFont="1" applyBorder="1" applyAlignment="1">
      <alignment horizontal="center"/>
    </xf>
    <xf numFmtId="0" fontId="117" fillId="0" borderId="3" xfId="1217" applyFont="1" applyBorder="1" applyAlignment="1">
      <alignment horizontal="center"/>
    </xf>
    <xf numFmtId="0" fontId="117" fillId="0" borderId="2" xfId="1217" applyFont="1" applyBorder="1" applyAlignment="1">
      <alignment horizontal="center"/>
    </xf>
    <xf numFmtId="0" fontId="117" fillId="0" borderId="4" xfId="1217" applyFont="1" applyBorder="1" applyAlignment="1">
      <alignment horizontal="center"/>
    </xf>
    <xf numFmtId="0" fontId="117" fillId="0" borderId="0" xfId="1217" applyFont="1" applyBorder="1" applyAlignment="1">
      <alignment horizontal="center"/>
    </xf>
    <xf numFmtId="0" fontId="117" fillId="0" borderId="5" xfId="1217" applyFont="1" applyBorder="1" applyAlignment="1">
      <alignment horizontal="center"/>
    </xf>
    <xf numFmtId="0" fontId="117" fillId="0" borderId="6" xfId="1217" applyFont="1" applyBorder="1" applyAlignment="1">
      <alignment horizontal="center"/>
    </xf>
    <xf numFmtId="0" fontId="117" fillId="0" borderId="8" xfId="1217" applyFont="1" applyBorder="1" applyAlignment="1">
      <alignment horizontal="center"/>
    </xf>
    <xf numFmtId="0" fontId="117" fillId="0" borderId="7" xfId="1217" applyFont="1" applyBorder="1" applyAlignment="1">
      <alignment horizontal="center"/>
    </xf>
    <xf numFmtId="0" fontId="117" fillId="0" borderId="13" xfId="1217" applyFont="1" applyBorder="1" applyAlignment="1">
      <alignment horizontal="center"/>
    </xf>
    <xf numFmtId="0" fontId="117" fillId="0" borderId="22" xfId="1217" applyFont="1" applyBorder="1" applyAlignment="1">
      <alignment horizontal="center"/>
    </xf>
    <xf numFmtId="0" fontId="117" fillId="0" borderId="65" xfId="1217" applyFont="1" applyBorder="1" applyAlignment="1">
      <alignment horizontal="center"/>
    </xf>
    <xf numFmtId="0" fontId="117" fillId="0" borderId="54" xfId="1217" applyFont="1" applyBorder="1" applyAlignment="1">
      <alignment horizontal="center"/>
    </xf>
    <xf numFmtId="0" fontId="117" fillId="0" borderId="33" xfId="1217" applyFont="1" applyBorder="1" applyAlignment="1">
      <alignment horizontal="center"/>
    </xf>
    <xf numFmtId="0" fontId="117" fillId="0" borderId="53" xfId="1217" applyFont="1" applyBorder="1" applyAlignment="1">
      <alignment horizontal="center"/>
    </xf>
    <xf numFmtId="0" fontId="117" fillId="0" borderId="95" xfId="1217" applyFont="1" applyBorder="1" applyAlignment="1">
      <alignment horizontal="center"/>
    </xf>
    <xf numFmtId="0" fontId="117" fillId="0" borderId="35" xfId="1217" applyFont="1" applyBorder="1" applyAlignment="1">
      <alignment horizontal="center"/>
    </xf>
    <xf numFmtId="0" fontId="117" fillId="0" borderId="44" xfId="1217" applyFont="1" applyBorder="1" applyAlignment="1">
      <alignment horizontal="center"/>
    </xf>
    <xf numFmtId="0" fontId="126" fillId="0" borderId="104" xfId="52" applyFont="1" applyFill="1" applyBorder="1" applyAlignment="1">
      <alignment horizontal="left" vertical="center"/>
    </xf>
    <xf numFmtId="0" fontId="2" fillId="0" borderId="4" xfId="52" applyFont="1" applyBorder="1" applyAlignment="1">
      <alignment horizontal="left" vertical="center" indent="1"/>
    </xf>
    <xf numFmtId="0" fontId="8" fillId="0" borderId="0" xfId="52" applyBorder="1" applyAlignment="1">
      <alignment horizontal="left" vertical="center"/>
    </xf>
    <xf numFmtId="0" fontId="126" fillId="0" borderId="104" xfId="52" quotePrefix="1" applyFont="1" applyFill="1" applyBorder="1" applyAlignment="1" applyProtection="1">
      <alignment horizontal="left" vertical="center"/>
      <protection locked="0"/>
    </xf>
    <xf numFmtId="0" fontId="126" fillId="0" borderId="104" xfId="52" applyFont="1" applyFill="1" applyBorder="1" applyAlignment="1" applyProtection="1">
      <alignment horizontal="left" vertical="center"/>
      <protection locked="0"/>
    </xf>
    <xf numFmtId="0" fontId="126" fillId="0" borderId="104" xfId="52" applyFont="1" applyFill="1" applyBorder="1" applyAlignment="1">
      <alignment vertical="center"/>
    </xf>
    <xf numFmtId="15" fontId="136" fillId="0" borderId="0" xfId="52" applyNumberFormat="1" applyFont="1" applyFill="1" applyBorder="1" applyAlignment="1" applyProtection="1">
      <alignment horizontal="left" vertical="center"/>
      <protection locked="0"/>
    </xf>
    <xf numFmtId="15" fontId="136" fillId="0" borderId="5" xfId="52" applyNumberFormat="1" applyFont="1" applyFill="1" applyBorder="1" applyAlignment="1" applyProtection="1">
      <alignment horizontal="left" vertical="center"/>
      <protection locked="0"/>
    </xf>
    <xf numFmtId="0" fontId="2" fillId="0" borderId="0" xfId="52" applyFont="1" applyBorder="1" applyAlignment="1">
      <alignment horizontal="right" vertical="center"/>
    </xf>
    <xf numFmtId="0" fontId="135" fillId="0" borderId="1" xfId="52" applyFont="1" applyFill="1" applyBorder="1" applyAlignment="1">
      <alignment horizontal="center" vertical="center"/>
    </xf>
    <xf numFmtId="0" fontId="135" fillId="0" borderId="3" xfId="52" applyFont="1" applyFill="1" applyBorder="1" applyAlignment="1">
      <alignment horizontal="center" vertical="center"/>
    </xf>
    <xf numFmtId="0" fontId="135" fillId="0" borderId="2" xfId="52" applyFont="1" applyFill="1" applyBorder="1" applyAlignment="1">
      <alignment horizontal="center" vertical="center"/>
    </xf>
    <xf numFmtId="0" fontId="2" fillId="0" borderId="1" xfId="52" applyFont="1" applyBorder="1" applyAlignment="1">
      <alignment horizontal="left" vertical="center" indent="1"/>
    </xf>
    <xf numFmtId="0" fontId="8" fillId="0" borderId="3" xfId="52" applyBorder="1" applyAlignment="1">
      <alignment horizontal="left" vertical="center"/>
    </xf>
    <xf numFmtId="0" fontId="126" fillId="0" borderId="102" xfId="52" applyFont="1" applyFill="1" applyBorder="1" applyAlignment="1" applyProtection="1">
      <alignment horizontal="left" vertical="center"/>
      <protection locked="0"/>
    </xf>
    <xf numFmtId="0" fontId="2" fillId="0" borderId="3" xfId="52" applyFont="1" applyBorder="1" applyAlignment="1">
      <alignment vertical="center"/>
    </xf>
    <xf numFmtId="0" fontId="8" fillId="0" borderId="3" xfId="52" applyFont="1" applyBorder="1" applyAlignment="1">
      <alignment vertical="center"/>
    </xf>
    <xf numFmtId="0" fontId="126" fillId="0" borderId="102" xfId="52" applyNumberFormat="1" applyFont="1" applyFill="1" applyBorder="1" applyAlignment="1" applyProtection="1">
      <alignment horizontal="left" vertical="center"/>
      <protection locked="0"/>
    </xf>
    <xf numFmtId="0" fontId="126" fillId="0" borderId="103" xfId="52" applyNumberFormat="1" applyFont="1" applyFill="1" applyBorder="1" applyAlignment="1" applyProtection="1">
      <alignment horizontal="left" vertical="center"/>
      <protection locked="0"/>
    </xf>
    <xf numFmtId="15" fontId="138" fillId="0" borderId="104" xfId="52" quotePrefix="1" applyNumberFormat="1" applyFont="1" applyFill="1" applyBorder="1" applyAlignment="1" applyProtection="1">
      <alignment horizontal="left" vertical="center"/>
      <protection locked="0"/>
    </xf>
    <xf numFmtId="15" fontId="138" fillId="0" borderId="105" xfId="52" applyNumberFormat="1" applyFont="1" applyFill="1" applyBorder="1" applyAlignment="1" applyProtection="1">
      <alignment horizontal="left" vertical="center"/>
      <protection locked="0"/>
    </xf>
    <xf numFmtId="0" fontId="10" fillId="0" borderId="4" xfId="52" applyFont="1" applyBorder="1" applyAlignment="1"/>
    <xf numFmtId="0" fontId="8" fillId="0" borderId="0" xfId="52" applyFont="1" applyBorder="1" applyAlignment="1"/>
    <xf numFmtId="0" fontId="10" fillId="0" borderId="0" xfId="52" applyFont="1" applyBorder="1" applyAlignment="1"/>
    <xf numFmtId="0" fontId="7" fillId="0" borderId="0" xfId="52" applyFont="1" applyBorder="1" applyAlignment="1"/>
    <xf numFmtId="0" fontId="7" fillId="0" borderId="5" xfId="52" applyFont="1" applyBorder="1" applyAlignment="1"/>
    <xf numFmtId="0" fontId="126" fillId="0" borderId="106" xfId="52" applyFont="1" applyFill="1" applyBorder="1" applyAlignment="1" applyProtection="1">
      <alignment horizontal="left" vertical="center"/>
      <protection locked="0"/>
    </xf>
    <xf numFmtId="0" fontId="2" fillId="0" borderId="0" xfId="52" applyFont="1" applyBorder="1" applyAlignment="1" applyProtection="1">
      <alignment horizontal="right" vertical="center"/>
      <protection locked="0"/>
    </xf>
    <xf numFmtId="0" fontId="126" fillId="0" borderId="116" xfId="52" applyFont="1" applyFill="1" applyBorder="1" applyAlignment="1">
      <alignment horizontal="center" vertical="center"/>
    </xf>
    <xf numFmtId="171" fontId="126" fillId="27" borderId="104" xfId="52" applyNumberFormat="1" applyFont="1" applyFill="1" applyBorder="1" applyAlignment="1">
      <alignment horizontal="left" vertical="center"/>
    </xf>
    <xf numFmtId="171" fontId="126" fillId="27" borderId="105" xfId="52" applyNumberFormat="1" applyFont="1" applyFill="1" applyBorder="1" applyAlignment="1">
      <alignment horizontal="left" vertical="center"/>
    </xf>
    <xf numFmtId="0" fontId="126" fillId="0" borderId="104" xfId="52" applyFont="1" applyFill="1" applyBorder="1" applyAlignment="1">
      <alignment horizontal="center" vertical="center" wrapText="1"/>
    </xf>
    <xf numFmtId="0" fontId="126" fillId="0" borderId="105" xfId="52" applyFont="1" applyFill="1" applyBorder="1" applyAlignment="1">
      <alignment horizontal="center" vertical="center" wrapText="1"/>
    </xf>
    <xf numFmtId="0" fontId="8" fillId="0" borderId="0" xfId="52" applyFont="1" applyBorder="1" applyAlignment="1">
      <alignment horizontal="right" vertical="center"/>
    </xf>
    <xf numFmtId="0" fontId="2" fillId="0" borderId="4" xfId="52" applyFont="1" applyFill="1" applyBorder="1" applyAlignment="1">
      <alignment horizontal="left" vertical="center" indent="1"/>
    </xf>
    <xf numFmtId="0" fontId="2" fillId="0" borderId="0" xfId="52" applyFont="1" applyBorder="1" applyAlignment="1">
      <alignment horizontal="left" vertical="center"/>
    </xf>
    <xf numFmtId="0" fontId="8" fillId="0" borderId="0" xfId="52" applyFont="1" applyBorder="1" applyAlignment="1">
      <alignment horizontal="left" vertical="center"/>
    </xf>
    <xf numFmtId="0" fontId="126" fillId="0" borderId="0" xfId="52" applyFont="1" applyFill="1" applyBorder="1" applyAlignment="1">
      <alignment horizontal="left" vertical="center"/>
    </xf>
    <xf numFmtId="0" fontId="126" fillId="0" borderId="5" xfId="52" applyFont="1" applyFill="1" applyBorder="1" applyAlignment="1">
      <alignment horizontal="left" vertical="center"/>
    </xf>
    <xf numFmtId="0" fontId="126" fillId="0" borderId="104" xfId="52" applyFont="1" applyFill="1" applyBorder="1" applyAlignment="1" applyProtection="1">
      <alignment horizontal="center" vertical="center"/>
      <protection locked="0"/>
    </xf>
    <xf numFmtId="0" fontId="126" fillId="0" borderId="105" xfId="52" applyFont="1" applyFill="1" applyBorder="1" applyAlignment="1">
      <alignment horizontal="left" vertical="center"/>
    </xf>
    <xf numFmtId="0" fontId="20" fillId="0" borderId="4" xfId="52" applyFont="1" applyBorder="1" applyAlignment="1" applyProtection="1">
      <alignment horizontal="left" vertical="top" indent="1"/>
    </xf>
    <xf numFmtId="0" fontId="8" fillId="0" borderId="0" xfId="52" applyBorder="1" applyAlignment="1">
      <alignment horizontal="left" vertical="top" indent="1"/>
    </xf>
    <xf numFmtId="0" fontId="20" fillId="0" borderId="0" xfId="52" applyFont="1" applyBorder="1" applyAlignment="1">
      <alignment horizontal="left" vertical="top" indent="1"/>
    </xf>
    <xf numFmtId="0" fontId="8" fillId="0" borderId="38" xfId="52" applyBorder="1" applyAlignment="1">
      <alignment horizontal="left" vertical="top" indent="1"/>
    </xf>
    <xf numFmtId="0" fontId="8" fillId="0" borderId="23" xfId="52" applyBorder="1" applyAlignment="1">
      <alignment horizontal="left" vertical="top" indent="1"/>
    </xf>
    <xf numFmtId="0" fontId="8" fillId="0" borderId="5" xfId="52" applyBorder="1" applyAlignment="1">
      <alignment horizontal="left" vertical="top" indent="1"/>
    </xf>
    <xf numFmtId="0" fontId="8" fillId="0" borderId="0" xfId="52" applyBorder="1" applyAlignment="1">
      <alignment vertical="center"/>
    </xf>
    <xf numFmtId="0" fontId="126" fillId="4" borderId="104" xfId="52" applyFont="1" applyFill="1" applyBorder="1" applyAlignment="1">
      <alignment horizontal="left" vertical="center"/>
    </xf>
    <xf numFmtId="0" fontId="126" fillId="0" borderId="104" xfId="52" applyFont="1" applyBorder="1" applyAlignment="1">
      <alignment horizontal="left" vertical="center"/>
    </xf>
    <xf numFmtId="0" fontId="126" fillId="0" borderId="105" xfId="52" applyFont="1" applyBorder="1" applyAlignment="1">
      <alignment horizontal="left" vertical="center"/>
    </xf>
    <xf numFmtId="0" fontId="20" fillId="0" borderId="0" xfId="52" applyFont="1" applyBorder="1" applyAlignment="1">
      <alignment horizontal="center" vertical="top"/>
    </xf>
    <xf numFmtId="0" fontId="2" fillId="0" borderId="0" xfId="52" applyFont="1" applyBorder="1" applyAlignment="1">
      <alignment vertical="center"/>
    </xf>
    <xf numFmtId="0" fontId="8" fillId="0" borderId="5" xfId="52" applyBorder="1" applyAlignment="1">
      <alignment vertical="center"/>
    </xf>
    <xf numFmtId="0" fontId="2" fillId="0" borderId="4" xfId="52" applyFont="1" applyBorder="1" applyAlignment="1">
      <alignment vertical="center"/>
    </xf>
    <xf numFmtId="0" fontId="139" fillId="0" borderId="4" xfId="52" applyFont="1" applyBorder="1" applyAlignment="1">
      <alignment horizontal="left" vertical="center"/>
    </xf>
    <xf numFmtId="0" fontId="139" fillId="0" borderId="0" xfId="52" applyFont="1" applyBorder="1" applyAlignment="1">
      <alignment horizontal="left" vertical="center"/>
    </xf>
    <xf numFmtId="0" fontId="139" fillId="0" borderId="5" xfId="52" applyFont="1" applyBorder="1" applyAlignment="1">
      <alignment horizontal="left" vertical="center"/>
    </xf>
    <xf numFmtId="0" fontId="2" fillId="27" borderId="0" xfId="52" applyFont="1" applyFill="1" applyBorder="1" applyAlignment="1">
      <alignment horizontal="right" vertical="center"/>
    </xf>
    <xf numFmtId="0" fontId="8" fillId="27" borderId="0" xfId="52" applyFill="1" applyBorder="1" applyAlignment="1">
      <alignment horizontal="right" vertical="center"/>
    </xf>
    <xf numFmtId="0" fontId="141" fillId="27" borderId="104" xfId="1218" applyFill="1" applyBorder="1" applyAlignment="1" applyProtection="1">
      <alignment horizontal="left" vertical="center"/>
    </xf>
    <xf numFmtId="0" fontId="8" fillId="27" borderId="104" xfId="52" applyFont="1" applyFill="1" applyBorder="1" applyAlignment="1">
      <alignment horizontal="left" vertical="center"/>
    </xf>
    <xf numFmtId="0" fontId="8" fillId="27" borderId="105" xfId="52" applyFont="1" applyFill="1" applyBorder="1" applyAlignment="1">
      <alignment horizontal="left" vertical="center"/>
    </xf>
    <xf numFmtId="0" fontId="2" fillId="27" borderId="104" xfId="52" applyFont="1" applyFill="1" applyBorder="1" applyAlignment="1">
      <alignment horizontal="left" vertical="center"/>
    </xf>
    <xf numFmtId="0" fontId="8" fillId="27" borderId="104" xfId="52" applyFill="1" applyBorder="1" applyAlignment="1">
      <alignment horizontal="left" vertical="center"/>
    </xf>
    <xf numFmtId="0" fontId="8" fillId="27" borderId="105" xfId="52" applyFill="1" applyBorder="1" applyAlignment="1">
      <alignment horizontal="left" vertical="center"/>
    </xf>
    <xf numFmtId="0" fontId="126" fillId="27" borderId="104" xfId="52" applyFont="1" applyFill="1" applyBorder="1" applyAlignment="1">
      <alignment horizontal="left" vertical="center"/>
    </xf>
    <xf numFmtId="0" fontId="6" fillId="0" borderId="104" xfId="52" applyFont="1" applyFill="1" applyBorder="1" applyAlignment="1">
      <alignment horizontal="left" vertical="center"/>
    </xf>
    <xf numFmtId="0" fontId="6" fillId="0" borderId="105" xfId="52" applyFont="1" applyFill="1" applyBorder="1" applyAlignment="1">
      <alignment horizontal="left" vertical="center"/>
    </xf>
    <xf numFmtId="0" fontId="8" fillId="0" borderId="4" xfId="52" applyFont="1" applyBorder="1" applyAlignment="1">
      <alignment vertical="center"/>
    </xf>
    <xf numFmtId="0" fontId="8" fillId="0" borderId="104" xfId="52" applyFont="1" applyFill="1" applyBorder="1" applyAlignment="1">
      <alignment horizontal="left" vertical="center"/>
    </xf>
    <xf numFmtId="0" fontId="8" fillId="0" borderId="104" xfId="52" applyFill="1" applyBorder="1" applyAlignment="1">
      <alignment horizontal="left" vertical="center"/>
    </xf>
    <xf numFmtId="0" fontId="8" fillId="0" borderId="105" xfId="52" applyFill="1" applyBorder="1" applyAlignment="1">
      <alignment horizontal="left" vertical="center"/>
    </xf>
    <xf numFmtId="0" fontId="142" fillId="0" borderId="107" xfId="52" applyFont="1" applyFill="1" applyBorder="1" applyAlignment="1">
      <alignment horizontal="center" vertical="center"/>
    </xf>
    <xf numFmtId="0" fontId="142" fillId="0" borderId="108" xfId="52" applyFont="1" applyFill="1" applyBorder="1" applyAlignment="1">
      <alignment horizontal="center" vertical="center"/>
    </xf>
    <xf numFmtId="0" fontId="142" fillId="0" borderId="109" xfId="52" applyFont="1" applyFill="1" applyBorder="1" applyAlignment="1">
      <alignment horizontal="center" vertical="center"/>
    </xf>
    <xf numFmtId="0" fontId="8" fillId="0" borderId="8" xfId="52" applyFont="1" applyFill="1" applyBorder="1" applyAlignment="1">
      <alignment horizontal="left" vertical="center"/>
    </xf>
    <xf numFmtId="0" fontId="2" fillId="0" borderId="8" xfId="52" applyFont="1" applyBorder="1" applyAlignment="1">
      <alignment horizontal="left" vertical="center" indent="1"/>
    </xf>
    <xf numFmtId="14" fontId="8" fillId="0" borderId="8" xfId="52" applyNumberFormat="1" applyFont="1" applyFill="1" applyBorder="1" applyAlignment="1">
      <alignment horizontal="left" vertical="center"/>
    </xf>
    <xf numFmtId="0" fontId="8" fillId="0" borderId="7" xfId="52" applyFont="1" applyFill="1" applyBorder="1" applyAlignment="1">
      <alignment horizontal="left" vertical="center"/>
    </xf>
    <xf numFmtId="0" fontId="6" fillId="0" borderId="104" xfId="52" applyFont="1" applyFill="1" applyBorder="1" applyAlignment="1" applyProtection="1">
      <alignment horizontal="left" vertical="center"/>
      <protection locked="0"/>
    </xf>
    <xf numFmtId="0" fontId="8" fillId="0" borderId="104" xfId="52" applyFont="1" applyFill="1" applyBorder="1" applyAlignment="1" applyProtection="1">
      <alignment horizontal="center" vertical="center"/>
      <protection locked="0"/>
    </xf>
    <xf numFmtId="14" fontId="2" fillId="0" borderId="104" xfId="52" applyNumberFormat="1" applyFont="1" applyFill="1" applyBorder="1" applyAlignment="1">
      <alignment horizontal="left" vertical="center"/>
    </xf>
    <xf numFmtId="0" fontId="126" fillId="27" borderId="104" xfId="52" applyFont="1" applyFill="1" applyBorder="1" applyAlignment="1" applyProtection="1">
      <alignment horizontal="left" vertical="center"/>
      <protection locked="0"/>
    </xf>
    <xf numFmtId="0" fontId="8" fillId="0" borderId="105" xfId="52" applyFont="1" applyFill="1" applyBorder="1" applyAlignment="1">
      <alignment horizontal="left" vertical="center"/>
    </xf>
    <xf numFmtId="0" fontId="2" fillId="0" borderId="4" xfId="52" applyFont="1" applyBorder="1" applyAlignment="1">
      <alignment horizontal="right" vertical="center"/>
    </xf>
    <xf numFmtId="0" fontId="8" fillId="0" borderId="0" xfId="52" applyBorder="1" applyAlignment="1">
      <alignment horizontal="right" vertical="center"/>
    </xf>
    <xf numFmtId="0" fontId="8" fillId="2" borderId="0" xfId="52" applyFont="1" applyFill="1" applyBorder="1" applyAlignment="1">
      <alignment horizontal="center" vertical="center"/>
    </xf>
    <xf numFmtId="0" fontId="8" fillId="2" borderId="111" xfId="52" applyFont="1" applyFill="1" applyBorder="1" applyAlignment="1">
      <alignment horizontal="left" vertical="center"/>
    </xf>
    <xf numFmtId="0" fontId="2" fillId="2" borderId="111" xfId="52" applyFont="1" applyFill="1" applyBorder="1" applyAlignment="1">
      <alignment horizontal="left" vertical="center" indent="1"/>
    </xf>
    <xf numFmtId="14" fontId="8" fillId="2" borderId="111" xfId="52" applyNumberFormat="1" applyFont="1" applyFill="1" applyBorder="1" applyAlignment="1">
      <alignment horizontal="left" vertical="center"/>
    </xf>
    <xf numFmtId="0" fontId="8" fillId="2" borderId="112" xfId="52" applyFont="1" applyFill="1" applyBorder="1" applyAlignment="1">
      <alignment horizontal="left" vertical="center"/>
    </xf>
    <xf numFmtId="0" fontId="8" fillId="0" borderId="104" xfId="52" applyFont="1" applyFill="1" applyBorder="1" applyAlignment="1">
      <alignment vertical="center"/>
    </xf>
    <xf numFmtId="0" fontId="8" fillId="0" borderId="105" xfId="52" applyFont="1" applyFill="1" applyBorder="1" applyAlignment="1">
      <alignment vertical="center"/>
    </xf>
  </cellXfs>
  <cellStyles count="1357">
    <cellStyle name="1991-" xfId="71"/>
    <cellStyle name="1991- 2" xfId="72"/>
    <cellStyle name="1991- 3" xfId="73"/>
    <cellStyle name="1991- 4" xfId="74"/>
    <cellStyle name="1991- 5" xfId="75"/>
    <cellStyle name="1991- 6" xfId="76"/>
    <cellStyle name="1991- 7" xfId="77"/>
    <cellStyle name="1991- 8" xfId="78"/>
    <cellStyle name="20% - Accent1 2" xfId="79"/>
    <cellStyle name="20% - Accent1 2 2" xfId="80"/>
    <cellStyle name="20% - Accent1 2 3" xfId="81"/>
    <cellStyle name="20% - Accent1 2 4" xfId="82"/>
    <cellStyle name="20% - Accent1 2 5" xfId="83"/>
    <cellStyle name="20% - Accent1 2 6" xfId="84"/>
    <cellStyle name="20% - Accent1 2 7" xfId="85"/>
    <cellStyle name="20% - Accent1 2 8" xfId="86"/>
    <cellStyle name="20% - Accent2 2" xfId="87"/>
    <cellStyle name="20% - Accent2 2 2" xfId="88"/>
    <cellStyle name="20% - Accent2 2 3" xfId="89"/>
    <cellStyle name="20% - Accent2 2 4" xfId="90"/>
    <cellStyle name="20% - Accent2 2 5" xfId="91"/>
    <cellStyle name="20% - Accent2 2 6" xfId="92"/>
    <cellStyle name="20% - Accent2 2 7" xfId="93"/>
    <cellStyle name="20% - Accent2 2 8" xfId="94"/>
    <cellStyle name="20% - Accent3 2" xfId="95"/>
    <cellStyle name="20% - Accent3 2 2" xfId="96"/>
    <cellStyle name="20% - Accent3 2 3" xfId="97"/>
    <cellStyle name="20% - Accent3 2 4" xfId="98"/>
    <cellStyle name="20% - Accent3 2 5" xfId="99"/>
    <cellStyle name="20% - Accent3 2 6" xfId="100"/>
    <cellStyle name="20% - Accent3 2 7" xfId="101"/>
    <cellStyle name="20% - Accent3 2 8" xfId="102"/>
    <cellStyle name="20% - Accent4 2" xfId="103"/>
    <cellStyle name="20% - Accent4 2 2" xfId="104"/>
    <cellStyle name="20% - Accent4 2 3" xfId="105"/>
    <cellStyle name="20% - Accent4 2 4" xfId="106"/>
    <cellStyle name="20% - Accent4 2 5" xfId="107"/>
    <cellStyle name="20% - Accent4 2 6" xfId="108"/>
    <cellStyle name="20% - Accent4 2 7" xfId="109"/>
    <cellStyle name="20% - Accent4 2 8" xfId="110"/>
    <cellStyle name="20% - Accent5 2" xfId="111"/>
    <cellStyle name="20% - Accent5 2 2" xfId="112"/>
    <cellStyle name="20% - Accent5 2 3" xfId="113"/>
    <cellStyle name="20% - Accent5 2 4" xfId="114"/>
    <cellStyle name="20% - Accent5 2 5" xfId="115"/>
    <cellStyle name="20% - Accent5 2 6" xfId="116"/>
    <cellStyle name="20% - Accent5 2 7" xfId="117"/>
    <cellStyle name="20% - Accent5 2 8" xfId="118"/>
    <cellStyle name="20% - Accent6 2" xfId="119"/>
    <cellStyle name="20% - Accent6 2 2" xfId="120"/>
    <cellStyle name="20% - Accent6 2 3" xfId="121"/>
    <cellStyle name="20% - Accent6 2 4" xfId="122"/>
    <cellStyle name="20% - Accent6 2 5" xfId="123"/>
    <cellStyle name="20% - Accent6 2 6" xfId="124"/>
    <cellStyle name="20% - Accent6 2 7" xfId="125"/>
    <cellStyle name="20% - Accent6 2 8" xfId="126"/>
    <cellStyle name="40% - Accent1 2" xfId="127"/>
    <cellStyle name="40% - Accent1 2 2" xfId="128"/>
    <cellStyle name="40% - Accent1 2 3" xfId="129"/>
    <cellStyle name="40% - Accent1 2 4" xfId="130"/>
    <cellStyle name="40% - Accent1 2 5" xfId="131"/>
    <cellStyle name="40% - Accent1 2 6" xfId="132"/>
    <cellStyle name="40% - Accent1 2 7" xfId="133"/>
    <cellStyle name="40% - Accent1 2 8" xfId="134"/>
    <cellStyle name="40% - Accent2 2" xfId="135"/>
    <cellStyle name="40% - Accent2 2 2" xfId="136"/>
    <cellStyle name="40% - Accent2 2 3" xfId="137"/>
    <cellStyle name="40% - Accent2 2 4" xfId="138"/>
    <cellStyle name="40% - Accent2 2 5" xfId="139"/>
    <cellStyle name="40% - Accent2 2 6" xfId="140"/>
    <cellStyle name="40% - Accent2 2 7" xfId="141"/>
    <cellStyle name="40% - Accent2 2 8" xfId="142"/>
    <cellStyle name="40% - Accent3 2" xfId="143"/>
    <cellStyle name="40% - Accent3 2 2" xfId="144"/>
    <cellStyle name="40% - Accent3 2 3" xfId="145"/>
    <cellStyle name="40% - Accent3 2 4" xfId="146"/>
    <cellStyle name="40% - Accent3 2 5" xfId="147"/>
    <cellStyle name="40% - Accent3 2 6" xfId="148"/>
    <cellStyle name="40% - Accent3 2 7" xfId="149"/>
    <cellStyle name="40% - Accent3 2 8" xfId="150"/>
    <cellStyle name="40% - Accent4 2" xfId="151"/>
    <cellStyle name="40% - Accent4 2 2" xfId="152"/>
    <cellStyle name="40% - Accent4 2 3" xfId="153"/>
    <cellStyle name="40% - Accent4 2 4" xfId="154"/>
    <cellStyle name="40% - Accent4 2 5" xfId="155"/>
    <cellStyle name="40% - Accent4 2 6" xfId="156"/>
    <cellStyle name="40% - Accent4 2 7" xfId="157"/>
    <cellStyle name="40% - Accent4 2 8" xfId="158"/>
    <cellStyle name="40% - Accent5 2" xfId="159"/>
    <cellStyle name="40% - Accent5 2 2" xfId="160"/>
    <cellStyle name="40% - Accent5 2 3" xfId="161"/>
    <cellStyle name="40% - Accent5 2 4" xfId="162"/>
    <cellStyle name="40% - Accent5 2 5" xfId="163"/>
    <cellStyle name="40% - Accent5 2 6" xfId="164"/>
    <cellStyle name="40% - Accent5 2 7" xfId="165"/>
    <cellStyle name="40% - Accent5 2 8" xfId="166"/>
    <cellStyle name="40% - Accent6 2" xfId="167"/>
    <cellStyle name="40% - Accent6 2 2" xfId="168"/>
    <cellStyle name="40% - Accent6 2 3" xfId="169"/>
    <cellStyle name="40% - Accent6 2 4" xfId="170"/>
    <cellStyle name="40% - Accent6 2 5" xfId="171"/>
    <cellStyle name="40% - Accent6 2 6" xfId="172"/>
    <cellStyle name="40% - Accent6 2 7" xfId="173"/>
    <cellStyle name="40% - Accent6 2 8" xfId="174"/>
    <cellStyle name="6-0" xfId="1169"/>
    <cellStyle name="60% - Accent1 2" xfId="175"/>
    <cellStyle name="60% - Accent2 2" xfId="176"/>
    <cellStyle name="60% - Accent3 2" xfId="177"/>
    <cellStyle name="60% - Accent4 2" xfId="178"/>
    <cellStyle name="60% - Accent5 2" xfId="179"/>
    <cellStyle name="60% - Accent6 2" xfId="180"/>
    <cellStyle name="Accent1 2" xfId="181"/>
    <cellStyle name="Accent2 2" xfId="182"/>
    <cellStyle name="Accent3 2" xfId="183"/>
    <cellStyle name="Accent4 2" xfId="184"/>
    <cellStyle name="Accent5 2" xfId="185"/>
    <cellStyle name="Accent6 2" xfId="186"/>
    <cellStyle name="args.style" xfId="187"/>
    <cellStyle name="Bad 2" xfId="188"/>
    <cellStyle name="Body" xfId="189"/>
    <cellStyle name="Cabecera 1" xfId="1170"/>
    <cellStyle name="Cabecera 2" xfId="1171"/>
    <cellStyle name="Calc Currency (0)" xfId="2"/>
    <cellStyle name="Calc Currency (0) 2" xfId="190"/>
    <cellStyle name="Calc Currency (0) 2 2" xfId="191"/>
    <cellStyle name="Calc Currency (0) 2 2 2" xfId="1221"/>
    <cellStyle name="Calc Currency (0) 2 3" xfId="192"/>
    <cellStyle name="Calc Currency (0) 2 3 2" xfId="1222"/>
    <cellStyle name="Calc Currency (0) 2 4" xfId="193"/>
    <cellStyle name="Calc Currency (0) 2 4 2" xfId="1223"/>
    <cellStyle name="Calc Currency (0) 2 5" xfId="194"/>
    <cellStyle name="Calc Currency (0) 2 5 2" xfId="1224"/>
    <cellStyle name="Calc Currency (0) 2 6" xfId="195"/>
    <cellStyle name="Calc Currency (0) 2 6 2" xfId="1225"/>
    <cellStyle name="Calc Currency (0) 2 7" xfId="196"/>
    <cellStyle name="Calc Currency (0) 2 7 2" xfId="1226"/>
    <cellStyle name="Calc Currency (0) 2 8" xfId="197"/>
    <cellStyle name="Calc Currency (0) 2 8 2" xfId="1227"/>
    <cellStyle name="Calc Currency (0) 2 9" xfId="1220"/>
    <cellStyle name="Calc Currency (0) 3" xfId="198"/>
    <cellStyle name="Calc Currency (0) 3 2" xfId="1228"/>
    <cellStyle name="Calc Currency (0) 4" xfId="199"/>
    <cellStyle name="Calc Currency (0) 4 2" xfId="1229"/>
    <cellStyle name="Calc Currency (0) 5" xfId="200"/>
    <cellStyle name="Calc Currency (0) 5 2" xfId="1230"/>
    <cellStyle name="Calc Currency (0) 6" xfId="201"/>
    <cellStyle name="Calc Currency (0) 6 2" xfId="1231"/>
    <cellStyle name="Calc Currency (0) 7" xfId="202"/>
    <cellStyle name="Calc Currency (0) 7 2" xfId="1232"/>
    <cellStyle name="Calc Currency (0) 8" xfId="203"/>
    <cellStyle name="Calc Currency (0) 8 2" xfId="1233"/>
    <cellStyle name="Calc Currency (0) 9" xfId="204"/>
    <cellStyle name="Calc Currency (0) 9 2" xfId="1234"/>
    <cellStyle name="Calc Currency (2)" xfId="3"/>
    <cellStyle name="Calc Currency (2) 2" xfId="205"/>
    <cellStyle name="Calc Currency (2) 2 2" xfId="206"/>
    <cellStyle name="Calc Currency (2) 2 3" xfId="207"/>
    <cellStyle name="Calc Currency (2) 2 4" xfId="208"/>
    <cellStyle name="Calc Currency (2) 2 5" xfId="209"/>
    <cellStyle name="Calc Currency (2) 2 6" xfId="210"/>
    <cellStyle name="Calc Currency (2) 2 7" xfId="211"/>
    <cellStyle name="Calc Currency (2) 2 8" xfId="212"/>
    <cellStyle name="Calc Currency (2) 3" xfId="213"/>
    <cellStyle name="Calc Currency (2) 4" xfId="214"/>
    <cellStyle name="Calc Currency (2) 5" xfId="215"/>
    <cellStyle name="Calc Currency (2) 6" xfId="216"/>
    <cellStyle name="Calc Currency (2) 7" xfId="217"/>
    <cellStyle name="Calc Currency (2) 8" xfId="218"/>
    <cellStyle name="Calc Currency (2) 9" xfId="219"/>
    <cellStyle name="Calc Percent (0)" xfId="4"/>
    <cellStyle name="Calc Percent (0) 2" xfId="220"/>
    <cellStyle name="Calc Percent (0) 2 2" xfId="221"/>
    <cellStyle name="Calc Percent (0) 2 3" xfId="222"/>
    <cellStyle name="Calc Percent (0) 2 4" xfId="223"/>
    <cellStyle name="Calc Percent (0) 2 5" xfId="224"/>
    <cellStyle name="Calc Percent (0) 2 6" xfId="225"/>
    <cellStyle name="Calc Percent (0) 2 7" xfId="226"/>
    <cellStyle name="Calc Percent (0) 2 8" xfId="227"/>
    <cellStyle name="Calc Percent (0) 3" xfId="228"/>
    <cellStyle name="Calc Percent (0) 4" xfId="229"/>
    <cellStyle name="Calc Percent (0) 5" xfId="230"/>
    <cellStyle name="Calc Percent (0) 6" xfId="231"/>
    <cellStyle name="Calc Percent (0) 7" xfId="232"/>
    <cellStyle name="Calc Percent (0) 8" xfId="233"/>
    <cellStyle name="Calc Percent (0) 9" xfId="234"/>
    <cellStyle name="Calc Percent (1)" xfId="5"/>
    <cellStyle name="Calc Percent (1) 2" xfId="235"/>
    <cellStyle name="Calc Percent (1) 2 2" xfId="236"/>
    <cellStyle name="Calc Percent (1) 2 3" xfId="237"/>
    <cellStyle name="Calc Percent (1) 2 4" xfId="238"/>
    <cellStyle name="Calc Percent (1) 2 5" xfId="239"/>
    <cellStyle name="Calc Percent (1) 2 6" xfId="240"/>
    <cellStyle name="Calc Percent (1) 2 7" xfId="241"/>
    <cellStyle name="Calc Percent (1) 2 8" xfId="242"/>
    <cellStyle name="Calc Percent (1) 3" xfId="243"/>
    <cellStyle name="Calc Percent (1) 4" xfId="244"/>
    <cellStyle name="Calc Percent (1) 5" xfId="245"/>
    <cellStyle name="Calc Percent (1) 6" xfId="246"/>
    <cellStyle name="Calc Percent (1) 7" xfId="247"/>
    <cellStyle name="Calc Percent (1) 8" xfId="248"/>
    <cellStyle name="Calc Percent (1) 9" xfId="249"/>
    <cellStyle name="Calc Percent (2)" xfId="6"/>
    <cellStyle name="Calc Percent (2) 2" xfId="250"/>
    <cellStyle name="Calc Percent (2) 2 2" xfId="251"/>
    <cellStyle name="Calc Percent (2) 2 3" xfId="252"/>
    <cellStyle name="Calc Percent (2) 2 4" xfId="253"/>
    <cellStyle name="Calc Percent (2) 2 5" xfId="254"/>
    <cellStyle name="Calc Percent (2) 2 6" xfId="255"/>
    <cellStyle name="Calc Percent (2) 2 7" xfId="256"/>
    <cellStyle name="Calc Percent (2) 2 8" xfId="257"/>
    <cellStyle name="Calc Percent (2) 3" xfId="258"/>
    <cellStyle name="Calc Percent (2) 4" xfId="259"/>
    <cellStyle name="Calc Percent (2) 5" xfId="260"/>
    <cellStyle name="Calc Percent (2) 6" xfId="261"/>
    <cellStyle name="Calc Percent (2) 7" xfId="262"/>
    <cellStyle name="Calc Percent (2) 8" xfId="263"/>
    <cellStyle name="Calc Percent (2) 9" xfId="264"/>
    <cellStyle name="Calc Units (0)" xfId="7"/>
    <cellStyle name="Calc Units (0) 2" xfId="265"/>
    <cellStyle name="Calc Units (0) 2 2" xfId="266"/>
    <cellStyle name="Calc Units (0) 2 2 2" xfId="1236"/>
    <cellStyle name="Calc Units (0) 2 3" xfId="267"/>
    <cellStyle name="Calc Units (0) 2 3 2" xfId="1237"/>
    <cellStyle name="Calc Units (0) 2 4" xfId="268"/>
    <cellStyle name="Calc Units (0) 2 4 2" xfId="1238"/>
    <cellStyle name="Calc Units (0) 2 5" xfId="269"/>
    <cellStyle name="Calc Units (0) 2 5 2" xfId="1239"/>
    <cellStyle name="Calc Units (0) 2 6" xfId="270"/>
    <cellStyle name="Calc Units (0) 2 6 2" xfId="1240"/>
    <cellStyle name="Calc Units (0) 2 7" xfId="271"/>
    <cellStyle name="Calc Units (0) 2 7 2" xfId="1241"/>
    <cellStyle name="Calc Units (0) 2 8" xfId="272"/>
    <cellStyle name="Calc Units (0) 2 8 2" xfId="1242"/>
    <cellStyle name="Calc Units (0) 2 9" xfId="1235"/>
    <cellStyle name="Calc Units (0) 3" xfId="273"/>
    <cellStyle name="Calc Units (0) 3 2" xfId="1243"/>
    <cellStyle name="Calc Units (0) 4" xfId="274"/>
    <cellStyle name="Calc Units (0) 4 2" xfId="1244"/>
    <cellStyle name="Calc Units (0) 5" xfId="275"/>
    <cellStyle name="Calc Units (0) 5 2" xfId="1245"/>
    <cellStyle name="Calc Units (0) 6" xfId="276"/>
    <cellStyle name="Calc Units (0) 6 2" xfId="1246"/>
    <cellStyle name="Calc Units (0) 7" xfId="277"/>
    <cellStyle name="Calc Units (0) 7 2" xfId="1247"/>
    <cellStyle name="Calc Units (0) 8" xfId="278"/>
    <cellStyle name="Calc Units (0) 8 2" xfId="1248"/>
    <cellStyle name="Calc Units (0) 9" xfId="279"/>
    <cellStyle name="Calc Units (0) 9 2" xfId="1249"/>
    <cellStyle name="Calc Units (1)" xfId="8"/>
    <cellStyle name="Calc Units (1) 2" xfId="280"/>
    <cellStyle name="Calc Units (1) 2 2" xfId="281"/>
    <cellStyle name="Calc Units (1) 2 3" xfId="282"/>
    <cellStyle name="Calc Units (1) 2 4" xfId="283"/>
    <cellStyle name="Calc Units (1) 2 5" xfId="284"/>
    <cellStyle name="Calc Units (1) 2 6" xfId="285"/>
    <cellStyle name="Calc Units (1) 2 7" xfId="286"/>
    <cellStyle name="Calc Units (1) 2 8" xfId="287"/>
    <cellStyle name="Calc Units (1) 3" xfId="288"/>
    <cellStyle name="Calc Units (1) 4" xfId="289"/>
    <cellStyle name="Calc Units (1) 5" xfId="290"/>
    <cellStyle name="Calc Units (1) 6" xfId="291"/>
    <cellStyle name="Calc Units (1) 7" xfId="292"/>
    <cellStyle name="Calc Units (1) 8" xfId="293"/>
    <cellStyle name="Calc Units (1) 9" xfId="294"/>
    <cellStyle name="Calc Units (2)" xfId="9"/>
    <cellStyle name="Calc Units (2) 2" xfId="295"/>
    <cellStyle name="Calc Units (2) 2 2" xfId="296"/>
    <cellStyle name="Calc Units (2) 2 3" xfId="297"/>
    <cellStyle name="Calc Units (2) 2 4" xfId="298"/>
    <cellStyle name="Calc Units (2) 2 5" xfId="299"/>
    <cellStyle name="Calc Units (2) 2 6" xfId="300"/>
    <cellStyle name="Calc Units (2) 2 7" xfId="301"/>
    <cellStyle name="Calc Units (2) 2 8" xfId="302"/>
    <cellStyle name="Calc Units (2) 3" xfId="303"/>
    <cellStyle name="Calc Units (2) 4" xfId="304"/>
    <cellStyle name="Calc Units (2) 5" xfId="305"/>
    <cellStyle name="Calc Units (2) 6" xfId="306"/>
    <cellStyle name="Calc Units (2) 7" xfId="307"/>
    <cellStyle name="Calc Units (2) 8" xfId="308"/>
    <cellStyle name="Calc Units (2) 9" xfId="309"/>
    <cellStyle name="Calculation 2" xfId="310"/>
    <cellStyle name="category" xfId="10"/>
    <cellStyle name="Check Cell 2" xfId="311"/>
    <cellStyle name="Comm! [0]_IQA SUMMARY" xfId="1172"/>
    <cellStyle name="Comma  - Style1" xfId="11"/>
    <cellStyle name="Comma  - Style1 2" xfId="312"/>
    <cellStyle name="Comma  - Style1 2 2" xfId="313"/>
    <cellStyle name="Comma  - Style1 2 3" xfId="314"/>
    <cellStyle name="Comma  - Style1 2 4" xfId="315"/>
    <cellStyle name="Comma  - Style1 2 5" xfId="316"/>
    <cellStyle name="Comma  - Style1 2 6" xfId="317"/>
    <cellStyle name="Comma  - Style1 2 7" xfId="318"/>
    <cellStyle name="Comma  - Style1 2 8" xfId="319"/>
    <cellStyle name="Comma  - Style1 3" xfId="320"/>
    <cellStyle name="Comma  - Style1 4" xfId="321"/>
    <cellStyle name="Comma  - Style1 5" xfId="322"/>
    <cellStyle name="Comma  - Style1 6" xfId="323"/>
    <cellStyle name="Comma  - Style1 7" xfId="324"/>
    <cellStyle name="Comma  - Style1 8" xfId="325"/>
    <cellStyle name="Comma  - Style1 9" xfId="326"/>
    <cellStyle name="Comma  - Style2" xfId="12"/>
    <cellStyle name="Comma  - Style2 2" xfId="327"/>
    <cellStyle name="Comma  - Style2 2 2" xfId="328"/>
    <cellStyle name="Comma  - Style2 2 3" xfId="329"/>
    <cellStyle name="Comma  - Style2 2 4" xfId="330"/>
    <cellStyle name="Comma  - Style2 2 5" xfId="331"/>
    <cellStyle name="Comma  - Style2 2 6" xfId="332"/>
    <cellStyle name="Comma  - Style2 2 7" xfId="333"/>
    <cellStyle name="Comma  - Style2 2 8" xfId="334"/>
    <cellStyle name="Comma  - Style2 3" xfId="335"/>
    <cellStyle name="Comma  - Style2 4" xfId="336"/>
    <cellStyle name="Comma  - Style2 5" xfId="337"/>
    <cellStyle name="Comma  - Style2 6" xfId="338"/>
    <cellStyle name="Comma  - Style2 7" xfId="339"/>
    <cellStyle name="Comma  - Style2 8" xfId="340"/>
    <cellStyle name="Comma  - Style2 9" xfId="341"/>
    <cellStyle name="Comma  - Style3" xfId="13"/>
    <cellStyle name="Comma  - Style3 2" xfId="342"/>
    <cellStyle name="Comma  - Style3 2 2" xfId="343"/>
    <cellStyle name="Comma  - Style3 2 3" xfId="344"/>
    <cellStyle name="Comma  - Style3 2 4" xfId="345"/>
    <cellStyle name="Comma  - Style3 2 5" xfId="346"/>
    <cellStyle name="Comma  - Style3 2 6" xfId="347"/>
    <cellStyle name="Comma  - Style3 2 7" xfId="348"/>
    <cellStyle name="Comma  - Style3 2 8" xfId="349"/>
    <cellStyle name="Comma  - Style3 3" xfId="350"/>
    <cellStyle name="Comma  - Style3 4" xfId="351"/>
    <cellStyle name="Comma  - Style3 5" xfId="352"/>
    <cellStyle name="Comma  - Style3 6" xfId="353"/>
    <cellStyle name="Comma  - Style3 7" xfId="354"/>
    <cellStyle name="Comma  - Style3 8" xfId="355"/>
    <cellStyle name="Comma  - Style3 9" xfId="356"/>
    <cellStyle name="Comma  - Style4" xfId="14"/>
    <cellStyle name="Comma  - Style4 2" xfId="357"/>
    <cellStyle name="Comma  - Style4 2 2" xfId="358"/>
    <cellStyle name="Comma  - Style4 2 3" xfId="359"/>
    <cellStyle name="Comma  - Style4 2 4" xfId="360"/>
    <cellStyle name="Comma  - Style4 2 5" xfId="361"/>
    <cellStyle name="Comma  - Style4 2 6" xfId="362"/>
    <cellStyle name="Comma  - Style4 2 7" xfId="363"/>
    <cellStyle name="Comma  - Style4 2 8" xfId="364"/>
    <cellStyle name="Comma  - Style4 3" xfId="365"/>
    <cellStyle name="Comma  - Style4 4" xfId="366"/>
    <cellStyle name="Comma  - Style4 5" xfId="367"/>
    <cellStyle name="Comma  - Style4 6" xfId="368"/>
    <cellStyle name="Comma  - Style4 7" xfId="369"/>
    <cellStyle name="Comma  - Style4 8" xfId="370"/>
    <cellStyle name="Comma  - Style4 9" xfId="371"/>
    <cellStyle name="Comma  - Style5" xfId="15"/>
    <cellStyle name="Comma  - Style5 2" xfId="372"/>
    <cellStyle name="Comma  - Style5 2 2" xfId="373"/>
    <cellStyle name="Comma  - Style5 2 3" xfId="374"/>
    <cellStyle name="Comma  - Style5 2 4" xfId="375"/>
    <cellStyle name="Comma  - Style5 2 5" xfId="376"/>
    <cellStyle name="Comma  - Style5 2 6" xfId="377"/>
    <cellStyle name="Comma  - Style5 2 7" xfId="378"/>
    <cellStyle name="Comma  - Style5 2 8" xfId="379"/>
    <cellStyle name="Comma  - Style5 3" xfId="380"/>
    <cellStyle name="Comma  - Style5 4" xfId="381"/>
    <cellStyle name="Comma  - Style5 5" xfId="382"/>
    <cellStyle name="Comma  - Style5 6" xfId="383"/>
    <cellStyle name="Comma  - Style5 7" xfId="384"/>
    <cellStyle name="Comma  - Style5 8" xfId="385"/>
    <cellStyle name="Comma  - Style5 9" xfId="386"/>
    <cellStyle name="Comma  - Style6" xfId="16"/>
    <cellStyle name="Comma  - Style6 2" xfId="387"/>
    <cellStyle name="Comma  - Style6 2 2" xfId="388"/>
    <cellStyle name="Comma  - Style6 2 3" xfId="389"/>
    <cellStyle name="Comma  - Style6 2 4" xfId="390"/>
    <cellStyle name="Comma  - Style6 2 5" xfId="391"/>
    <cellStyle name="Comma  - Style6 2 6" xfId="392"/>
    <cellStyle name="Comma  - Style6 2 7" xfId="393"/>
    <cellStyle name="Comma  - Style6 2 8" xfId="394"/>
    <cellStyle name="Comma  - Style6 3" xfId="395"/>
    <cellStyle name="Comma  - Style6 4" xfId="396"/>
    <cellStyle name="Comma  - Style6 5" xfId="397"/>
    <cellStyle name="Comma  - Style6 6" xfId="398"/>
    <cellStyle name="Comma  - Style6 7" xfId="399"/>
    <cellStyle name="Comma  - Style6 8" xfId="400"/>
    <cellStyle name="Comma  - Style6 9" xfId="401"/>
    <cellStyle name="Comma  - Style7" xfId="17"/>
    <cellStyle name="Comma  - Style7 2" xfId="402"/>
    <cellStyle name="Comma  - Style7 2 2" xfId="403"/>
    <cellStyle name="Comma  - Style7 2 3" xfId="404"/>
    <cellStyle name="Comma  - Style7 2 4" xfId="405"/>
    <cellStyle name="Comma  - Style7 2 5" xfId="406"/>
    <cellStyle name="Comma  - Style7 2 6" xfId="407"/>
    <cellStyle name="Comma  - Style7 2 7" xfId="408"/>
    <cellStyle name="Comma  - Style7 2 8" xfId="409"/>
    <cellStyle name="Comma  - Style7 3" xfId="410"/>
    <cellStyle name="Comma  - Style7 4" xfId="411"/>
    <cellStyle name="Comma  - Style7 5" xfId="412"/>
    <cellStyle name="Comma  - Style7 6" xfId="413"/>
    <cellStyle name="Comma  - Style7 7" xfId="414"/>
    <cellStyle name="Comma  - Style7 8" xfId="415"/>
    <cellStyle name="Comma  - Style7 9" xfId="416"/>
    <cellStyle name="Comma  - Style8" xfId="18"/>
    <cellStyle name="Comma  - Style8 2" xfId="417"/>
    <cellStyle name="Comma  - Style8 2 2" xfId="418"/>
    <cellStyle name="Comma  - Style8 2 3" xfId="419"/>
    <cellStyle name="Comma  - Style8 2 4" xfId="420"/>
    <cellStyle name="Comma  - Style8 2 5" xfId="421"/>
    <cellStyle name="Comma  - Style8 2 6" xfId="422"/>
    <cellStyle name="Comma  - Style8 2 7" xfId="423"/>
    <cellStyle name="Comma  - Style8 2 8" xfId="424"/>
    <cellStyle name="Comma  - Style8 3" xfId="425"/>
    <cellStyle name="Comma  - Style8 4" xfId="426"/>
    <cellStyle name="Comma  - Style8 5" xfId="427"/>
    <cellStyle name="Comma  - Style8 6" xfId="428"/>
    <cellStyle name="Comma  - Style8 7" xfId="429"/>
    <cellStyle name="Comma  - Style8 8" xfId="430"/>
    <cellStyle name="Comma  - Style8 9" xfId="431"/>
    <cellStyle name="Comma [0] 2" xfId="1173"/>
    <cellStyle name="Comma [0] 2 2" xfId="1355"/>
    <cellStyle name="Comma [00]" xfId="19"/>
    <cellStyle name="Comma [00] 2" xfId="432"/>
    <cellStyle name="Comma [00] 2 2" xfId="433"/>
    <cellStyle name="Comma [00] 2 2 2" xfId="1251"/>
    <cellStyle name="Comma [00] 2 3" xfId="434"/>
    <cellStyle name="Comma [00] 2 3 2" xfId="1252"/>
    <cellStyle name="Comma [00] 2 4" xfId="435"/>
    <cellStyle name="Comma [00] 2 4 2" xfId="1253"/>
    <cellStyle name="Comma [00] 2 5" xfId="436"/>
    <cellStyle name="Comma [00] 2 5 2" xfId="1254"/>
    <cellStyle name="Comma [00] 2 6" xfId="437"/>
    <cellStyle name="Comma [00] 2 6 2" xfId="1255"/>
    <cellStyle name="Comma [00] 2 7" xfId="438"/>
    <cellStyle name="Comma [00] 2 7 2" xfId="1256"/>
    <cellStyle name="Comma [00] 2 8" xfId="439"/>
    <cellStyle name="Comma [00] 2 8 2" xfId="1257"/>
    <cellStyle name="Comma [00] 2 9" xfId="1250"/>
    <cellStyle name="Comma [00] 3" xfId="440"/>
    <cellStyle name="Comma [00] 3 2" xfId="1258"/>
    <cellStyle name="Comma [00] 4" xfId="441"/>
    <cellStyle name="Comma [00] 4 2" xfId="1259"/>
    <cellStyle name="Comma [00] 5" xfId="442"/>
    <cellStyle name="Comma [00] 5 2" xfId="1260"/>
    <cellStyle name="Comma [00] 6" xfId="443"/>
    <cellStyle name="Comma [00] 6 2" xfId="1261"/>
    <cellStyle name="Comma [00] 7" xfId="444"/>
    <cellStyle name="Comma [00] 7 2" xfId="1262"/>
    <cellStyle name="Comma [00] 8" xfId="445"/>
    <cellStyle name="Comma [00] 8 2" xfId="1263"/>
    <cellStyle name="Comma [00] 9" xfId="446"/>
    <cellStyle name="Comma [00] 9 2" xfId="1264"/>
    <cellStyle name="Comma 2" xfId="1174"/>
    <cellStyle name="Comma 2 2" xfId="1356"/>
    <cellStyle name="Comma[2]" xfId="447"/>
    <cellStyle name="Comma[2] 2" xfId="448"/>
    <cellStyle name="Comma[2] 3" xfId="449"/>
    <cellStyle name="Comma[2] 4" xfId="450"/>
    <cellStyle name="Comma[2] 5" xfId="451"/>
    <cellStyle name="Comma[2] 6" xfId="452"/>
    <cellStyle name="Comma[2] 7" xfId="453"/>
    <cellStyle name="Comma[2] 8" xfId="454"/>
    <cellStyle name="Comma0" xfId="20"/>
    <cellStyle name="Comma0 - Modelo1" xfId="455"/>
    <cellStyle name="Comma0 - Style1" xfId="456"/>
    <cellStyle name="Comma0 - Style1 2" xfId="457"/>
    <cellStyle name="Comma0 - Style1 3" xfId="458"/>
    <cellStyle name="Comma0 - Style1 4" xfId="459"/>
    <cellStyle name="Comma0 - Style1 5" xfId="460"/>
    <cellStyle name="Comma0 - Style1 6" xfId="461"/>
    <cellStyle name="Comma0 - Style1 7" xfId="462"/>
    <cellStyle name="Comma0 - Style1 8" xfId="463"/>
    <cellStyle name="Comma0 2" xfId="464"/>
    <cellStyle name="Comma0 2 2" xfId="465"/>
    <cellStyle name="Comma0 2 3" xfId="466"/>
    <cellStyle name="Comma0 2 4" xfId="467"/>
    <cellStyle name="Comma0 2 5" xfId="468"/>
    <cellStyle name="Comma0 2 6" xfId="469"/>
    <cellStyle name="Comma0 2 7" xfId="470"/>
    <cellStyle name="Comma0 2 8" xfId="471"/>
    <cellStyle name="Comma0 3" xfId="472"/>
    <cellStyle name="Comma0 4" xfId="473"/>
    <cellStyle name="Comma0 5" xfId="474"/>
    <cellStyle name="Comma0 6" xfId="475"/>
    <cellStyle name="Comma0 7" xfId="476"/>
    <cellStyle name="Comma0 8" xfId="477"/>
    <cellStyle name="Comma0 9" xfId="478"/>
    <cellStyle name="Comma1 - Modelo2" xfId="479"/>
    <cellStyle name="Comma1 - Style2" xfId="480"/>
    <cellStyle name="Comma1 - Style2 2" xfId="481"/>
    <cellStyle name="Comma1 - Style2 3" xfId="482"/>
    <cellStyle name="Comma1 - Style2 4" xfId="483"/>
    <cellStyle name="Comma1 - Style2 5" xfId="484"/>
    <cellStyle name="Comma1 - Style2 6" xfId="485"/>
    <cellStyle name="Comma1 - Style2 7" xfId="486"/>
    <cellStyle name="Comma1 - Style2 8" xfId="487"/>
    <cellStyle name="Contracts" xfId="1175"/>
    <cellStyle name="Currency $" xfId="21"/>
    <cellStyle name="Currency [00]" xfId="22"/>
    <cellStyle name="Currency [00] 2" xfId="488"/>
    <cellStyle name="Currency [00] 2 2" xfId="489"/>
    <cellStyle name="Currency [00] 2 3" xfId="490"/>
    <cellStyle name="Currency [00] 2 4" xfId="491"/>
    <cellStyle name="Currency [00] 2 5" xfId="492"/>
    <cellStyle name="Currency [00] 2 6" xfId="493"/>
    <cellStyle name="Currency [00] 2 7" xfId="494"/>
    <cellStyle name="Currency [00] 2 8" xfId="495"/>
    <cellStyle name="Currency [00] 3" xfId="496"/>
    <cellStyle name="Currency [00] 4" xfId="497"/>
    <cellStyle name="Currency [00] 5" xfId="498"/>
    <cellStyle name="Currency [00] 6" xfId="499"/>
    <cellStyle name="Currency [00] 7" xfId="500"/>
    <cellStyle name="Currency [00] 8" xfId="501"/>
    <cellStyle name="Currency [00] 9" xfId="502"/>
    <cellStyle name="Currency[2]" xfId="503"/>
    <cellStyle name="Currency[2] 2" xfId="504"/>
    <cellStyle name="Currency[2] 3" xfId="505"/>
    <cellStyle name="Currency[2] 4" xfId="506"/>
    <cellStyle name="Currency[2] 5" xfId="507"/>
    <cellStyle name="Currency[2] 6" xfId="508"/>
    <cellStyle name="Currency[2] 7" xfId="509"/>
    <cellStyle name="Currency[2] 8" xfId="510"/>
    <cellStyle name="Currency0" xfId="23"/>
    <cellStyle name="Currency0 2" xfId="511"/>
    <cellStyle name="Currency0 2 2" xfId="512"/>
    <cellStyle name="Currency0 2 3" xfId="513"/>
    <cellStyle name="Currency0 2 4" xfId="514"/>
    <cellStyle name="Currency0 2 5" xfId="515"/>
    <cellStyle name="Currency0 2 6" xfId="516"/>
    <cellStyle name="Currency0 2 7" xfId="517"/>
    <cellStyle name="Currency0 2 8" xfId="518"/>
    <cellStyle name="Currency0 3" xfId="519"/>
    <cellStyle name="Currency0 4" xfId="520"/>
    <cellStyle name="Currency0 5" xfId="521"/>
    <cellStyle name="Currency0 6" xfId="522"/>
    <cellStyle name="Currency0 7" xfId="523"/>
    <cellStyle name="Currency0 8" xfId="524"/>
    <cellStyle name="Currency0 9" xfId="525"/>
    <cellStyle name="custom" xfId="24"/>
    <cellStyle name="custom 2" xfId="526"/>
    <cellStyle name="custom 2 2" xfId="527"/>
    <cellStyle name="custom 2 3" xfId="528"/>
    <cellStyle name="custom 2 4" xfId="529"/>
    <cellStyle name="custom 2 5" xfId="530"/>
    <cellStyle name="custom 2 6" xfId="531"/>
    <cellStyle name="custom 2 7" xfId="532"/>
    <cellStyle name="custom 2 8" xfId="533"/>
    <cellStyle name="custom 3" xfId="534"/>
    <cellStyle name="custom 4" xfId="535"/>
    <cellStyle name="custom 5" xfId="536"/>
    <cellStyle name="custom 6" xfId="537"/>
    <cellStyle name="custom 7" xfId="538"/>
    <cellStyle name="custom 8" xfId="539"/>
    <cellStyle name="custom 9" xfId="540"/>
    <cellStyle name="Date" xfId="25"/>
    <cellStyle name="Date 2" xfId="541"/>
    <cellStyle name="Date 2 2" xfId="542"/>
    <cellStyle name="Date 2 3" xfId="543"/>
    <cellStyle name="Date 2 4" xfId="544"/>
    <cellStyle name="Date 2 5" xfId="545"/>
    <cellStyle name="Date 2 6" xfId="546"/>
    <cellStyle name="Date 2 7" xfId="547"/>
    <cellStyle name="Date 2 8" xfId="548"/>
    <cellStyle name="Date 3" xfId="549"/>
    <cellStyle name="Date 4" xfId="550"/>
    <cellStyle name="Date 5" xfId="551"/>
    <cellStyle name="Date 6" xfId="552"/>
    <cellStyle name="Date 7" xfId="553"/>
    <cellStyle name="Date 8" xfId="554"/>
    <cellStyle name="Date 9" xfId="555"/>
    <cellStyle name="Date Short" xfId="26"/>
    <cellStyle name="Date Short 2" xfId="556"/>
    <cellStyle name="Date_PERSONAL" xfId="27"/>
    <cellStyle name="DELTA" xfId="1176"/>
    <cellStyle name="Dezimal [0]_00_Übersicht" xfId="557"/>
    <cellStyle name="Dezimal_00_Übersicht" xfId="558"/>
    <cellStyle name="Dia" xfId="559"/>
    <cellStyle name="e" xfId="1177"/>
    <cellStyle name="e modalità ciclo per il rilascio dei Piani di Rifornimento ai fornitori." xfId="1178"/>
    <cellStyle name="Encabez1" xfId="560"/>
    <cellStyle name="Encabez2" xfId="561"/>
    <cellStyle name="Enter Currency (0)" xfId="28"/>
    <cellStyle name="Enter Currency (0) 2" xfId="562"/>
    <cellStyle name="Enter Currency (0) 2 2" xfId="563"/>
    <cellStyle name="Enter Currency (0) 2 2 2" xfId="1266"/>
    <cellStyle name="Enter Currency (0) 2 3" xfId="564"/>
    <cellStyle name="Enter Currency (0) 2 3 2" xfId="1267"/>
    <cellStyle name="Enter Currency (0) 2 4" xfId="565"/>
    <cellStyle name="Enter Currency (0) 2 4 2" xfId="1268"/>
    <cellStyle name="Enter Currency (0) 2 5" xfId="566"/>
    <cellStyle name="Enter Currency (0) 2 5 2" xfId="1269"/>
    <cellStyle name="Enter Currency (0) 2 6" xfId="567"/>
    <cellStyle name="Enter Currency (0) 2 6 2" xfId="1270"/>
    <cellStyle name="Enter Currency (0) 2 7" xfId="568"/>
    <cellStyle name="Enter Currency (0) 2 7 2" xfId="1271"/>
    <cellStyle name="Enter Currency (0) 2 8" xfId="569"/>
    <cellStyle name="Enter Currency (0) 2 8 2" xfId="1272"/>
    <cellStyle name="Enter Currency (0) 2 9" xfId="1265"/>
    <cellStyle name="Enter Currency (0) 3" xfId="570"/>
    <cellStyle name="Enter Currency (0) 3 2" xfId="1273"/>
    <cellStyle name="Enter Currency (0) 4" xfId="571"/>
    <cellStyle name="Enter Currency (0) 4 2" xfId="1274"/>
    <cellStyle name="Enter Currency (0) 5" xfId="572"/>
    <cellStyle name="Enter Currency (0) 5 2" xfId="1275"/>
    <cellStyle name="Enter Currency (0) 6" xfId="573"/>
    <cellStyle name="Enter Currency (0) 6 2" xfId="1276"/>
    <cellStyle name="Enter Currency (0) 7" xfId="574"/>
    <cellStyle name="Enter Currency (0) 7 2" xfId="1277"/>
    <cellStyle name="Enter Currency (0) 8" xfId="575"/>
    <cellStyle name="Enter Currency (0) 8 2" xfId="1278"/>
    <cellStyle name="Enter Currency (0) 9" xfId="576"/>
    <cellStyle name="Enter Currency (0) 9 2" xfId="1279"/>
    <cellStyle name="Enter Currency (2)" xfId="29"/>
    <cellStyle name="Enter Currency (2) 2" xfId="577"/>
    <cellStyle name="Enter Currency (2) 2 2" xfId="578"/>
    <cellStyle name="Enter Currency (2) 2 3" xfId="579"/>
    <cellStyle name="Enter Currency (2) 2 4" xfId="580"/>
    <cellStyle name="Enter Currency (2) 2 5" xfId="581"/>
    <cellStyle name="Enter Currency (2) 2 6" xfId="582"/>
    <cellStyle name="Enter Currency (2) 2 7" xfId="583"/>
    <cellStyle name="Enter Currency (2) 2 8" xfId="584"/>
    <cellStyle name="Enter Currency (2) 3" xfId="585"/>
    <cellStyle name="Enter Currency (2) 4" xfId="586"/>
    <cellStyle name="Enter Currency (2) 5" xfId="587"/>
    <cellStyle name="Enter Currency (2) 6" xfId="588"/>
    <cellStyle name="Enter Currency (2) 7" xfId="589"/>
    <cellStyle name="Enter Currency (2) 8" xfId="590"/>
    <cellStyle name="Enter Currency (2) 9" xfId="591"/>
    <cellStyle name="Enter Units (0)" xfId="30"/>
    <cellStyle name="Enter Units (0) 2" xfId="592"/>
    <cellStyle name="Enter Units (0) 2 2" xfId="593"/>
    <cellStyle name="Enter Units (0) 2 2 2" xfId="1281"/>
    <cellStyle name="Enter Units (0) 2 3" xfId="594"/>
    <cellStyle name="Enter Units (0) 2 3 2" xfId="1282"/>
    <cellStyle name="Enter Units (0) 2 4" xfId="595"/>
    <cellStyle name="Enter Units (0) 2 4 2" xfId="1283"/>
    <cellStyle name="Enter Units (0) 2 5" xfId="596"/>
    <cellStyle name="Enter Units (0) 2 5 2" xfId="1284"/>
    <cellStyle name="Enter Units (0) 2 6" xfId="597"/>
    <cellStyle name="Enter Units (0) 2 6 2" xfId="1285"/>
    <cellStyle name="Enter Units (0) 2 7" xfId="598"/>
    <cellStyle name="Enter Units (0) 2 7 2" xfId="1286"/>
    <cellStyle name="Enter Units (0) 2 8" xfId="599"/>
    <cellStyle name="Enter Units (0) 2 8 2" xfId="1287"/>
    <cellStyle name="Enter Units (0) 2 9" xfId="1280"/>
    <cellStyle name="Enter Units (0) 3" xfId="600"/>
    <cellStyle name="Enter Units (0) 3 2" xfId="1288"/>
    <cellStyle name="Enter Units (0) 4" xfId="601"/>
    <cellStyle name="Enter Units (0) 4 2" xfId="1289"/>
    <cellStyle name="Enter Units (0) 5" xfId="602"/>
    <cellStyle name="Enter Units (0) 5 2" xfId="1290"/>
    <cellStyle name="Enter Units (0) 6" xfId="603"/>
    <cellStyle name="Enter Units (0) 6 2" xfId="1291"/>
    <cellStyle name="Enter Units (0) 7" xfId="604"/>
    <cellStyle name="Enter Units (0) 7 2" xfId="1292"/>
    <cellStyle name="Enter Units (0) 8" xfId="605"/>
    <cellStyle name="Enter Units (0) 8 2" xfId="1293"/>
    <cellStyle name="Enter Units (0) 9" xfId="606"/>
    <cellStyle name="Enter Units (0) 9 2" xfId="1294"/>
    <cellStyle name="Enter Units (1)" xfId="31"/>
    <cellStyle name="Enter Units (1) 2" xfId="607"/>
    <cellStyle name="Enter Units (1) 2 2" xfId="608"/>
    <cellStyle name="Enter Units (1) 2 3" xfId="609"/>
    <cellStyle name="Enter Units (1) 2 4" xfId="610"/>
    <cellStyle name="Enter Units (1) 2 5" xfId="611"/>
    <cellStyle name="Enter Units (1) 2 6" xfId="612"/>
    <cellStyle name="Enter Units (1) 2 7" xfId="613"/>
    <cellStyle name="Enter Units (1) 2 8" xfId="614"/>
    <cellStyle name="Enter Units (1) 3" xfId="615"/>
    <cellStyle name="Enter Units (1) 4" xfId="616"/>
    <cellStyle name="Enter Units (1) 5" xfId="617"/>
    <cellStyle name="Enter Units (1) 6" xfId="618"/>
    <cellStyle name="Enter Units (1) 7" xfId="619"/>
    <cellStyle name="Enter Units (1) 8" xfId="620"/>
    <cellStyle name="Enter Units (1) 9" xfId="621"/>
    <cellStyle name="Enter Units (2)" xfId="32"/>
    <cellStyle name="Enter Units (2) 2" xfId="622"/>
    <cellStyle name="Enter Units (2) 2 2" xfId="623"/>
    <cellStyle name="Enter Units (2) 2 3" xfId="624"/>
    <cellStyle name="Enter Units (2) 2 4" xfId="625"/>
    <cellStyle name="Enter Units (2) 2 5" xfId="626"/>
    <cellStyle name="Enter Units (2) 2 6" xfId="627"/>
    <cellStyle name="Enter Units (2) 2 7" xfId="628"/>
    <cellStyle name="Enter Units (2) 2 8" xfId="629"/>
    <cellStyle name="Enter Units (2) 3" xfId="630"/>
    <cellStyle name="Enter Units (2) 4" xfId="631"/>
    <cellStyle name="Enter Units (2) 5" xfId="632"/>
    <cellStyle name="Enter Units (2) 6" xfId="633"/>
    <cellStyle name="Enter Units (2) 7" xfId="634"/>
    <cellStyle name="Enter Units (2) 8" xfId="635"/>
    <cellStyle name="Enter Units (2) 9" xfId="636"/>
    <cellStyle name="Euro" xfId="637"/>
    <cellStyle name="Euro 2" xfId="638"/>
    <cellStyle name="Euro 3" xfId="639"/>
    <cellStyle name="Euro 4" xfId="640"/>
    <cellStyle name="Euro 5" xfId="641"/>
    <cellStyle name="Euro 6" xfId="642"/>
    <cellStyle name="Euro 7" xfId="643"/>
    <cellStyle name="Euro 8" xfId="644"/>
    <cellStyle name="Excel Built-in Excel Built-in Excel Built-in Excel Built-in Normal" xfId="645"/>
    <cellStyle name="Excel Built-in Excel Built-in Excel Built-in Excel Built-in Normal 2" xfId="646"/>
    <cellStyle name="Excel Built-in Excel Built-in Excel Built-in Excel Built-in Normal 3" xfId="647"/>
    <cellStyle name="Excel Built-in Excel Built-in Excel Built-in Excel Built-in Normal 4" xfId="648"/>
    <cellStyle name="Excel Built-in Excel Built-in Excel Built-in Excel Built-in Normal 5" xfId="649"/>
    <cellStyle name="Excel Built-in Excel Built-in Excel Built-in Excel Built-in Normal 6" xfId="650"/>
    <cellStyle name="Excel Built-in Excel Built-in Excel Built-in Excel Built-in Normal 7" xfId="651"/>
    <cellStyle name="Excel Built-in Excel Built-in Excel Built-in Excel Built-in Normal 8" xfId="652"/>
    <cellStyle name="Excel Built-in Normal" xfId="653"/>
    <cellStyle name="Excel Built-in Normal 1" xfId="654"/>
    <cellStyle name="Excel Built-in Normal 1 2" xfId="655"/>
    <cellStyle name="Excel Built-in Normal 1 3" xfId="656"/>
    <cellStyle name="Excel Built-in Normal 1 4" xfId="657"/>
    <cellStyle name="Excel Built-in Normal 1 5" xfId="658"/>
    <cellStyle name="Excel Built-in Normal 1 6" xfId="659"/>
    <cellStyle name="Excel Built-in Normal 1 7" xfId="660"/>
    <cellStyle name="Excel Built-in Normal 1 8" xfId="661"/>
    <cellStyle name="Excel Built-in Normal 2" xfId="662"/>
    <cellStyle name="Excel Built-in Normal 2 2" xfId="663"/>
    <cellStyle name="Excel Built-in Normal 2 3" xfId="664"/>
    <cellStyle name="Excel Built-in Normal 2 4" xfId="665"/>
    <cellStyle name="Excel Built-in Normal 2 5" xfId="666"/>
    <cellStyle name="Excel Built-in Normal 2 6" xfId="667"/>
    <cellStyle name="Excel Built-in Normal 2 7" xfId="668"/>
    <cellStyle name="Excel Built-in Normal 2 8" xfId="669"/>
    <cellStyle name="Excel Built-in Normal 3" xfId="670"/>
    <cellStyle name="Excel Built-in Normal 4" xfId="671"/>
    <cellStyle name="Excel Built-in Normal 5" xfId="672"/>
    <cellStyle name="Excel Built-in Normal 6" xfId="673"/>
    <cellStyle name="Excel Built-in Normal 7" xfId="674"/>
    <cellStyle name="Excel Built-in Normal 8" xfId="675"/>
    <cellStyle name="Excel Built-in Normal 9" xfId="676"/>
    <cellStyle name="Excel Built-in Normal_Inward checksheet including all CTQ parameters &amp; gauge ID no." xfId="677"/>
    <cellStyle name="Explanatory Text 2" xfId="678"/>
    <cellStyle name="F2" xfId="679"/>
    <cellStyle name="F3" xfId="680"/>
    <cellStyle name="F4" xfId="681"/>
    <cellStyle name="F5" xfId="682"/>
    <cellStyle name="F6" xfId="683"/>
    <cellStyle name="F7" xfId="684"/>
    <cellStyle name="F8" xfId="685"/>
    <cellStyle name="Fecha" xfId="1179"/>
    <cellStyle name="Fijo" xfId="686"/>
    <cellStyle name="Financiero" xfId="687"/>
    <cellStyle name="Fixed" xfId="33"/>
    <cellStyle name="Fixed 2" xfId="688"/>
    <cellStyle name="Fixed 2 2" xfId="689"/>
    <cellStyle name="Fixed 2 3" xfId="690"/>
    <cellStyle name="Fixed 2 4" xfId="691"/>
    <cellStyle name="Fixed 2 5" xfId="692"/>
    <cellStyle name="Fixed 2 6" xfId="693"/>
    <cellStyle name="Fixed 2 7" xfId="694"/>
    <cellStyle name="Fixed 2 8" xfId="695"/>
    <cellStyle name="Fixed 3" xfId="696"/>
    <cellStyle name="Fixed 4" xfId="697"/>
    <cellStyle name="Fixed 5" xfId="698"/>
    <cellStyle name="Fixed 6" xfId="699"/>
    <cellStyle name="Fixed 7" xfId="700"/>
    <cellStyle name="Fixed 8" xfId="701"/>
    <cellStyle name="Fixed 9" xfId="702"/>
    <cellStyle name="Good 2" xfId="703"/>
    <cellStyle name="Grey" xfId="34"/>
    <cellStyle name="Grey 2" xfId="704"/>
    <cellStyle name="HEADER" xfId="35"/>
    <cellStyle name="Header1" xfId="36"/>
    <cellStyle name="Header1 2" xfId="705"/>
    <cellStyle name="Header2" xfId="37"/>
    <cellStyle name="Header2 2" xfId="706"/>
    <cellStyle name="Heading 1 2" xfId="707"/>
    <cellStyle name="Heading 2 2" xfId="708"/>
    <cellStyle name="Heading 3 2" xfId="709"/>
    <cellStyle name="Heading 4 2" xfId="710"/>
    <cellStyle name="Hyperlink" xfId="1218" builtinId="8"/>
    <cellStyle name="Hyperlink 2" xfId="1180"/>
    <cellStyle name="Input [yellow]" xfId="38"/>
    <cellStyle name="Input [yellow] 2" xfId="711"/>
    <cellStyle name="Input [yellow] 3" xfId="1181"/>
    <cellStyle name="Input [yellow] 4" xfId="1182"/>
    <cellStyle name="Input [yellow] 5" xfId="1183"/>
    <cellStyle name="Input [yellow] 6" xfId="1184"/>
    <cellStyle name="Input 2" xfId="712"/>
    <cellStyle name="Link Currency (0)" xfId="39"/>
    <cellStyle name="Link Currency (0) 2" xfId="713"/>
    <cellStyle name="Link Currency (0) 2 2" xfId="714"/>
    <cellStyle name="Link Currency (0) 2 2 2" xfId="1296"/>
    <cellStyle name="Link Currency (0) 2 3" xfId="715"/>
    <cellStyle name="Link Currency (0) 2 3 2" xfId="1297"/>
    <cellStyle name="Link Currency (0) 2 4" xfId="716"/>
    <cellStyle name="Link Currency (0) 2 4 2" xfId="1298"/>
    <cellStyle name="Link Currency (0) 2 5" xfId="717"/>
    <cellStyle name="Link Currency (0) 2 5 2" xfId="1299"/>
    <cellStyle name="Link Currency (0) 2 6" xfId="718"/>
    <cellStyle name="Link Currency (0) 2 6 2" xfId="1300"/>
    <cellStyle name="Link Currency (0) 2 7" xfId="719"/>
    <cellStyle name="Link Currency (0) 2 7 2" xfId="1301"/>
    <cellStyle name="Link Currency (0) 2 8" xfId="720"/>
    <cellStyle name="Link Currency (0) 2 8 2" xfId="1302"/>
    <cellStyle name="Link Currency (0) 2 9" xfId="1295"/>
    <cellStyle name="Link Currency (0) 3" xfId="721"/>
    <cellStyle name="Link Currency (0) 3 2" xfId="1303"/>
    <cellStyle name="Link Currency (0) 4" xfId="722"/>
    <cellStyle name="Link Currency (0) 4 2" xfId="1304"/>
    <cellStyle name="Link Currency (0) 5" xfId="723"/>
    <cellStyle name="Link Currency (0) 5 2" xfId="1305"/>
    <cellStyle name="Link Currency (0) 6" xfId="724"/>
    <cellStyle name="Link Currency (0) 6 2" xfId="1306"/>
    <cellStyle name="Link Currency (0) 7" xfId="725"/>
    <cellStyle name="Link Currency (0) 7 2" xfId="1307"/>
    <cellStyle name="Link Currency (0) 8" xfId="726"/>
    <cellStyle name="Link Currency (0) 8 2" xfId="1308"/>
    <cellStyle name="Link Currency (0) 9" xfId="727"/>
    <cellStyle name="Link Currency (0) 9 2" xfId="1309"/>
    <cellStyle name="Link Currency (2)" xfId="40"/>
    <cellStyle name="Link Currency (2) 2" xfId="728"/>
    <cellStyle name="Link Currency (2) 2 2" xfId="729"/>
    <cellStyle name="Link Currency (2) 2 3" xfId="730"/>
    <cellStyle name="Link Currency (2) 2 4" xfId="731"/>
    <cellStyle name="Link Currency (2) 2 5" xfId="732"/>
    <cellStyle name="Link Currency (2) 2 6" xfId="733"/>
    <cellStyle name="Link Currency (2) 2 7" xfId="734"/>
    <cellStyle name="Link Currency (2) 2 8" xfId="735"/>
    <cellStyle name="Link Currency (2) 3" xfId="736"/>
    <cellStyle name="Link Currency (2) 4" xfId="737"/>
    <cellStyle name="Link Currency (2) 5" xfId="738"/>
    <cellStyle name="Link Currency (2) 6" xfId="739"/>
    <cellStyle name="Link Currency (2) 7" xfId="740"/>
    <cellStyle name="Link Currency (2) 8" xfId="741"/>
    <cellStyle name="Link Currency (2) 9" xfId="742"/>
    <cellStyle name="Link Units (0)" xfId="41"/>
    <cellStyle name="Link Units (0) 2" xfId="743"/>
    <cellStyle name="Link Units (0) 2 2" xfId="744"/>
    <cellStyle name="Link Units (0) 2 2 2" xfId="1311"/>
    <cellStyle name="Link Units (0) 2 3" xfId="745"/>
    <cellStyle name="Link Units (0) 2 3 2" xfId="1312"/>
    <cellStyle name="Link Units (0) 2 4" xfId="746"/>
    <cellStyle name="Link Units (0) 2 4 2" xfId="1313"/>
    <cellStyle name="Link Units (0) 2 5" xfId="747"/>
    <cellStyle name="Link Units (0) 2 5 2" xfId="1314"/>
    <cellStyle name="Link Units (0) 2 6" xfId="748"/>
    <cellStyle name="Link Units (0) 2 6 2" xfId="1315"/>
    <cellStyle name="Link Units (0) 2 7" xfId="749"/>
    <cellStyle name="Link Units (0) 2 7 2" xfId="1316"/>
    <cellStyle name="Link Units (0) 2 8" xfId="750"/>
    <cellStyle name="Link Units (0) 2 8 2" xfId="1317"/>
    <cellStyle name="Link Units (0) 2 9" xfId="1310"/>
    <cellStyle name="Link Units (0) 3" xfId="751"/>
    <cellStyle name="Link Units (0) 3 2" xfId="1318"/>
    <cellStyle name="Link Units (0) 4" xfId="752"/>
    <cellStyle name="Link Units (0) 4 2" xfId="1319"/>
    <cellStyle name="Link Units (0) 5" xfId="753"/>
    <cellStyle name="Link Units (0) 5 2" xfId="1320"/>
    <cellStyle name="Link Units (0) 6" xfId="754"/>
    <cellStyle name="Link Units (0) 6 2" xfId="1321"/>
    <cellStyle name="Link Units (0) 7" xfId="755"/>
    <cellStyle name="Link Units (0) 7 2" xfId="1322"/>
    <cellStyle name="Link Units (0) 8" xfId="756"/>
    <cellStyle name="Link Units (0) 8 2" xfId="1323"/>
    <cellStyle name="Link Units (0) 9" xfId="757"/>
    <cellStyle name="Link Units (0) 9 2" xfId="1324"/>
    <cellStyle name="Link Units (1)" xfId="42"/>
    <cellStyle name="Link Units (1) 2" xfId="758"/>
    <cellStyle name="Link Units (1) 2 2" xfId="759"/>
    <cellStyle name="Link Units (1) 2 3" xfId="760"/>
    <cellStyle name="Link Units (1) 2 4" xfId="761"/>
    <cellStyle name="Link Units (1) 2 5" xfId="762"/>
    <cellStyle name="Link Units (1) 2 6" xfId="763"/>
    <cellStyle name="Link Units (1) 2 7" xfId="764"/>
    <cellStyle name="Link Units (1) 2 8" xfId="765"/>
    <cellStyle name="Link Units (1) 3" xfId="766"/>
    <cellStyle name="Link Units (1) 4" xfId="767"/>
    <cellStyle name="Link Units (1) 5" xfId="768"/>
    <cellStyle name="Link Units (1) 6" xfId="769"/>
    <cellStyle name="Link Units (1) 7" xfId="770"/>
    <cellStyle name="Link Units (1) 8" xfId="771"/>
    <cellStyle name="Link Units (1) 9" xfId="772"/>
    <cellStyle name="Link Units (2)" xfId="43"/>
    <cellStyle name="Link Units (2) 2" xfId="773"/>
    <cellStyle name="Link Units (2) 2 2" xfId="774"/>
    <cellStyle name="Link Units (2) 2 3" xfId="775"/>
    <cellStyle name="Link Units (2) 2 4" xfId="776"/>
    <cellStyle name="Link Units (2) 2 5" xfId="777"/>
    <cellStyle name="Link Units (2) 2 6" xfId="778"/>
    <cellStyle name="Link Units (2) 2 7" xfId="779"/>
    <cellStyle name="Link Units (2) 2 8" xfId="780"/>
    <cellStyle name="Link Units (2) 3" xfId="781"/>
    <cellStyle name="Link Units (2) 4" xfId="782"/>
    <cellStyle name="Link Units (2) 5" xfId="783"/>
    <cellStyle name="Link Units (2) 6" xfId="784"/>
    <cellStyle name="Link Units (2) 7" xfId="785"/>
    <cellStyle name="Link Units (2) 8" xfId="786"/>
    <cellStyle name="Link Units (2) 9" xfId="787"/>
    <cellStyle name="Linked Cell 2" xfId="788"/>
    <cellStyle name="Migliaia (0)_01BD_TOT" xfId="1185"/>
    <cellStyle name="Migliaia_RNC-DAT" xfId="789"/>
    <cellStyle name="Millares [0]_10 AVERIAS MASIVAS + ANT" xfId="790"/>
    <cellStyle name="Millares_10 AVERIAS MASIVAS + ANT" xfId="791"/>
    <cellStyle name="Milliers [0]_!!!GO" xfId="44"/>
    <cellStyle name="Milliers_!!!GO" xfId="45"/>
    <cellStyle name="Model" xfId="46"/>
    <cellStyle name="Moneda [0]_10 AVERIAS MASIVAS + ANT" xfId="792"/>
    <cellStyle name="Moneda_10 AVERIAS MASIVAS + ANT" xfId="793"/>
    <cellStyle name="Monétaire [0]_!!!GO" xfId="47"/>
    <cellStyle name="Monétaire_!!!GO" xfId="48"/>
    <cellStyle name="Monetario" xfId="794"/>
    <cellStyle name="Monetario0" xfId="1186"/>
    <cellStyle name="Mon騁aire [0]_AR1194" xfId="49"/>
    <cellStyle name="Mon騁aire_AR1194" xfId="50"/>
    <cellStyle name="Neutral 2" xfId="795"/>
    <cellStyle name="no dec" xfId="796"/>
    <cellStyle name="Normal" xfId="0" builtinId="0"/>
    <cellStyle name="Normal - Style1" xfId="51"/>
    <cellStyle name="Normal - Style1 2" xfId="797"/>
    <cellStyle name="Normal - Style1 2 2" xfId="798"/>
    <cellStyle name="Normal - Style1 2 3" xfId="799"/>
    <cellStyle name="Normal - Style1 2 4" xfId="800"/>
    <cellStyle name="Normal - Style1 2 5" xfId="801"/>
    <cellStyle name="Normal - Style1 2 6" xfId="802"/>
    <cellStyle name="Normal - Style1 2 7" xfId="803"/>
    <cellStyle name="Normal - Style1 2 8" xfId="804"/>
    <cellStyle name="Normal - Style1 3" xfId="805"/>
    <cellStyle name="Normal - Style1 4" xfId="806"/>
    <cellStyle name="Normal - Style1 5" xfId="807"/>
    <cellStyle name="Normal - Style1 6" xfId="808"/>
    <cellStyle name="Normal - Style1 7" xfId="809"/>
    <cellStyle name="Normal - Style1 8" xfId="810"/>
    <cellStyle name="Normal - Style1 9" xfId="811"/>
    <cellStyle name="Normal 10" xfId="1187"/>
    <cellStyle name="Normal 11" xfId="812"/>
    <cellStyle name="Normal 11 2" xfId="813"/>
    <cellStyle name="Normal 11 3" xfId="814"/>
    <cellStyle name="Normal 11 4" xfId="815"/>
    <cellStyle name="Normal 11 5" xfId="816"/>
    <cellStyle name="Normal 11 6" xfId="817"/>
    <cellStyle name="Normal 11 7" xfId="818"/>
    <cellStyle name="Normal 11 8" xfId="819"/>
    <cellStyle name="Normal 12" xfId="1188"/>
    <cellStyle name="Normal 13" xfId="67"/>
    <cellStyle name="Normal 13 2" xfId="1189"/>
    <cellStyle name="Normal 14" xfId="1165"/>
    <cellStyle name="Normal 14 2" xfId="1166"/>
    <cellStyle name="Normal 15 2" xfId="1167"/>
    <cellStyle name="Normal 16" xfId="1168"/>
    <cellStyle name="Normal 2" xfId="52"/>
    <cellStyle name="Normal 2 2" xfId="69"/>
    <cellStyle name="Normal 2 2 2" xfId="820"/>
    <cellStyle name="Normal 2 2 2 2" xfId="1190"/>
    <cellStyle name="Normal 2 2 3" xfId="70"/>
    <cellStyle name="Normal 2 2 4" xfId="821"/>
    <cellStyle name="Normal 2 2 5" xfId="822"/>
    <cellStyle name="Normal 2 2 6" xfId="823"/>
    <cellStyle name="Normal 2 2 7" xfId="824"/>
    <cellStyle name="Normal 2 2 8" xfId="825"/>
    <cellStyle name="Normal 2 2 9" xfId="1163"/>
    <cellStyle name="Normal 2 3" xfId="1191"/>
    <cellStyle name="Normal 2 3 2" xfId="1192"/>
    <cellStyle name="Normal 2 4" xfId="1193"/>
    <cellStyle name="Normal 2 5" xfId="1194"/>
    <cellStyle name="Normal 2 6" xfId="826"/>
    <cellStyle name="Normal 2 6 2" xfId="827"/>
    <cellStyle name="Normal 2 6 3" xfId="828"/>
    <cellStyle name="Normal 2 6 4" xfId="829"/>
    <cellStyle name="Normal 2 6 5" xfId="830"/>
    <cellStyle name="Normal 2 6 6" xfId="831"/>
    <cellStyle name="Normal 2 6 7" xfId="832"/>
    <cellStyle name="Normal 2 6 8" xfId="833"/>
    <cellStyle name="Normal 3" xfId="1"/>
    <cellStyle name="Normal 3 10" xfId="834"/>
    <cellStyle name="Normal 3 2" xfId="835"/>
    <cellStyle name="Normal 3 2 2" xfId="836"/>
    <cellStyle name="Normal 3 2 3" xfId="837"/>
    <cellStyle name="Normal 3 2 4" xfId="838"/>
    <cellStyle name="Normal 3 2 4 2" xfId="839"/>
    <cellStyle name="Normal 3 2 4 3" xfId="840"/>
    <cellStyle name="Normal 3 2 4 3 2" xfId="841"/>
    <cellStyle name="Normal 3 2 4 3 3" xfId="842"/>
    <cellStyle name="Normal 3 2 4 3 4" xfId="843"/>
    <cellStyle name="Normal 3 2 4 3 5" xfId="844"/>
    <cellStyle name="Normal 3 2 4 3 6" xfId="845"/>
    <cellStyle name="Normal 3 2 4 3 7" xfId="846"/>
    <cellStyle name="Normal 3 2 4 3 8" xfId="847"/>
    <cellStyle name="Normal 3 2 5" xfId="848"/>
    <cellStyle name="Normal 3 2 6" xfId="849"/>
    <cellStyle name="Normal 3 2 7" xfId="850"/>
    <cellStyle name="Normal 3 2 8" xfId="851"/>
    <cellStyle name="Normal 3 2 9" xfId="852"/>
    <cellStyle name="Normal 3 3" xfId="853"/>
    <cellStyle name="Normal 3 4" xfId="854"/>
    <cellStyle name="Normal 3 4 2" xfId="855"/>
    <cellStyle name="Normal 3 4 2 2" xfId="856"/>
    <cellStyle name="Normal 3 4 2 3" xfId="857"/>
    <cellStyle name="Normal 3 4 2 4" xfId="858"/>
    <cellStyle name="Normal 3 4 2 5" xfId="859"/>
    <cellStyle name="Normal 3 4 2 6" xfId="860"/>
    <cellStyle name="Normal 3 4 2 7" xfId="861"/>
    <cellStyle name="Normal 3 4 2 8" xfId="862"/>
    <cellStyle name="Normal 3 4 3" xfId="863"/>
    <cellStyle name="Normal 3 4 4" xfId="864"/>
    <cellStyle name="Normal 3 4 5" xfId="865"/>
    <cellStyle name="Normal 3 4 6" xfId="866"/>
    <cellStyle name="Normal 3 4 7" xfId="867"/>
    <cellStyle name="Normal 3 4 8" xfId="868"/>
    <cellStyle name="Normal 3 4 9" xfId="869"/>
    <cellStyle name="Normal 3 5" xfId="870"/>
    <cellStyle name="Normal 3 6" xfId="871"/>
    <cellStyle name="Normal 3 7" xfId="872"/>
    <cellStyle name="Normal 3 8" xfId="873"/>
    <cellStyle name="Normal 3 9" xfId="874"/>
    <cellStyle name="Normal 4" xfId="68"/>
    <cellStyle name="Normal 4 10" xfId="1219"/>
    <cellStyle name="Normal 4 2" xfId="875"/>
    <cellStyle name="Normal 4 2 2" xfId="876"/>
    <cellStyle name="Normal 4 2 3" xfId="877"/>
    <cellStyle name="Normal 4 2 4" xfId="878"/>
    <cellStyle name="Normal 4 2 5" xfId="879"/>
    <cellStyle name="Normal 4 2 6" xfId="880"/>
    <cellStyle name="Normal 4 2 7" xfId="881"/>
    <cellStyle name="Normal 4 2 8" xfId="882"/>
    <cellStyle name="Normal 4 3" xfId="883"/>
    <cellStyle name="Normal 4 4" xfId="884"/>
    <cellStyle name="Normal 4 5" xfId="885"/>
    <cellStyle name="Normal 4 6" xfId="886"/>
    <cellStyle name="Normal 4 7" xfId="887"/>
    <cellStyle name="Normal 4 8" xfId="888"/>
    <cellStyle name="Normal 4 9" xfId="889"/>
    <cellStyle name="Normal 5" xfId="890"/>
    <cellStyle name="Normal 5 10" xfId="1195"/>
    <cellStyle name="Normal 5 11" xfId="1196"/>
    <cellStyle name="Normal 5 12" xfId="1197"/>
    <cellStyle name="Normal 5 13" xfId="1198"/>
    <cellStyle name="Normal 5 17" xfId="891"/>
    <cellStyle name="Normal 5 2" xfId="892"/>
    <cellStyle name="Normal 5 2 2" xfId="893"/>
    <cellStyle name="Normal 5 2 2 2" xfId="894"/>
    <cellStyle name="Normal 5 2 2 3" xfId="895"/>
    <cellStyle name="Normal 5 2 2 4" xfId="896"/>
    <cellStyle name="Normal 5 2 2 5" xfId="897"/>
    <cellStyle name="Normal 5 2 2 6" xfId="898"/>
    <cellStyle name="Normal 5 2 2 7" xfId="899"/>
    <cellStyle name="Normal 5 2 2 8" xfId="900"/>
    <cellStyle name="Normal 5 2 3" xfId="901"/>
    <cellStyle name="Normal 5 2 3 2" xfId="902"/>
    <cellStyle name="Normal 5 2 3 3" xfId="903"/>
    <cellStyle name="Normal 5 2 3 4" xfId="904"/>
    <cellStyle name="Normal 5 2 3 5" xfId="905"/>
    <cellStyle name="Normal 5 2 3 6" xfId="906"/>
    <cellStyle name="Normal 5 2 3 7" xfId="907"/>
    <cellStyle name="Normal 5 2 3 8" xfId="908"/>
    <cellStyle name="Normal 5 2 4" xfId="909"/>
    <cellStyle name="Normal 5 3" xfId="910"/>
    <cellStyle name="Normal 5 4" xfId="911"/>
    <cellStyle name="Normal 5 5" xfId="912"/>
    <cellStyle name="Normal 5 6" xfId="913"/>
    <cellStyle name="Normal 5 7" xfId="914"/>
    <cellStyle name="Normal 5 8" xfId="915"/>
    <cellStyle name="Normal 5 9" xfId="916"/>
    <cellStyle name="Normal 6" xfId="917"/>
    <cellStyle name="Normal 6 2" xfId="918"/>
    <cellStyle name="Normal 6 2 10" xfId="919"/>
    <cellStyle name="Normal 6 2 2" xfId="920"/>
    <cellStyle name="Normal 6 2 2 2" xfId="921"/>
    <cellStyle name="Normal 6 2 2 3" xfId="922"/>
    <cellStyle name="Normal 6 2 2 4" xfId="923"/>
    <cellStyle name="Normal 6 2 2 5" xfId="924"/>
    <cellStyle name="Normal 6 2 2 6" xfId="925"/>
    <cellStyle name="Normal 6 2 2 7" xfId="926"/>
    <cellStyle name="Normal 6 2 2 8" xfId="927"/>
    <cellStyle name="Normal 6 2 3" xfId="928"/>
    <cellStyle name="Normal 6 2 3 2" xfId="929"/>
    <cellStyle name="Normal 6 2 3 3" xfId="930"/>
    <cellStyle name="Normal 6 2 3 4" xfId="931"/>
    <cellStyle name="Normal 6 2 3 5" xfId="932"/>
    <cellStyle name="Normal 6 2 3 6" xfId="933"/>
    <cellStyle name="Normal 6 2 3 7" xfId="934"/>
    <cellStyle name="Normal 6 2 3 8" xfId="935"/>
    <cellStyle name="Normal 6 2 4" xfId="936"/>
    <cellStyle name="Normal 6 2 5" xfId="937"/>
    <cellStyle name="Normal 6 2 6" xfId="938"/>
    <cellStyle name="Normal 6 2 7" xfId="939"/>
    <cellStyle name="Normal 6 2 8" xfId="940"/>
    <cellStyle name="Normal 6 2 9" xfId="941"/>
    <cellStyle name="Normal 6 3" xfId="942"/>
    <cellStyle name="Normal 6 4" xfId="943"/>
    <cellStyle name="Normal 6 5" xfId="944"/>
    <cellStyle name="Normal 6 6" xfId="945"/>
    <cellStyle name="Normal 6 7" xfId="946"/>
    <cellStyle name="Normal 6 8" xfId="947"/>
    <cellStyle name="Normal 6 9" xfId="948"/>
    <cellStyle name="Normal 7" xfId="1199"/>
    <cellStyle name="Normal 7 2" xfId="1200"/>
    <cellStyle name="Normal 8" xfId="949"/>
    <cellStyle name="Normal 8 2" xfId="950"/>
    <cellStyle name="Normal 8 2 2" xfId="951"/>
    <cellStyle name="Normal 8 2 3" xfId="952"/>
    <cellStyle name="Normal 8 2 4" xfId="953"/>
    <cellStyle name="Normal 8 2 5" xfId="954"/>
    <cellStyle name="Normal 8 2 6" xfId="955"/>
    <cellStyle name="Normal 8 2 7" xfId="956"/>
    <cellStyle name="Normal 8 2 8" xfId="957"/>
    <cellStyle name="Normal 8 3" xfId="958"/>
    <cellStyle name="Normal 8 4" xfId="959"/>
    <cellStyle name="Normal 8 5" xfId="960"/>
    <cellStyle name="Normal 8 6" xfId="961"/>
    <cellStyle name="Normal 8 7" xfId="962"/>
    <cellStyle name="Normal 8 8" xfId="963"/>
    <cellStyle name="Normal 8 9" xfId="964"/>
    <cellStyle name="Normal 9" xfId="1164"/>
    <cellStyle name="Normal 9 2" xfId="965"/>
    <cellStyle name="Normal 9 2 2" xfId="966"/>
    <cellStyle name="Normal_Packing Standard" xfId="1217"/>
    <cellStyle name="Normale_bozza anfia ed.'99" xfId="1201"/>
    <cellStyle name="Note 2" xfId="967"/>
    <cellStyle name="Note 2 2" xfId="968"/>
    <cellStyle name="Note 2 3" xfId="969"/>
    <cellStyle name="Note 2 4" xfId="970"/>
    <cellStyle name="Note 2 5" xfId="971"/>
    <cellStyle name="Note 2 6" xfId="972"/>
    <cellStyle name="Note 2 7" xfId="973"/>
    <cellStyle name="Note 2 8" xfId="974"/>
    <cellStyle name="Note 3" xfId="1202"/>
    <cellStyle name="Œ…‹æØ‚è [0.00]_!!!GO" xfId="975"/>
    <cellStyle name="Œ…‹æØ‚è_!!!GO" xfId="976"/>
    <cellStyle name="Output 2" xfId="977"/>
    <cellStyle name="per.style" xfId="978"/>
    <cellStyle name="Percent [0]" xfId="53"/>
    <cellStyle name="Percent [0] 2" xfId="979"/>
    <cellStyle name="Percent [0] 2 2" xfId="980"/>
    <cellStyle name="Percent [0] 2 3" xfId="981"/>
    <cellStyle name="Percent [0] 2 4" xfId="982"/>
    <cellStyle name="Percent [0] 2 5" xfId="983"/>
    <cellStyle name="Percent [0] 2 6" xfId="984"/>
    <cellStyle name="Percent [0] 2 7" xfId="985"/>
    <cellStyle name="Percent [0] 2 8" xfId="986"/>
    <cellStyle name="Percent [0] 3" xfId="987"/>
    <cellStyle name="Percent [0] 4" xfId="988"/>
    <cellStyle name="Percent [0] 5" xfId="989"/>
    <cellStyle name="Percent [0] 6" xfId="990"/>
    <cellStyle name="Percent [0] 7" xfId="991"/>
    <cellStyle name="Percent [0] 8" xfId="992"/>
    <cellStyle name="Percent [0] 9" xfId="993"/>
    <cellStyle name="Percent [00]" xfId="54"/>
    <cellStyle name="Percent [00] 2" xfId="994"/>
    <cellStyle name="Percent [00] 2 2" xfId="995"/>
    <cellStyle name="Percent [00] 2 3" xfId="996"/>
    <cellStyle name="Percent [00] 2 4" xfId="997"/>
    <cellStyle name="Percent [00] 2 5" xfId="998"/>
    <cellStyle name="Percent [00] 2 6" xfId="999"/>
    <cellStyle name="Percent [00] 2 7" xfId="1000"/>
    <cellStyle name="Percent [00] 2 8" xfId="1001"/>
    <cellStyle name="Percent [00] 3" xfId="1002"/>
    <cellStyle name="Percent [00] 4" xfId="1003"/>
    <cellStyle name="Percent [00] 5" xfId="1004"/>
    <cellStyle name="Percent [00] 6" xfId="1005"/>
    <cellStyle name="Percent [00] 7" xfId="1006"/>
    <cellStyle name="Percent [00] 8" xfId="1007"/>
    <cellStyle name="Percent [00] 9" xfId="1008"/>
    <cellStyle name="Percent [2]" xfId="55"/>
    <cellStyle name="Percent [2] 2" xfId="1009"/>
    <cellStyle name="Percent [2] 2 2" xfId="1010"/>
    <cellStyle name="Percent [2] 2 3" xfId="1011"/>
    <cellStyle name="Percent [2] 2 4" xfId="1012"/>
    <cellStyle name="Percent [2] 2 5" xfId="1013"/>
    <cellStyle name="Percent [2] 2 6" xfId="1014"/>
    <cellStyle name="Percent [2] 2 7" xfId="1015"/>
    <cellStyle name="Percent [2] 2 8" xfId="1016"/>
    <cellStyle name="Percent [2] 3" xfId="1017"/>
    <cellStyle name="Percent [2] 4" xfId="1018"/>
    <cellStyle name="Percent [2] 5" xfId="1019"/>
    <cellStyle name="Percent [2] 6" xfId="1020"/>
    <cellStyle name="Percent [2] 7" xfId="1021"/>
    <cellStyle name="Percent [2] 8" xfId="1022"/>
    <cellStyle name="Percent [2] 9" xfId="1023"/>
    <cellStyle name="Percent 2" xfId="1024"/>
    <cellStyle name="Percent 2 2" xfId="1025"/>
    <cellStyle name="Percent 2 3" xfId="1026"/>
    <cellStyle name="Percent 2 4" xfId="1027"/>
    <cellStyle name="Percent 2 5" xfId="1028"/>
    <cellStyle name="Percent 2 6" xfId="1029"/>
    <cellStyle name="Percent 2 7" xfId="1030"/>
    <cellStyle name="Percent 2 8" xfId="1031"/>
    <cellStyle name="Percent 3" xfId="1032"/>
    <cellStyle name="Percent 3 2" xfId="1033"/>
    <cellStyle name="Percent 3 3" xfId="1034"/>
    <cellStyle name="Percent 3 4" xfId="1035"/>
    <cellStyle name="Percent 3 5" xfId="1036"/>
    <cellStyle name="Percent 3 6" xfId="1037"/>
    <cellStyle name="Percent 3 7" xfId="1038"/>
    <cellStyle name="Percent 3 8" xfId="1039"/>
    <cellStyle name="Percent 4" xfId="1203"/>
    <cellStyle name="Percent 4 2" xfId="1204"/>
    <cellStyle name="Percent 5" xfId="1205"/>
    <cellStyle name="Percent[0]" xfId="1040"/>
    <cellStyle name="Percent[0] 2" xfId="1041"/>
    <cellStyle name="Percent[0] 3" xfId="1042"/>
    <cellStyle name="Percent[0] 4" xfId="1043"/>
    <cellStyle name="Percent[0] 5" xfId="1044"/>
    <cellStyle name="Percent[0] 6" xfId="1045"/>
    <cellStyle name="Percent[0] 7" xfId="1046"/>
    <cellStyle name="Percent[0] 8" xfId="1047"/>
    <cellStyle name="Percent[2]" xfId="1048"/>
    <cellStyle name="Percent[2] 2" xfId="1049"/>
    <cellStyle name="Percent[2] 3" xfId="1050"/>
    <cellStyle name="Percent[2] 4" xfId="1051"/>
    <cellStyle name="Percent[2] 5" xfId="1052"/>
    <cellStyle name="Percent[2] 6" xfId="1053"/>
    <cellStyle name="Percent[2] 7" xfId="1054"/>
    <cellStyle name="Percent[2] 8" xfId="1055"/>
    <cellStyle name="PERCENTAGE" xfId="1206"/>
    <cellStyle name="Porcentaje" xfId="1056"/>
    <cellStyle name="Porcentual_DIM" xfId="1207"/>
    <cellStyle name="PrePop Currency (0)" xfId="56"/>
    <cellStyle name="PrePop Currency (0) 2" xfId="1057"/>
    <cellStyle name="PrePop Currency (0) 2 2" xfId="1058"/>
    <cellStyle name="PrePop Currency (0) 2 2 2" xfId="1326"/>
    <cellStyle name="PrePop Currency (0) 2 3" xfId="1059"/>
    <cellStyle name="PrePop Currency (0) 2 3 2" xfId="1327"/>
    <cellStyle name="PrePop Currency (0) 2 4" xfId="1060"/>
    <cellStyle name="PrePop Currency (0) 2 4 2" xfId="1328"/>
    <cellStyle name="PrePop Currency (0) 2 5" xfId="1061"/>
    <cellStyle name="PrePop Currency (0) 2 5 2" xfId="1329"/>
    <cellStyle name="PrePop Currency (0) 2 6" xfId="1062"/>
    <cellStyle name="PrePop Currency (0) 2 6 2" xfId="1330"/>
    <cellStyle name="PrePop Currency (0) 2 7" xfId="1063"/>
    <cellStyle name="PrePop Currency (0) 2 7 2" xfId="1331"/>
    <cellStyle name="PrePop Currency (0) 2 8" xfId="1064"/>
    <cellStyle name="PrePop Currency (0) 2 8 2" xfId="1332"/>
    <cellStyle name="PrePop Currency (0) 2 9" xfId="1325"/>
    <cellStyle name="PrePop Currency (0) 3" xfId="1065"/>
    <cellStyle name="PrePop Currency (0) 3 2" xfId="1333"/>
    <cellStyle name="PrePop Currency (0) 4" xfId="1066"/>
    <cellStyle name="PrePop Currency (0) 4 2" xfId="1334"/>
    <cellStyle name="PrePop Currency (0) 5" xfId="1067"/>
    <cellStyle name="PrePop Currency (0) 5 2" xfId="1335"/>
    <cellStyle name="PrePop Currency (0) 6" xfId="1068"/>
    <cellStyle name="PrePop Currency (0) 6 2" xfId="1336"/>
    <cellStyle name="PrePop Currency (0) 7" xfId="1069"/>
    <cellStyle name="PrePop Currency (0) 7 2" xfId="1337"/>
    <cellStyle name="PrePop Currency (0) 8" xfId="1070"/>
    <cellStyle name="PrePop Currency (0) 8 2" xfId="1338"/>
    <cellStyle name="PrePop Currency (0) 9" xfId="1071"/>
    <cellStyle name="PrePop Currency (0) 9 2" xfId="1339"/>
    <cellStyle name="PrePop Currency (2)" xfId="57"/>
    <cellStyle name="PrePop Currency (2) 2" xfId="1072"/>
    <cellStyle name="PrePop Currency (2) 2 2" xfId="1073"/>
    <cellStyle name="PrePop Currency (2) 2 3" xfId="1074"/>
    <cellStyle name="PrePop Currency (2) 2 4" xfId="1075"/>
    <cellStyle name="PrePop Currency (2) 2 5" xfId="1076"/>
    <cellStyle name="PrePop Currency (2) 2 6" xfId="1077"/>
    <cellStyle name="PrePop Currency (2) 2 7" xfId="1078"/>
    <cellStyle name="PrePop Currency (2) 2 8" xfId="1079"/>
    <cellStyle name="PrePop Currency (2) 3" xfId="1080"/>
    <cellStyle name="PrePop Currency (2) 4" xfId="1081"/>
    <cellStyle name="PrePop Currency (2) 5" xfId="1082"/>
    <cellStyle name="PrePop Currency (2) 6" xfId="1083"/>
    <cellStyle name="PrePop Currency (2) 7" xfId="1084"/>
    <cellStyle name="PrePop Currency (2) 8" xfId="1085"/>
    <cellStyle name="PrePop Currency (2) 9" xfId="1086"/>
    <cellStyle name="PrePop Units (0)" xfId="58"/>
    <cellStyle name="PrePop Units (0) 2" xfId="1087"/>
    <cellStyle name="PrePop Units (0) 2 2" xfId="1088"/>
    <cellStyle name="PrePop Units (0) 2 2 2" xfId="1341"/>
    <cellStyle name="PrePop Units (0) 2 3" xfId="1089"/>
    <cellStyle name="PrePop Units (0) 2 3 2" xfId="1342"/>
    <cellStyle name="PrePop Units (0) 2 4" xfId="1090"/>
    <cellStyle name="PrePop Units (0) 2 4 2" xfId="1343"/>
    <cellStyle name="PrePop Units (0) 2 5" xfId="1091"/>
    <cellStyle name="PrePop Units (0) 2 5 2" xfId="1344"/>
    <cellStyle name="PrePop Units (0) 2 6" xfId="1092"/>
    <cellStyle name="PrePop Units (0) 2 6 2" xfId="1345"/>
    <cellStyle name="PrePop Units (0) 2 7" xfId="1093"/>
    <cellStyle name="PrePop Units (0) 2 7 2" xfId="1346"/>
    <cellStyle name="PrePop Units (0) 2 8" xfId="1094"/>
    <cellStyle name="PrePop Units (0) 2 8 2" xfId="1347"/>
    <cellStyle name="PrePop Units (0) 2 9" xfId="1340"/>
    <cellStyle name="PrePop Units (0) 3" xfId="1095"/>
    <cellStyle name="PrePop Units (0) 3 2" xfId="1348"/>
    <cellStyle name="PrePop Units (0) 4" xfId="1096"/>
    <cellStyle name="PrePop Units (0) 4 2" xfId="1349"/>
    <cellStyle name="PrePop Units (0) 5" xfId="1097"/>
    <cellStyle name="PrePop Units (0) 5 2" xfId="1350"/>
    <cellStyle name="PrePop Units (0) 6" xfId="1098"/>
    <cellStyle name="PrePop Units (0) 6 2" xfId="1351"/>
    <cellStyle name="PrePop Units (0) 7" xfId="1099"/>
    <cellStyle name="PrePop Units (0) 7 2" xfId="1352"/>
    <cellStyle name="PrePop Units (0) 8" xfId="1100"/>
    <cellStyle name="PrePop Units (0) 8 2" xfId="1353"/>
    <cellStyle name="PrePop Units (0) 9" xfId="1101"/>
    <cellStyle name="PrePop Units (0) 9 2" xfId="1354"/>
    <cellStyle name="PrePop Units (1)" xfId="59"/>
    <cellStyle name="PrePop Units (1) 2" xfId="1102"/>
    <cellStyle name="PrePop Units (1) 2 2" xfId="1103"/>
    <cellStyle name="PrePop Units (1) 2 3" xfId="1104"/>
    <cellStyle name="PrePop Units (1) 2 4" xfId="1105"/>
    <cellStyle name="PrePop Units (1) 2 5" xfId="1106"/>
    <cellStyle name="PrePop Units (1) 2 6" xfId="1107"/>
    <cellStyle name="PrePop Units (1) 2 7" xfId="1108"/>
    <cellStyle name="PrePop Units (1) 2 8" xfId="1109"/>
    <cellStyle name="PrePop Units (1) 3" xfId="1110"/>
    <cellStyle name="PrePop Units (1) 4" xfId="1111"/>
    <cellStyle name="PrePop Units (1) 5" xfId="1112"/>
    <cellStyle name="PrePop Units (1) 6" xfId="1113"/>
    <cellStyle name="PrePop Units (1) 7" xfId="1114"/>
    <cellStyle name="PrePop Units (1) 8" xfId="1115"/>
    <cellStyle name="PrePop Units (1) 9" xfId="1116"/>
    <cellStyle name="PrePop Units (2)" xfId="60"/>
    <cellStyle name="PrePop Units (2) 2" xfId="1117"/>
    <cellStyle name="PrePop Units (2) 2 2" xfId="1118"/>
    <cellStyle name="PrePop Units (2) 2 3" xfId="1119"/>
    <cellStyle name="PrePop Units (2) 2 4" xfId="1120"/>
    <cellStyle name="PrePop Units (2) 2 5" xfId="1121"/>
    <cellStyle name="PrePop Units (2) 2 6" xfId="1122"/>
    <cellStyle name="PrePop Units (2) 2 7" xfId="1123"/>
    <cellStyle name="PrePop Units (2) 2 8" xfId="1124"/>
    <cellStyle name="PrePop Units (2) 3" xfId="1125"/>
    <cellStyle name="PrePop Units (2) 4" xfId="1126"/>
    <cellStyle name="PrePop Units (2) 5" xfId="1127"/>
    <cellStyle name="PrePop Units (2) 6" xfId="1128"/>
    <cellStyle name="PrePop Units (2) 7" xfId="1129"/>
    <cellStyle name="PrePop Units (2) 8" xfId="1130"/>
    <cellStyle name="PrePop Units (2) 9" xfId="1131"/>
    <cellStyle name="Punto0" xfId="1208"/>
    <cellStyle name="RM" xfId="1132"/>
    <cellStyle name="SAPBEXaggData" xfId="1209"/>
    <cellStyle name="SAPBEXaggItem" xfId="1210"/>
    <cellStyle name="SAPBEXchaText" xfId="1211"/>
    <cellStyle name="SAPBEXformats" xfId="1212"/>
    <cellStyle name="SAPBEXstdData" xfId="1213"/>
    <cellStyle name="SAPBEXstdItem" xfId="1214"/>
    <cellStyle name="Standard_DE_LATE_" xfId="1133"/>
    <cellStyle name="Style 1" xfId="1215"/>
    <cellStyle name="subhead" xfId="61"/>
    <cellStyle name="Title 2" xfId="1134"/>
    <cellStyle name="Total 2" xfId="1135"/>
    <cellStyle name="Total 2 2" xfId="1136"/>
    <cellStyle name="Total 2 3" xfId="1137"/>
    <cellStyle name="Total 2 4" xfId="1138"/>
    <cellStyle name="Total 2 5" xfId="1139"/>
    <cellStyle name="Total 2 6" xfId="1140"/>
    <cellStyle name="Total 2 7" xfId="1141"/>
    <cellStyle name="Total 2 8" xfId="1142"/>
    <cellStyle name="Valuta (0)_01BD_TOT" xfId="1216"/>
    <cellStyle name="Valuta_RNC-DAT" xfId="1143"/>
    <cellStyle name="Währung [0]_00_Übersicht" xfId="1144"/>
    <cellStyle name="Währung_00_Übersicht" xfId="1145"/>
    <cellStyle name="Warning Text 2" xfId="1146"/>
    <cellStyle name="weekly" xfId="1147"/>
    <cellStyle name="เครื่องหมายจุลภาค [0]_control plan F13 (MAP)" xfId="1148"/>
    <cellStyle name="เครื่องหมายจุลภาค_control plan F13 (MAP)" xfId="1149"/>
    <cellStyle name="เครื่องหมายสกุลเงิน [0]_control plan F13 (MAP)" xfId="1150"/>
    <cellStyle name="เครื่องหมายสกุลเงิน_control plan F13 (MAP)" xfId="1151"/>
    <cellStyle name="ปกติ_C10-C70  GVY-2 (Pro)" xfId="1152"/>
    <cellStyle name="똿뗦먛귟 [0.00]_PRODUCT DETAIL Q1can " xfId="1153"/>
    <cellStyle name="똿뗦먛귟_PRODUCT DETAIL Q1TAIL" xfId="1154"/>
    <cellStyle name="믅됞 [0.00]_PRODUCT DETAIL Q1Q3" xfId="1155"/>
    <cellStyle name="믅됞_PRODUCT DETAIL Q1TA" xfId="1156"/>
    <cellStyle name="뷭?_BOOKSHIP_laroux_1 (" xfId="1157"/>
    <cellStyle name="콤마 [0]_CODE (2)BU" xfId="1158"/>
    <cellStyle name="콤마_CODE (2)t4" xfId="1159"/>
    <cellStyle name="통화 [0]_CODE (2)xr" xfId="1160"/>
    <cellStyle name="통화_CODE (2)t4" xfId="1161"/>
    <cellStyle name="표준_HMC지공4_la" xfId="1162"/>
    <cellStyle name="桁区切り [0.00]_2.6 - PFMEA" xfId="62"/>
    <cellStyle name="桁区切り_2.6 - PFMEA" xfId="63"/>
    <cellStyle name="標準_2.6 - PFMEA" xfId="64"/>
    <cellStyle name="通貨 [0.00]_2.6 - PFMEA" xfId="65"/>
    <cellStyle name="通貨_2.6 - PFMEA" xfId="66"/>
  </cellStyles>
  <dxfs count="44">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indexed="10"/>
      </font>
    </dxf>
    <dxf>
      <font>
        <condense val="0"/>
        <extend val="0"/>
        <color indexed="13"/>
      </font>
    </dxf>
    <dxf>
      <font>
        <condense val="0"/>
        <extend val="0"/>
        <color indexed="11"/>
      </font>
    </dxf>
    <dxf>
      <font>
        <condense val="0"/>
        <extend val="0"/>
        <color indexed="10"/>
      </font>
    </dxf>
    <dxf>
      <font>
        <condense val="0"/>
        <extend val="0"/>
        <color indexed="13"/>
      </font>
    </dxf>
    <dxf>
      <font>
        <condense val="0"/>
        <extend val="0"/>
        <color indexed="11"/>
      </font>
    </dxf>
  </dxfs>
  <tableStyles count="0" defaultTableStyle="TableStyleMedium2" defaultPivotStyle="PivotStyleMedium9"/>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Verdana"/>
                <a:ea typeface="Verdana"/>
                <a:cs typeface="Verdana"/>
              </a:defRPr>
            </a:pPr>
            <a:r>
              <a:rPr lang="en-US"/>
              <a:t>HISTOGRAM</a:t>
            </a:r>
          </a:p>
        </c:rich>
      </c:tx>
      <c:layout>
        <c:manualLayout>
          <c:xMode val="edge"/>
          <c:yMode val="edge"/>
          <c:x val="0.40295438276826973"/>
          <c:y val="3.4090909090909088E-2"/>
        </c:manualLayout>
      </c:layout>
      <c:overlay val="0"/>
      <c:spPr>
        <a:solidFill>
          <a:srgbClr val="CCCCFF"/>
        </a:solidFill>
        <a:ln w="25400">
          <a:noFill/>
        </a:ln>
      </c:spPr>
    </c:title>
    <c:autoTitleDeleted val="0"/>
    <c:plotArea>
      <c:layout>
        <c:manualLayout>
          <c:layoutTarget val="inner"/>
          <c:xMode val="edge"/>
          <c:yMode val="edge"/>
          <c:x val="7.5949523564254412E-2"/>
          <c:y val="9.0909217014960519E-2"/>
          <c:w val="0.89029719289209353"/>
          <c:h val="0.73579647521483749"/>
        </c:manualLayout>
      </c:layout>
      <c:barChart>
        <c:barDir val="col"/>
        <c:grouping val="clustered"/>
        <c:varyColors val="0"/>
        <c:ser>
          <c:idx val="1"/>
          <c:order val="0"/>
          <c:tx>
            <c:strRef>
              <c:f>'INITIAL PROCESS STUDY '!$Q$18</c:f>
              <c:strCache>
                <c:ptCount val="1"/>
                <c:pt idx="0">
                  <c:v>FREQ.</c:v>
                </c:pt>
              </c:strCache>
            </c:strRef>
          </c:tx>
          <c:spPr>
            <a:pattFill prst="pct10">
              <a:fgClr>
                <a:srgbClr val="000000"/>
              </a:fgClr>
              <a:bgClr>
                <a:srgbClr val="FFFFFF"/>
              </a:bgClr>
            </a:pattFill>
            <a:ln w="3175">
              <a:solidFill>
                <a:srgbClr val="000000"/>
              </a:solidFill>
              <a:prstDash val="solid"/>
            </a:ln>
          </c:spPr>
          <c:invertIfNegative val="0"/>
          <c:trendline>
            <c:spPr>
              <a:ln w="12700">
                <a:solidFill>
                  <a:srgbClr val="FF0000"/>
                </a:solidFill>
                <a:prstDash val="sysDash"/>
              </a:ln>
            </c:spPr>
            <c:trendlineType val="movingAvg"/>
            <c:period val="2"/>
            <c:dispRSqr val="0"/>
            <c:dispEq val="0"/>
          </c:trendline>
          <c:cat>
            <c:multiLvlStrRef>
              <c:f>'INITIAL PROCESS STUDY '!$O$19:$P$30</c:f>
              <c:multiLvlStrCache>
                <c:ptCount val="12"/>
                <c:lvl>
                  <c:pt idx="0">
                    <c:v>6.0100</c:v>
                  </c:pt>
                  <c:pt idx="1">
                    <c:v>6.0200</c:v>
                  </c:pt>
                  <c:pt idx="2">
                    <c:v>6.0300</c:v>
                  </c:pt>
                  <c:pt idx="3">
                    <c:v>6.0400</c:v>
                  </c:pt>
                  <c:pt idx="4">
                    <c:v>6.0500</c:v>
                  </c:pt>
                  <c:pt idx="5">
                    <c:v>6.0600</c:v>
                  </c:pt>
                  <c:pt idx="6">
                    <c:v>6.0700</c:v>
                  </c:pt>
                  <c:pt idx="7">
                    <c:v>6.0800</c:v>
                  </c:pt>
                  <c:pt idx="8">
                    <c:v>6.0900</c:v>
                  </c:pt>
                  <c:pt idx="9">
                    <c:v>6.1000</c:v>
                  </c:pt>
                  <c:pt idx="10">
                    <c:v>6.1100</c:v>
                  </c:pt>
                  <c:pt idx="11">
                    <c:v>6.1200</c:v>
                  </c:pt>
                </c:lvl>
                <c:lvl>
                  <c:pt idx="0">
                    <c:v>6.0000</c:v>
                  </c:pt>
                  <c:pt idx="1">
                    <c:v>6.0100</c:v>
                  </c:pt>
                  <c:pt idx="2">
                    <c:v>6.0200</c:v>
                  </c:pt>
                  <c:pt idx="3">
                    <c:v>6.0300</c:v>
                  </c:pt>
                  <c:pt idx="4">
                    <c:v>6.0400</c:v>
                  </c:pt>
                  <c:pt idx="5">
                    <c:v>6.0500</c:v>
                  </c:pt>
                  <c:pt idx="6">
                    <c:v>6.0600</c:v>
                  </c:pt>
                  <c:pt idx="7">
                    <c:v>6.0700</c:v>
                  </c:pt>
                  <c:pt idx="8">
                    <c:v>6.0800</c:v>
                  </c:pt>
                  <c:pt idx="9">
                    <c:v>6.0900</c:v>
                  </c:pt>
                  <c:pt idx="10">
                    <c:v>6.1000</c:v>
                  </c:pt>
                  <c:pt idx="11">
                    <c:v>6.1100</c:v>
                  </c:pt>
                </c:lvl>
              </c:multiLvlStrCache>
            </c:multiLvlStrRef>
          </c:cat>
          <c:val>
            <c:numRef>
              <c:f>'INITIAL PROCESS STUDY '!$Q$19:$Q$30</c:f>
              <c:numCache>
                <c:formatCode>General</c:formatCode>
                <c:ptCount val="12"/>
                <c:pt idx="0">
                  <c:v>0</c:v>
                </c:pt>
                <c:pt idx="1">
                  <c:v>0</c:v>
                </c:pt>
                <c:pt idx="2">
                  <c:v>0</c:v>
                </c:pt>
                <c:pt idx="3">
                  <c:v>1</c:v>
                </c:pt>
                <c:pt idx="4">
                  <c:v>14</c:v>
                </c:pt>
                <c:pt idx="5">
                  <c:v>14</c:v>
                </c:pt>
                <c:pt idx="6">
                  <c:v>19</c:v>
                </c:pt>
                <c:pt idx="7">
                  <c:v>0</c:v>
                </c:pt>
                <c:pt idx="8">
                  <c:v>2</c:v>
                </c:pt>
                <c:pt idx="9">
                  <c:v>0</c:v>
                </c:pt>
                <c:pt idx="10">
                  <c:v>0</c:v>
                </c:pt>
                <c:pt idx="11">
                  <c:v>0</c:v>
                </c:pt>
              </c:numCache>
            </c:numRef>
          </c:val>
        </c:ser>
        <c:dLbls>
          <c:showLegendKey val="0"/>
          <c:showVal val="0"/>
          <c:showCatName val="0"/>
          <c:showSerName val="0"/>
          <c:showPercent val="0"/>
          <c:showBubbleSize val="0"/>
        </c:dLbls>
        <c:gapWidth val="0"/>
        <c:axId val="333283880"/>
        <c:axId val="333288096"/>
      </c:barChart>
      <c:catAx>
        <c:axId val="333283880"/>
        <c:scaling>
          <c:orientation val="minMax"/>
        </c:scaling>
        <c:delete val="0"/>
        <c:axPos val="b"/>
        <c:title>
          <c:tx>
            <c:rich>
              <a:bodyPr/>
              <a:lstStyle/>
              <a:p>
                <a:pPr>
                  <a:defRPr sz="675" b="1" i="0" u="none" strike="noStrike" baseline="0">
                    <a:solidFill>
                      <a:srgbClr val="FF0000"/>
                    </a:solidFill>
                    <a:latin typeface="Verdana"/>
                    <a:ea typeface="Verdana"/>
                    <a:cs typeface="Verdana"/>
                  </a:defRPr>
                </a:pPr>
                <a:r>
                  <a:rPr lang="en-US"/>
                  <a:t>DIMENSION</a:t>
                </a:r>
              </a:p>
            </c:rich>
          </c:tx>
          <c:layout>
            <c:manualLayout>
              <c:xMode val="edge"/>
              <c:yMode val="edge"/>
              <c:x val="0.43460011713411867"/>
              <c:y val="0.92897846575996157"/>
            </c:manualLayout>
          </c:layout>
          <c:overlay val="0"/>
          <c:spPr>
            <a:solidFill>
              <a:srgbClr val="FFFFFF"/>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550" b="0" i="0" u="none" strike="noStrike" baseline="0">
                <a:solidFill>
                  <a:srgbClr val="FF0000"/>
                </a:solidFill>
                <a:latin typeface="Verdana"/>
                <a:ea typeface="Verdana"/>
                <a:cs typeface="Verdana"/>
              </a:defRPr>
            </a:pPr>
            <a:endParaRPr lang="en-US"/>
          </a:p>
        </c:txPr>
        <c:crossAx val="333288096"/>
        <c:crosses val="autoZero"/>
        <c:auto val="0"/>
        <c:lblAlgn val="ctr"/>
        <c:lblOffset val="100"/>
        <c:tickLblSkip val="1"/>
        <c:tickMarkSkip val="1"/>
        <c:noMultiLvlLbl val="0"/>
      </c:catAx>
      <c:valAx>
        <c:axId val="333288096"/>
        <c:scaling>
          <c:orientation val="minMax"/>
        </c:scaling>
        <c:delete val="0"/>
        <c:axPos val="l"/>
        <c:title>
          <c:tx>
            <c:rich>
              <a:bodyPr/>
              <a:lstStyle/>
              <a:p>
                <a:pPr>
                  <a:defRPr sz="675" b="1" i="0" u="none" strike="noStrike" baseline="0">
                    <a:solidFill>
                      <a:srgbClr val="FF0000"/>
                    </a:solidFill>
                    <a:latin typeface="Verdana"/>
                    <a:ea typeface="Verdana"/>
                    <a:cs typeface="Verdana"/>
                  </a:defRPr>
                </a:pPr>
                <a:r>
                  <a:rPr lang="en-US"/>
                  <a:t>QTY</a:t>
                </a:r>
              </a:p>
            </c:rich>
          </c:tx>
          <c:layout>
            <c:manualLayout>
              <c:xMode val="edge"/>
              <c:yMode val="edge"/>
              <c:x val="1.0548578121949636E-2"/>
              <c:y val="0.3835233237890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550" b="0" i="0" u="none" strike="noStrike" baseline="0">
                <a:solidFill>
                  <a:srgbClr val="FF0000"/>
                </a:solidFill>
                <a:latin typeface="Verdana"/>
                <a:ea typeface="Verdana"/>
                <a:cs typeface="Verdana"/>
              </a:defRPr>
            </a:pPr>
            <a:endParaRPr lang="en-US"/>
          </a:p>
        </c:txPr>
        <c:crossAx val="33328388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CCCC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alignWithMargins="0">
      <c:oddHeader>&amp;A</c:oddHeader>
      <c:oddFooter>Page &amp;P</c:oddFooter>
    </c:headerFooter>
    <c:pageMargins b="1" l="0.75000000000000044" r="0.75000000000000044" t="1" header="0.5" footer="0.5"/>
    <c:pageSetup paperSize="9" orientation="landscape" horizontalDpi="180" verticalDpi="18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rgbClr val="000000"/>
                </a:solidFill>
                <a:latin typeface="Arial"/>
                <a:ea typeface="Arial"/>
                <a:cs typeface="Arial"/>
              </a:defRPr>
            </a:pPr>
            <a:r>
              <a:rPr lang="en-US"/>
              <a:t>X- CHART</a:t>
            </a:r>
          </a:p>
        </c:rich>
      </c:tx>
      <c:layout>
        <c:manualLayout>
          <c:xMode val="edge"/>
          <c:yMode val="edge"/>
          <c:x val="0.36983045002586368"/>
          <c:y val="2.8409090909090912E-2"/>
        </c:manualLayout>
      </c:layout>
      <c:overlay val="0"/>
      <c:spPr>
        <a:noFill/>
        <a:ln w="25400">
          <a:noFill/>
        </a:ln>
      </c:spPr>
    </c:title>
    <c:autoTitleDeleted val="0"/>
    <c:plotArea>
      <c:layout>
        <c:manualLayout>
          <c:layoutTarget val="inner"/>
          <c:xMode val="edge"/>
          <c:yMode val="edge"/>
          <c:x val="0.15571813155349856"/>
          <c:y val="0.17045454545454539"/>
          <c:w val="0.60584085557532996"/>
          <c:h val="0.60227272727272729"/>
        </c:manualLayout>
      </c:layout>
      <c:lineChart>
        <c:grouping val="standard"/>
        <c:varyColors val="0"/>
        <c:ser>
          <c:idx val="1"/>
          <c:order val="0"/>
          <c:tx>
            <c:strRef>
              <c:f>'INITIAL PROCESS STUDY '!$A$17</c:f>
              <c:strCache>
                <c:ptCount val="1"/>
                <c:pt idx="0">
                  <c:v>AVG.</c:v>
                </c:pt>
              </c:strCache>
            </c:strRef>
          </c:tx>
          <c:spPr>
            <a:ln w="3175">
              <a:solidFill>
                <a:srgbClr val="008000"/>
              </a:solidFill>
              <a:prstDash val="solid"/>
            </a:ln>
          </c:spPr>
          <c:marker>
            <c:symbol val="square"/>
            <c:size val="5"/>
            <c:spPr>
              <a:solidFill>
                <a:srgbClr val="008000"/>
              </a:solidFill>
              <a:ln>
                <a:solidFill>
                  <a:srgbClr val="008000"/>
                </a:solidFill>
                <a:prstDash val="solid"/>
              </a:ln>
            </c:spPr>
          </c:marker>
          <c:val>
            <c:numRef>
              <c:f>'INITIAL PROCESS STUDY '!$B$17:$K$17</c:f>
              <c:numCache>
                <c:formatCode>0.0000</c:formatCode>
                <c:ptCount val="10"/>
                <c:pt idx="0">
                  <c:v>6.0460000000000003</c:v>
                </c:pt>
                <c:pt idx="1">
                  <c:v>6.0559999999999992</c:v>
                </c:pt>
                <c:pt idx="2">
                  <c:v>6.0439999999999996</c:v>
                </c:pt>
                <c:pt idx="3">
                  <c:v>6.0439999999999996</c:v>
                </c:pt>
                <c:pt idx="4">
                  <c:v>6.0559999999999992</c:v>
                </c:pt>
                <c:pt idx="5">
                  <c:v>6.0559999999999992</c:v>
                </c:pt>
                <c:pt idx="6">
                  <c:v>6.0679999999999996</c:v>
                </c:pt>
                <c:pt idx="7">
                  <c:v>6.0540000000000003</c:v>
                </c:pt>
                <c:pt idx="8">
                  <c:v>6.0540000000000003</c:v>
                </c:pt>
                <c:pt idx="9">
                  <c:v>6.04</c:v>
                </c:pt>
              </c:numCache>
            </c:numRef>
          </c:val>
          <c:smooth val="0"/>
        </c:ser>
        <c:ser>
          <c:idx val="2"/>
          <c:order val="1"/>
          <c:tx>
            <c:strRef>
              <c:f>'INITIAL PROCESS STUDY '!$A$22</c:f>
              <c:strCache>
                <c:ptCount val="1"/>
                <c:pt idx="0">
                  <c:v>U.C.L. </c:v>
                </c:pt>
              </c:strCache>
            </c:strRef>
          </c:tx>
          <c:spPr>
            <a:ln w="3175">
              <a:solidFill>
                <a:srgbClr val="000000"/>
              </a:solidFill>
              <a:prstDash val="sysDash"/>
            </a:ln>
          </c:spPr>
          <c:marker>
            <c:symbol val="none"/>
          </c:marker>
          <c:val>
            <c:numRef>
              <c:f>'INITIAL PROCESS STUDY '!$B$22:$K$22</c:f>
              <c:numCache>
                <c:formatCode>General</c:formatCode>
                <c:ptCount val="10"/>
                <c:pt idx="0">
                  <c:v>6.06006</c:v>
                </c:pt>
                <c:pt idx="1">
                  <c:v>6.06006</c:v>
                </c:pt>
                <c:pt idx="2">
                  <c:v>6.06006</c:v>
                </c:pt>
                <c:pt idx="3">
                  <c:v>6.06006</c:v>
                </c:pt>
                <c:pt idx="4">
                  <c:v>6.06006</c:v>
                </c:pt>
                <c:pt idx="5">
                  <c:v>6.06006</c:v>
                </c:pt>
                <c:pt idx="6">
                  <c:v>6.06006</c:v>
                </c:pt>
                <c:pt idx="7">
                  <c:v>6.06006</c:v>
                </c:pt>
                <c:pt idx="8">
                  <c:v>6.06006</c:v>
                </c:pt>
                <c:pt idx="9" formatCode="0.0000">
                  <c:v>6.06006</c:v>
                </c:pt>
              </c:numCache>
            </c:numRef>
          </c:val>
          <c:smooth val="0"/>
        </c:ser>
        <c:ser>
          <c:idx val="3"/>
          <c:order val="2"/>
          <c:tx>
            <c:strRef>
              <c:f>'INITIAL PROCESS STUDY '!$A$23</c:f>
              <c:strCache>
                <c:ptCount val="1"/>
                <c:pt idx="0">
                  <c:v>L.C.L.</c:v>
                </c:pt>
              </c:strCache>
            </c:strRef>
          </c:tx>
          <c:spPr>
            <a:ln w="3175">
              <a:solidFill>
                <a:srgbClr val="FF00FF"/>
              </a:solidFill>
              <a:prstDash val="sysDash"/>
            </a:ln>
          </c:spPr>
          <c:marker>
            <c:symbol val="none"/>
          </c:marker>
          <c:val>
            <c:numRef>
              <c:f>'INITIAL PROCESS STUDY '!$B$23:$K$23</c:f>
              <c:numCache>
                <c:formatCode>0.0000</c:formatCode>
                <c:ptCount val="10"/>
                <c:pt idx="0">
                  <c:v>6.0435400000000001</c:v>
                </c:pt>
                <c:pt idx="1">
                  <c:v>6.0435400000000001</c:v>
                </c:pt>
                <c:pt idx="2">
                  <c:v>6.0435400000000001</c:v>
                </c:pt>
                <c:pt idx="3">
                  <c:v>6.0435400000000001</c:v>
                </c:pt>
                <c:pt idx="4">
                  <c:v>6.0435400000000001</c:v>
                </c:pt>
                <c:pt idx="5">
                  <c:v>6.0435400000000001</c:v>
                </c:pt>
                <c:pt idx="6">
                  <c:v>6.0435400000000001</c:v>
                </c:pt>
                <c:pt idx="7">
                  <c:v>6.0435400000000001</c:v>
                </c:pt>
                <c:pt idx="8">
                  <c:v>6.0435400000000001</c:v>
                </c:pt>
                <c:pt idx="9">
                  <c:v>6.0435400000000001</c:v>
                </c:pt>
              </c:numCache>
            </c:numRef>
          </c:val>
          <c:smooth val="0"/>
        </c:ser>
        <c:ser>
          <c:idx val="4"/>
          <c:order val="3"/>
          <c:tx>
            <c:strRef>
              <c:f>'INITIAL PROCESS STUDY '!$A$26</c:f>
              <c:strCache>
                <c:ptCount val="1"/>
                <c:pt idx="0">
                  <c:v>X-BAR </c:v>
                </c:pt>
              </c:strCache>
            </c:strRef>
          </c:tx>
          <c:spPr>
            <a:ln w="3175">
              <a:solidFill>
                <a:srgbClr val="0000FF"/>
              </a:solidFill>
              <a:prstDash val="solid"/>
            </a:ln>
          </c:spPr>
          <c:marker>
            <c:symbol val="none"/>
          </c:marker>
          <c:val>
            <c:numRef>
              <c:f>'INITIAL PROCESS STUDY '!$B$26:$K$26</c:f>
              <c:numCache>
                <c:formatCode>0.0000</c:formatCode>
                <c:ptCount val="10"/>
                <c:pt idx="0">
                  <c:v>6.0518000000000001</c:v>
                </c:pt>
                <c:pt idx="1">
                  <c:v>6.0518000000000001</c:v>
                </c:pt>
                <c:pt idx="2">
                  <c:v>6.0518000000000001</c:v>
                </c:pt>
                <c:pt idx="3">
                  <c:v>6.0518000000000001</c:v>
                </c:pt>
                <c:pt idx="4">
                  <c:v>6.0518000000000001</c:v>
                </c:pt>
                <c:pt idx="5">
                  <c:v>6.0518000000000001</c:v>
                </c:pt>
                <c:pt idx="6">
                  <c:v>6.0518000000000001</c:v>
                </c:pt>
                <c:pt idx="7">
                  <c:v>6.0518000000000001</c:v>
                </c:pt>
                <c:pt idx="8">
                  <c:v>6.0518000000000001</c:v>
                </c:pt>
                <c:pt idx="9">
                  <c:v>6.0518000000000001</c:v>
                </c:pt>
              </c:numCache>
            </c:numRef>
          </c:val>
          <c:smooth val="0"/>
        </c:ser>
        <c:dLbls>
          <c:showLegendKey val="0"/>
          <c:showVal val="0"/>
          <c:showCatName val="0"/>
          <c:showSerName val="0"/>
          <c:showPercent val="0"/>
          <c:showBubbleSize val="0"/>
        </c:dLbls>
        <c:marker val="1"/>
        <c:smooth val="0"/>
        <c:axId val="333434664"/>
        <c:axId val="333435048"/>
      </c:lineChart>
      <c:catAx>
        <c:axId val="333434664"/>
        <c:scaling>
          <c:orientation val="minMax"/>
        </c:scaling>
        <c:delete val="0"/>
        <c:axPos val="b"/>
        <c:title>
          <c:tx>
            <c:rich>
              <a:bodyPr/>
              <a:lstStyle/>
              <a:p>
                <a:pPr>
                  <a:defRPr sz="600" b="0" i="0" u="none" strike="noStrike" baseline="0">
                    <a:solidFill>
                      <a:srgbClr val="000000"/>
                    </a:solidFill>
                    <a:latin typeface="Arial"/>
                    <a:ea typeface="Arial"/>
                    <a:cs typeface="Arial"/>
                  </a:defRPr>
                </a:pPr>
                <a:r>
                  <a:rPr lang="en-US"/>
                  <a:t>SAMPLE</a:t>
                </a:r>
              </a:p>
            </c:rich>
          </c:tx>
          <c:layout>
            <c:manualLayout>
              <c:xMode val="edge"/>
              <c:yMode val="edge"/>
              <c:x val="0.41362632590634213"/>
              <c:y val="0.892045454545454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333435048"/>
        <c:crosses val="autoZero"/>
        <c:auto val="0"/>
        <c:lblAlgn val="ctr"/>
        <c:lblOffset val="100"/>
        <c:tickLblSkip val="1"/>
        <c:tickMarkSkip val="1"/>
        <c:noMultiLvlLbl val="0"/>
      </c:catAx>
      <c:valAx>
        <c:axId val="333435048"/>
        <c:scaling>
          <c:orientation val="minMax"/>
        </c:scaling>
        <c:delete val="0"/>
        <c:axPos val="l"/>
        <c:title>
          <c:tx>
            <c:rich>
              <a:bodyPr/>
              <a:lstStyle/>
              <a:p>
                <a:pPr>
                  <a:defRPr sz="600" b="0" i="0" u="none" strike="noStrike" baseline="0">
                    <a:solidFill>
                      <a:srgbClr val="000000"/>
                    </a:solidFill>
                    <a:latin typeface="Arial"/>
                    <a:ea typeface="Arial"/>
                    <a:cs typeface="Arial"/>
                  </a:defRPr>
                </a:pPr>
                <a:r>
                  <a:rPr lang="en-US"/>
                  <a:t>VALUE</a:t>
                </a:r>
              </a:p>
            </c:rich>
          </c:tx>
          <c:layout>
            <c:manualLayout>
              <c:xMode val="edge"/>
              <c:yMode val="edge"/>
              <c:x val="1.2165450121654499E-2"/>
              <c:y val="0.32386363636363646"/>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333434664"/>
        <c:crosses val="autoZero"/>
        <c:crossBetween val="between"/>
      </c:valAx>
      <c:spPr>
        <a:solidFill>
          <a:srgbClr val="FFFFFF"/>
        </a:solidFill>
        <a:ln w="25400">
          <a:noFill/>
        </a:ln>
      </c:spPr>
    </c:plotArea>
    <c:legend>
      <c:legendPos val="r"/>
      <c:layout>
        <c:manualLayout>
          <c:xMode val="edge"/>
          <c:yMode val="edge"/>
          <c:x val="0.80048840610252192"/>
          <c:y val="0.44886363636363635"/>
          <c:w val="0.17274990261253848"/>
          <c:h val="0.27840909090909105"/>
        </c:manualLayout>
      </c:layout>
      <c:overlay val="0"/>
      <c:spPr>
        <a:solidFill>
          <a:srgbClr val="FFFFFF"/>
        </a:solidFill>
        <a:ln w="25400">
          <a:noFill/>
        </a:ln>
      </c:spPr>
      <c:txPr>
        <a:bodyPr/>
        <a:lstStyle/>
        <a:p>
          <a:pPr>
            <a:defRPr sz="5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CCC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horizontalDpi="180" verticalDpi="18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rgbClr val="000000"/>
                </a:solidFill>
                <a:latin typeface="Arial"/>
                <a:ea typeface="Arial"/>
                <a:cs typeface="Arial"/>
              </a:defRPr>
            </a:pPr>
            <a:r>
              <a:rPr lang="en-US"/>
              <a:t>R - CHART</a:t>
            </a:r>
          </a:p>
        </c:rich>
      </c:tx>
      <c:layout>
        <c:manualLayout>
          <c:xMode val="edge"/>
          <c:yMode val="edge"/>
          <c:x val="0.3649642699772021"/>
          <c:y val="3.4090909090909088E-2"/>
        </c:manualLayout>
      </c:layout>
      <c:overlay val="0"/>
      <c:spPr>
        <a:noFill/>
        <a:ln w="25400">
          <a:noFill/>
        </a:ln>
      </c:spPr>
    </c:title>
    <c:autoTitleDeleted val="0"/>
    <c:plotArea>
      <c:layout>
        <c:manualLayout>
          <c:layoutTarget val="inner"/>
          <c:xMode val="edge"/>
          <c:yMode val="edge"/>
          <c:x val="0.13382026930378763"/>
          <c:y val="0.15340909090909097"/>
          <c:w val="0.61557323879742343"/>
          <c:h val="0.61931818181818177"/>
        </c:manualLayout>
      </c:layout>
      <c:lineChart>
        <c:grouping val="standard"/>
        <c:varyColors val="0"/>
        <c:ser>
          <c:idx val="1"/>
          <c:order val="0"/>
          <c:tx>
            <c:strRef>
              <c:f>'INITIAL PROCESS STUDY '!$A$16</c:f>
              <c:strCache>
                <c:ptCount val="1"/>
                <c:pt idx="0">
                  <c:v>RANGE</c:v>
                </c:pt>
              </c:strCache>
            </c:strRef>
          </c:tx>
          <c:spPr>
            <a:ln w="3175">
              <a:solidFill>
                <a:srgbClr val="008000"/>
              </a:solidFill>
              <a:prstDash val="solid"/>
            </a:ln>
          </c:spPr>
          <c:marker>
            <c:symbol val="square"/>
            <c:size val="5"/>
            <c:spPr>
              <a:solidFill>
                <a:srgbClr val="008000"/>
              </a:solidFill>
              <a:ln>
                <a:solidFill>
                  <a:srgbClr val="008000"/>
                </a:solidFill>
                <a:prstDash val="solid"/>
              </a:ln>
            </c:spPr>
          </c:marker>
          <c:val>
            <c:numRef>
              <c:f>'INITIAL PROCESS STUDY '!$B$16:$K$16</c:f>
              <c:numCache>
                <c:formatCode>0.0000</c:formatCode>
                <c:ptCount val="10"/>
                <c:pt idx="0">
                  <c:v>1.9999999999999574E-2</c:v>
                </c:pt>
                <c:pt idx="1">
                  <c:v>1.9999999999999574E-2</c:v>
                </c:pt>
                <c:pt idx="2">
                  <c:v>9.9999999999997868E-3</c:v>
                </c:pt>
                <c:pt idx="3">
                  <c:v>9.9999999999997868E-3</c:v>
                </c:pt>
                <c:pt idx="4">
                  <c:v>1.9999999999999574E-2</c:v>
                </c:pt>
                <c:pt idx="5">
                  <c:v>1.9999999999999574E-2</c:v>
                </c:pt>
                <c:pt idx="6">
                  <c:v>2.0000000000000462E-2</c:v>
                </c:pt>
                <c:pt idx="7">
                  <c:v>9.9999999999997868E-3</c:v>
                </c:pt>
                <c:pt idx="8">
                  <c:v>9.9999999999997868E-3</c:v>
                </c:pt>
                <c:pt idx="9">
                  <c:v>0</c:v>
                </c:pt>
              </c:numCache>
            </c:numRef>
          </c:val>
          <c:smooth val="0"/>
        </c:ser>
        <c:ser>
          <c:idx val="2"/>
          <c:order val="1"/>
          <c:tx>
            <c:strRef>
              <c:f>'INITIAL PROCESS STUDY '!$A$24</c:f>
              <c:strCache>
                <c:ptCount val="1"/>
                <c:pt idx="0">
                  <c:v>U.C.L.</c:v>
                </c:pt>
              </c:strCache>
            </c:strRef>
          </c:tx>
          <c:spPr>
            <a:ln w="3175">
              <a:solidFill>
                <a:srgbClr val="000000"/>
              </a:solidFill>
              <a:prstDash val="sysDash"/>
            </a:ln>
          </c:spPr>
          <c:marker>
            <c:symbol val="none"/>
          </c:marker>
          <c:val>
            <c:numRef>
              <c:f>'INITIAL PROCESS STUDY '!$B$24:$K$24</c:f>
              <c:numCache>
                <c:formatCode>0.0000</c:formatCode>
                <c:ptCount val="10"/>
                <c:pt idx="0">
                  <c:v>2.9539999999999556E-2</c:v>
                </c:pt>
                <c:pt idx="1">
                  <c:v>2.9539999999999556E-2</c:v>
                </c:pt>
                <c:pt idx="2">
                  <c:v>2.9539999999999556E-2</c:v>
                </c:pt>
                <c:pt idx="3">
                  <c:v>2.9539999999999556E-2</c:v>
                </c:pt>
                <c:pt idx="4">
                  <c:v>2.9539999999999556E-2</c:v>
                </c:pt>
                <c:pt idx="5">
                  <c:v>2.9539999999999556E-2</c:v>
                </c:pt>
                <c:pt idx="6">
                  <c:v>2.9539999999999556E-2</c:v>
                </c:pt>
                <c:pt idx="7">
                  <c:v>2.9539999999999556E-2</c:v>
                </c:pt>
                <c:pt idx="8">
                  <c:v>2.9539999999999556E-2</c:v>
                </c:pt>
                <c:pt idx="9">
                  <c:v>2.9539999999999556E-2</c:v>
                </c:pt>
              </c:numCache>
            </c:numRef>
          </c:val>
          <c:smooth val="0"/>
        </c:ser>
        <c:ser>
          <c:idx val="3"/>
          <c:order val="2"/>
          <c:tx>
            <c:strRef>
              <c:f>'INITIAL PROCESS STUDY '!$A$25</c:f>
              <c:strCache>
                <c:ptCount val="1"/>
                <c:pt idx="0">
                  <c:v>L.C.L.</c:v>
                </c:pt>
              </c:strCache>
            </c:strRef>
          </c:tx>
          <c:spPr>
            <a:ln w="3175">
              <a:solidFill>
                <a:srgbClr val="FF00FF"/>
              </a:solidFill>
              <a:prstDash val="sysDash"/>
            </a:ln>
          </c:spPr>
          <c:marker>
            <c:symbol val="none"/>
          </c:marker>
          <c:val>
            <c:numRef>
              <c:f>'INITIAL PROCESS STUDY '!$B$25:$K$25</c:f>
              <c:numCache>
                <c:formatCode>0.0000</c:formatCode>
                <c:ptCount val="10"/>
                <c:pt idx="0">
                  <c:v>0</c:v>
                </c:pt>
                <c:pt idx="1">
                  <c:v>0</c:v>
                </c:pt>
                <c:pt idx="2">
                  <c:v>0</c:v>
                </c:pt>
                <c:pt idx="3">
                  <c:v>0</c:v>
                </c:pt>
                <c:pt idx="4">
                  <c:v>0</c:v>
                </c:pt>
                <c:pt idx="5">
                  <c:v>0</c:v>
                </c:pt>
                <c:pt idx="6">
                  <c:v>0</c:v>
                </c:pt>
                <c:pt idx="7">
                  <c:v>0</c:v>
                </c:pt>
                <c:pt idx="8">
                  <c:v>0</c:v>
                </c:pt>
                <c:pt idx="9">
                  <c:v>0</c:v>
                </c:pt>
              </c:numCache>
            </c:numRef>
          </c:val>
          <c:smooth val="0"/>
        </c:ser>
        <c:ser>
          <c:idx val="4"/>
          <c:order val="3"/>
          <c:tx>
            <c:strRef>
              <c:f>'INITIAL PROCESS STUDY '!$A$27</c:f>
              <c:strCache>
                <c:ptCount val="1"/>
                <c:pt idx="0">
                  <c:v>R-BAR</c:v>
                </c:pt>
              </c:strCache>
            </c:strRef>
          </c:tx>
          <c:spPr>
            <a:ln w="3175">
              <a:solidFill>
                <a:srgbClr val="0000FF"/>
              </a:solidFill>
              <a:prstDash val="solid"/>
            </a:ln>
          </c:spPr>
          <c:marker>
            <c:symbol val="none"/>
          </c:marker>
          <c:val>
            <c:numRef>
              <c:f>'INITIAL PROCESS STUDY '!$B$27:$K$27</c:f>
              <c:numCache>
                <c:formatCode>0.0000</c:formatCode>
                <c:ptCount val="10"/>
                <c:pt idx="0">
                  <c:v>1.399999999999979E-2</c:v>
                </c:pt>
                <c:pt idx="1">
                  <c:v>1.399999999999979E-2</c:v>
                </c:pt>
                <c:pt idx="2">
                  <c:v>1.399999999999979E-2</c:v>
                </c:pt>
                <c:pt idx="3">
                  <c:v>1.399999999999979E-2</c:v>
                </c:pt>
                <c:pt idx="4">
                  <c:v>1.399999999999979E-2</c:v>
                </c:pt>
                <c:pt idx="5">
                  <c:v>1.399999999999979E-2</c:v>
                </c:pt>
                <c:pt idx="6">
                  <c:v>1.399999999999979E-2</c:v>
                </c:pt>
                <c:pt idx="7">
                  <c:v>1.399999999999979E-2</c:v>
                </c:pt>
                <c:pt idx="8">
                  <c:v>1.399999999999979E-2</c:v>
                </c:pt>
                <c:pt idx="9">
                  <c:v>1.399999999999979E-2</c:v>
                </c:pt>
              </c:numCache>
            </c:numRef>
          </c:val>
          <c:smooth val="0"/>
        </c:ser>
        <c:dLbls>
          <c:showLegendKey val="0"/>
          <c:showVal val="0"/>
          <c:showCatName val="0"/>
          <c:showSerName val="0"/>
          <c:showPercent val="0"/>
          <c:showBubbleSize val="0"/>
        </c:dLbls>
        <c:marker val="1"/>
        <c:smooth val="0"/>
        <c:axId val="333516192"/>
        <c:axId val="333516576"/>
      </c:lineChart>
      <c:catAx>
        <c:axId val="333516192"/>
        <c:scaling>
          <c:orientation val="minMax"/>
        </c:scaling>
        <c:delete val="0"/>
        <c:axPos val="b"/>
        <c:title>
          <c:tx>
            <c:rich>
              <a:bodyPr/>
              <a:lstStyle/>
              <a:p>
                <a:pPr>
                  <a:defRPr sz="600" b="0" i="0" u="none" strike="noStrike" baseline="0">
                    <a:solidFill>
                      <a:srgbClr val="000000"/>
                    </a:solidFill>
                    <a:latin typeface="Arial"/>
                    <a:ea typeface="Arial"/>
                    <a:cs typeface="Arial"/>
                  </a:defRPr>
                </a:pPr>
                <a:r>
                  <a:rPr lang="en-US"/>
                  <a:t>SAMPLE</a:t>
                </a:r>
              </a:p>
            </c:rich>
          </c:tx>
          <c:layout>
            <c:manualLayout>
              <c:xMode val="edge"/>
              <c:yMode val="edge"/>
              <c:x val="0.39659469573602585"/>
              <c:y val="0.8806818181818184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333516576"/>
        <c:crosses val="autoZero"/>
        <c:auto val="0"/>
        <c:lblAlgn val="ctr"/>
        <c:lblOffset val="100"/>
        <c:tickLblSkip val="1"/>
        <c:tickMarkSkip val="1"/>
        <c:noMultiLvlLbl val="0"/>
      </c:catAx>
      <c:valAx>
        <c:axId val="333516576"/>
        <c:scaling>
          <c:orientation val="minMax"/>
        </c:scaling>
        <c:delete val="0"/>
        <c:axPos val="l"/>
        <c:title>
          <c:tx>
            <c:rich>
              <a:bodyPr/>
              <a:lstStyle/>
              <a:p>
                <a:pPr>
                  <a:defRPr sz="600" b="0" i="0" u="none" strike="noStrike" baseline="0">
                    <a:solidFill>
                      <a:srgbClr val="000000"/>
                    </a:solidFill>
                    <a:latin typeface="Arial"/>
                    <a:ea typeface="Arial"/>
                    <a:cs typeface="Arial"/>
                  </a:defRPr>
                </a:pPr>
                <a:r>
                  <a:rPr lang="en-US"/>
                  <a:t>VALUE</a:t>
                </a:r>
              </a:p>
            </c:rich>
          </c:tx>
          <c:layout>
            <c:manualLayout>
              <c:xMode val="edge"/>
              <c:yMode val="edge"/>
              <c:x val="1.2165450121654499E-2"/>
              <c:y val="0.36363636363636376"/>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333516192"/>
        <c:crosses val="autoZero"/>
        <c:crossBetween val="between"/>
      </c:valAx>
      <c:spPr>
        <a:solidFill>
          <a:srgbClr val="FFFFFF"/>
        </a:solidFill>
        <a:ln w="25400">
          <a:noFill/>
        </a:ln>
      </c:spPr>
    </c:plotArea>
    <c:legend>
      <c:legendPos val="r"/>
      <c:layout>
        <c:manualLayout>
          <c:xMode val="edge"/>
          <c:yMode val="edge"/>
          <c:x val="0.77129132581055104"/>
          <c:y val="0.34659090909090923"/>
          <c:w val="0.18734844275852391"/>
          <c:h val="0.3011363636363637"/>
        </c:manualLayout>
      </c:layout>
      <c:overlay val="0"/>
      <c:spPr>
        <a:solidFill>
          <a:srgbClr val="FFFFFF"/>
        </a:solidFill>
        <a:ln w="25400">
          <a:noFill/>
        </a:ln>
      </c:spPr>
      <c:txPr>
        <a:bodyPr/>
        <a:lstStyle/>
        <a:p>
          <a:pPr>
            <a:defRPr sz="5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CCC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NULL"/><Relationship Id="rId1" Type="http://schemas.openxmlformats.org/officeDocument/2006/relationships/chart" Target="../charts/chart1.xml"/><Relationship Id="rId5" Type="http://schemas.openxmlformats.org/officeDocument/2006/relationships/image" Target="../media/image1.jpeg"/><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247650</xdr:colOff>
      <xdr:row>1</xdr:row>
      <xdr:rowOff>142875</xdr:rowOff>
    </xdr:from>
    <xdr:to>
      <xdr:col>7</xdr:col>
      <xdr:colOff>0</xdr:colOff>
      <xdr:row>28</xdr:row>
      <xdr:rowOff>85725</xdr:rowOff>
    </xdr:to>
    <xdr:sp macro="" textlink="">
      <xdr:nvSpPr>
        <xdr:cNvPr id="2" name="Rounded Rectangle 1"/>
        <xdr:cNvSpPr/>
      </xdr:nvSpPr>
      <xdr:spPr>
        <a:xfrm>
          <a:off x="247650" y="419100"/>
          <a:ext cx="5600700" cy="7305675"/>
        </a:xfrm>
        <a:prstGeom prst="roundRect">
          <a:avLst/>
        </a:prstGeom>
        <a:noFill/>
        <a:ln w="19050">
          <a:solidFill>
            <a:srgbClr val="0000FF"/>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lang="en-US" sz="1100">
            <a:ln>
              <a:solidFill>
                <a:srgbClr val="0000FF"/>
              </a:solidFill>
            </a:ln>
          </a:endParaRPr>
        </a:p>
      </xdr:txBody>
    </xdr:sp>
    <xdr:clientData/>
  </xdr:twoCellAnchor>
  <xdr:twoCellAnchor>
    <xdr:from>
      <xdr:col>3</xdr:col>
      <xdr:colOff>95250</xdr:colOff>
      <xdr:row>4</xdr:row>
      <xdr:rowOff>247649</xdr:rowOff>
    </xdr:from>
    <xdr:to>
      <xdr:col>5</xdr:col>
      <xdr:colOff>266330</xdr:colOff>
      <xdr:row>7</xdr:row>
      <xdr:rowOff>142874</xdr:rowOff>
    </xdr:to>
    <xdr:pic>
      <xdr:nvPicPr>
        <xdr:cNvPr id="4" name="Picture 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266824"/>
          <a:ext cx="209513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489857</xdr:colOff>
      <xdr:row>69</xdr:row>
      <xdr:rowOff>41016</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450036" cy="1130773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19050</xdr:colOff>
          <xdr:row>4</xdr:row>
          <xdr:rowOff>219075</xdr:rowOff>
        </xdr:from>
        <xdr:to>
          <xdr:col>6</xdr:col>
          <xdr:colOff>28575</xdr:colOff>
          <xdr:row>5</xdr:row>
          <xdr:rowOff>209550</xdr:rowOff>
        </xdr:to>
        <xdr:sp macro="" textlink="">
          <xdr:nvSpPr>
            <xdr:cNvPr id="20481" name="Check Box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4</xdr:row>
          <xdr:rowOff>219075</xdr:rowOff>
        </xdr:from>
        <xdr:to>
          <xdr:col>7</xdr:col>
          <xdr:colOff>161925</xdr:colOff>
          <xdr:row>5</xdr:row>
          <xdr:rowOff>209550</xdr:rowOff>
        </xdr:to>
        <xdr:sp macro="" textlink="">
          <xdr:nvSpPr>
            <xdr:cNvPr id="20482" name="Check Box 2"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14</xdr:row>
          <xdr:rowOff>152400</xdr:rowOff>
        </xdr:from>
        <xdr:to>
          <xdr:col>11</xdr:col>
          <xdr:colOff>361950</xdr:colOff>
          <xdr:row>16</xdr:row>
          <xdr:rowOff>9525</xdr:rowOff>
        </xdr:to>
        <xdr:sp macro="" textlink="">
          <xdr:nvSpPr>
            <xdr:cNvPr id="20483" name="Check Box 3" hidden="1">
              <a:extLst>
                <a:ext uri="{63B3BB69-23CF-44E3-9099-C40C66FF867C}">
                  <a14:compatExt spid="_x0000_s2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14</xdr:row>
          <xdr:rowOff>152400</xdr:rowOff>
        </xdr:from>
        <xdr:to>
          <xdr:col>12</xdr:col>
          <xdr:colOff>523875</xdr:colOff>
          <xdr:row>16</xdr:row>
          <xdr:rowOff>9525</xdr:rowOff>
        </xdr:to>
        <xdr:sp macro="" textlink="">
          <xdr:nvSpPr>
            <xdr:cNvPr id="20484" name="Check Box 4" hidden="1">
              <a:extLst>
                <a:ext uri="{63B3BB69-23CF-44E3-9099-C40C66FF867C}">
                  <a14:compatExt spid="_x0000_s2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xdr:row>
          <xdr:rowOff>152400</xdr:rowOff>
        </xdr:from>
        <xdr:to>
          <xdr:col>17</xdr:col>
          <xdr:colOff>123825</xdr:colOff>
          <xdr:row>16</xdr:row>
          <xdr:rowOff>9525</xdr:rowOff>
        </xdr:to>
        <xdr:sp macro="" textlink="">
          <xdr:nvSpPr>
            <xdr:cNvPr id="20485" name="Check Box 5" hidden="1">
              <a:extLst>
                <a:ext uri="{63B3BB69-23CF-44E3-9099-C40C66FF867C}">
                  <a14:compatExt spid="_x0000_s2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190500</xdr:rowOff>
        </xdr:from>
        <xdr:to>
          <xdr:col>3</xdr:col>
          <xdr:colOff>247650</xdr:colOff>
          <xdr:row>21</xdr:row>
          <xdr:rowOff>47625</xdr:rowOff>
        </xdr:to>
        <xdr:sp macro="" textlink="">
          <xdr:nvSpPr>
            <xdr:cNvPr id="20486" name="Check Box 6" hidden="1">
              <a:extLst>
                <a:ext uri="{63B3BB69-23CF-44E3-9099-C40C66FF867C}">
                  <a14:compatExt spid="_x0000_s2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Initial Submission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133350</xdr:rowOff>
        </xdr:from>
        <xdr:to>
          <xdr:col>8</xdr:col>
          <xdr:colOff>247650</xdr:colOff>
          <xdr:row>23</xdr:row>
          <xdr:rowOff>28575</xdr:rowOff>
        </xdr:to>
        <xdr:sp macro="" textlink="">
          <xdr:nvSpPr>
            <xdr:cNvPr id="20487" name="Check Box 7" hidden="1">
              <a:extLst>
                <a:ext uri="{63B3BB69-23CF-44E3-9099-C40C66FF867C}">
                  <a14:compatExt spid="_x0000_s2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Tooling: Transfer, Replacement, Refurbishment, or additional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133350</xdr:rowOff>
        </xdr:from>
        <xdr:to>
          <xdr:col>5</xdr:col>
          <xdr:colOff>257175</xdr:colOff>
          <xdr:row>25</xdr:row>
          <xdr:rowOff>28575</xdr:rowOff>
        </xdr:to>
        <xdr:sp macro="" textlink="">
          <xdr:nvSpPr>
            <xdr:cNvPr id="20488" name="Check Box 8" hidden="1">
              <a:extLst>
                <a:ext uri="{63B3BB69-23CF-44E3-9099-C40C66FF867C}">
                  <a14:compatExt spid="_x0000_s2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Tooling Inactive &gt; than 1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19</xdr:row>
          <xdr:rowOff>190500</xdr:rowOff>
        </xdr:from>
        <xdr:to>
          <xdr:col>16</xdr:col>
          <xdr:colOff>371475</xdr:colOff>
          <xdr:row>21</xdr:row>
          <xdr:rowOff>47625</xdr:rowOff>
        </xdr:to>
        <xdr:sp macro="" textlink="">
          <xdr:nvSpPr>
            <xdr:cNvPr id="20489" name="Check Box 9" hidden="1">
              <a:extLst>
                <a:ext uri="{63B3BB69-23CF-44E3-9099-C40C66FF867C}">
                  <a14:compatExt spid="_x0000_s2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Change to Optional Construction or Material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142875</xdr:rowOff>
        </xdr:from>
        <xdr:to>
          <xdr:col>4</xdr:col>
          <xdr:colOff>285750</xdr:colOff>
          <xdr:row>22</xdr:row>
          <xdr:rowOff>38100</xdr:rowOff>
        </xdr:to>
        <xdr:sp macro="" textlink="">
          <xdr:nvSpPr>
            <xdr:cNvPr id="20490" name="Check Box 10" hidden="1">
              <a:extLst>
                <a:ext uri="{63B3BB69-23CF-44E3-9099-C40C66FF867C}">
                  <a14:compatExt spid="_x0000_s2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Engineering Change(s)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133350</xdr:rowOff>
        </xdr:from>
        <xdr:to>
          <xdr:col>4</xdr:col>
          <xdr:colOff>352425</xdr:colOff>
          <xdr:row>24</xdr:row>
          <xdr:rowOff>28575</xdr:rowOff>
        </xdr:to>
        <xdr:sp macro="" textlink="">
          <xdr:nvSpPr>
            <xdr:cNvPr id="20491" name="Check Box 11" hidden="1">
              <a:extLst>
                <a:ext uri="{63B3BB69-23CF-44E3-9099-C40C66FF867C}">
                  <a14:compatExt spid="_x0000_s2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Correction of Discrepancy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20</xdr:row>
          <xdr:rowOff>142875</xdr:rowOff>
        </xdr:from>
        <xdr:to>
          <xdr:col>16</xdr:col>
          <xdr:colOff>76200</xdr:colOff>
          <xdr:row>22</xdr:row>
          <xdr:rowOff>38100</xdr:rowOff>
        </xdr:to>
        <xdr:sp macro="" textlink="">
          <xdr:nvSpPr>
            <xdr:cNvPr id="20492" name="Check Box 12" hidden="1">
              <a:extLst>
                <a:ext uri="{63B3BB69-23CF-44E3-9099-C40C66FF867C}">
                  <a14:compatExt spid="_x0000_s2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Supplier or Material Source Change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21</xdr:row>
          <xdr:rowOff>133350</xdr:rowOff>
        </xdr:from>
        <xdr:to>
          <xdr:col>16</xdr:col>
          <xdr:colOff>114300</xdr:colOff>
          <xdr:row>23</xdr:row>
          <xdr:rowOff>28575</xdr:rowOff>
        </xdr:to>
        <xdr:sp macro="" textlink="">
          <xdr:nvSpPr>
            <xdr:cNvPr id="20493" name="Check Box 13" hidden="1">
              <a:extLst>
                <a:ext uri="{63B3BB69-23CF-44E3-9099-C40C66FF867C}">
                  <a14:compatExt spid="_x0000_s2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Change in Part Processing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23</xdr:row>
          <xdr:rowOff>133350</xdr:rowOff>
        </xdr:from>
        <xdr:to>
          <xdr:col>17</xdr:col>
          <xdr:colOff>76200</xdr:colOff>
          <xdr:row>25</xdr:row>
          <xdr:rowOff>28575</xdr:rowOff>
        </xdr:to>
        <xdr:sp macro="" textlink="">
          <xdr:nvSpPr>
            <xdr:cNvPr id="20494" name="Check Box 14" hidden="1">
              <a:extLst>
                <a:ext uri="{63B3BB69-23CF-44E3-9099-C40C66FF867C}">
                  <a14:compatExt spid="_x0000_s2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Other -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22</xdr:row>
          <xdr:rowOff>133350</xdr:rowOff>
        </xdr:from>
        <xdr:to>
          <xdr:col>14</xdr:col>
          <xdr:colOff>285750</xdr:colOff>
          <xdr:row>24</xdr:row>
          <xdr:rowOff>28575</xdr:rowOff>
        </xdr:to>
        <xdr:sp macro="" textlink="">
          <xdr:nvSpPr>
            <xdr:cNvPr id="20495" name="Check Box 15" hidden="1">
              <a:extLst>
                <a:ext uri="{63B3BB69-23CF-44E3-9099-C40C66FF867C}">
                  <a14:compatExt spid="_x0000_s2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Parts Produced at Additional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190500</xdr:rowOff>
        </xdr:from>
        <xdr:to>
          <xdr:col>16</xdr:col>
          <xdr:colOff>66675</xdr:colOff>
          <xdr:row>27</xdr:row>
          <xdr:rowOff>47625</xdr:rowOff>
        </xdr:to>
        <xdr:sp macro="" textlink="">
          <xdr:nvSpPr>
            <xdr:cNvPr id="20496" name="Check Box 16" hidden="1">
              <a:extLst>
                <a:ext uri="{63B3BB69-23CF-44E3-9099-C40C66FF867C}">
                  <a14:compatExt spid="_x0000_s2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Level 1 - Warrant only (and for designated appearance items, an Appearance Approval Report)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133350</xdr:rowOff>
        </xdr:from>
        <xdr:to>
          <xdr:col>9</xdr:col>
          <xdr:colOff>171450</xdr:colOff>
          <xdr:row>30</xdr:row>
          <xdr:rowOff>28575</xdr:rowOff>
        </xdr:to>
        <xdr:sp macro="" textlink="">
          <xdr:nvSpPr>
            <xdr:cNvPr id="20497" name="Check Box 17" hidden="1">
              <a:extLst>
                <a:ext uri="{63B3BB69-23CF-44E3-9099-C40C66FF867C}">
                  <a14:compatExt spid="_x0000_s2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Level 4 - Warrant and other requirements as defined by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142875</xdr:rowOff>
        </xdr:from>
        <xdr:to>
          <xdr:col>12</xdr:col>
          <xdr:colOff>457200</xdr:colOff>
          <xdr:row>28</xdr:row>
          <xdr:rowOff>38100</xdr:rowOff>
        </xdr:to>
        <xdr:sp macro="" textlink="">
          <xdr:nvSpPr>
            <xdr:cNvPr id="20498" name="Check Box 18" hidden="1">
              <a:extLst>
                <a:ext uri="{63B3BB69-23CF-44E3-9099-C40C66FF867C}">
                  <a14:compatExt spid="_x0000_s2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Level 2 - Warrant with product samples and limited supporting data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133350</xdr:rowOff>
        </xdr:from>
        <xdr:to>
          <xdr:col>12</xdr:col>
          <xdr:colOff>466725</xdr:colOff>
          <xdr:row>29</xdr:row>
          <xdr:rowOff>28575</xdr:rowOff>
        </xdr:to>
        <xdr:sp macro="" textlink="">
          <xdr:nvSpPr>
            <xdr:cNvPr id="20499" name="Check Box 19" hidden="1">
              <a:extLst>
                <a:ext uri="{63B3BB69-23CF-44E3-9099-C40C66FF867C}">
                  <a14:compatExt spid="_x0000_s2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Level 3 - Warrant with product samples and complete supporting data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123825</xdr:rowOff>
        </xdr:from>
        <xdr:to>
          <xdr:col>15</xdr:col>
          <xdr:colOff>104775</xdr:colOff>
          <xdr:row>31</xdr:row>
          <xdr:rowOff>19050</xdr:rowOff>
        </xdr:to>
        <xdr:sp macro="" textlink="">
          <xdr:nvSpPr>
            <xdr:cNvPr id="20500" name="Check Box 20" hidden="1">
              <a:extLst>
                <a:ext uri="{63B3BB69-23CF-44E3-9099-C40C66FF867C}">
                  <a14:compatExt spid="_x0000_s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Level 5 - Warrant with product samples and complete supporting data reviewed at organization's manufacturing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152400</xdr:rowOff>
        </xdr:from>
        <xdr:to>
          <xdr:col>6</xdr:col>
          <xdr:colOff>66675</xdr:colOff>
          <xdr:row>33</xdr:row>
          <xdr:rowOff>9525</xdr:rowOff>
        </xdr:to>
        <xdr:sp macro="" textlink="">
          <xdr:nvSpPr>
            <xdr:cNvPr id="20501" name="Check Box 21" hidden="1">
              <a:extLst>
                <a:ext uri="{63B3BB69-23CF-44E3-9099-C40C66FF867C}">
                  <a14:compatExt spid="_x0000_s20501"/>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dimensional measurements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31</xdr:row>
          <xdr:rowOff>152400</xdr:rowOff>
        </xdr:from>
        <xdr:to>
          <xdr:col>10</xdr:col>
          <xdr:colOff>104775</xdr:colOff>
          <xdr:row>33</xdr:row>
          <xdr:rowOff>9525</xdr:rowOff>
        </xdr:to>
        <xdr:sp macro="" textlink="">
          <xdr:nvSpPr>
            <xdr:cNvPr id="20502" name="Check Box 22" hidden="1">
              <a:extLst>
                <a:ext uri="{63B3BB69-23CF-44E3-9099-C40C66FF867C}">
                  <a14:compatExt spid="_x0000_s2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material and functional tests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31</xdr:row>
          <xdr:rowOff>152400</xdr:rowOff>
        </xdr:from>
        <xdr:to>
          <xdr:col>13</xdr:col>
          <xdr:colOff>0</xdr:colOff>
          <xdr:row>33</xdr:row>
          <xdr:rowOff>9525</xdr:rowOff>
        </xdr:to>
        <xdr:sp macro="" textlink="">
          <xdr:nvSpPr>
            <xdr:cNvPr id="20503" name="Check Box 23" hidden="1">
              <a:extLst>
                <a:ext uri="{63B3BB69-23CF-44E3-9099-C40C66FF867C}">
                  <a14:compatExt spid="_x0000_s2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appearance criteria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31</xdr:row>
          <xdr:rowOff>152400</xdr:rowOff>
        </xdr:from>
        <xdr:to>
          <xdr:col>17</xdr:col>
          <xdr:colOff>276225</xdr:colOff>
          <xdr:row>33</xdr:row>
          <xdr:rowOff>9525</xdr:rowOff>
        </xdr:to>
        <xdr:sp macro="" textlink="">
          <xdr:nvSpPr>
            <xdr:cNvPr id="20504" name="Check Box 24" hidden="1">
              <a:extLst>
                <a:ext uri="{63B3BB69-23CF-44E3-9099-C40C66FF867C}">
                  <a14:compatExt spid="_x0000_s2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statistical process package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32</xdr:row>
          <xdr:rowOff>133350</xdr:rowOff>
        </xdr:from>
        <xdr:to>
          <xdr:col>8</xdr:col>
          <xdr:colOff>352425</xdr:colOff>
          <xdr:row>34</xdr:row>
          <xdr:rowOff>28575</xdr:rowOff>
        </xdr:to>
        <xdr:sp macro="" textlink="">
          <xdr:nvSpPr>
            <xdr:cNvPr id="20505" name="Check Box 25" hidden="1">
              <a:extLst>
                <a:ext uri="{63B3BB69-23CF-44E3-9099-C40C66FF867C}">
                  <a14:compatExt spid="_x0000_s2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32</xdr:row>
          <xdr:rowOff>133350</xdr:rowOff>
        </xdr:from>
        <xdr:to>
          <xdr:col>10</xdr:col>
          <xdr:colOff>9525</xdr:colOff>
          <xdr:row>34</xdr:row>
          <xdr:rowOff>28575</xdr:rowOff>
        </xdr:to>
        <xdr:sp macro="" textlink="">
          <xdr:nvSpPr>
            <xdr:cNvPr id="20506" name="Check Box 26" hidden="1">
              <a:extLst>
                <a:ext uri="{63B3BB69-23CF-44E3-9099-C40C66FF867C}">
                  <a14:compatExt spid="_x0000_s2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9</xdr:col>
          <xdr:colOff>38100</xdr:colOff>
          <xdr:row>41</xdr:row>
          <xdr:rowOff>219075</xdr:rowOff>
        </xdr:to>
        <xdr:sp macro="" textlink="">
          <xdr:nvSpPr>
            <xdr:cNvPr id="20507" name="Check Box 27" hidden="1">
              <a:extLst>
                <a:ext uri="{63B3BB69-23CF-44E3-9099-C40C66FF867C}">
                  <a14:compatExt spid="_x0000_s2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41</xdr:row>
          <xdr:rowOff>0</xdr:rowOff>
        </xdr:from>
        <xdr:to>
          <xdr:col>10</xdr:col>
          <xdr:colOff>161925</xdr:colOff>
          <xdr:row>41</xdr:row>
          <xdr:rowOff>219075</xdr:rowOff>
        </xdr:to>
        <xdr:sp macro="" textlink="">
          <xdr:nvSpPr>
            <xdr:cNvPr id="20508" name="Check Box 28" hidden="1">
              <a:extLst>
                <a:ext uri="{63B3BB69-23CF-44E3-9099-C40C66FF867C}">
                  <a14:compatExt spid="_x0000_s2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41</xdr:row>
          <xdr:rowOff>0</xdr:rowOff>
        </xdr:from>
        <xdr:to>
          <xdr:col>11</xdr:col>
          <xdr:colOff>342900</xdr:colOff>
          <xdr:row>41</xdr:row>
          <xdr:rowOff>219075</xdr:rowOff>
        </xdr:to>
        <xdr:sp macro="" textlink="">
          <xdr:nvSpPr>
            <xdr:cNvPr id="20509" name="Check Box 29" hidden="1">
              <a:extLst>
                <a:ext uri="{63B3BB69-23CF-44E3-9099-C40C66FF867C}">
                  <a14:compatExt spid="_x0000_s2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133350</xdr:rowOff>
        </xdr:from>
        <xdr:to>
          <xdr:col>4</xdr:col>
          <xdr:colOff>333375</xdr:colOff>
          <xdr:row>48</xdr:row>
          <xdr:rowOff>0</xdr:rowOff>
        </xdr:to>
        <xdr:sp macro="" textlink="">
          <xdr:nvSpPr>
            <xdr:cNvPr id="20510" name="Check Box 30" hidden="1">
              <a:extLst>
                <a:ext uri="{63B3BB69-23CF-44E3-9099-C40C66FF867C}">
                  <a14:compatExt spid="_x0000_s2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Approved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46</xdr:row>
          <xdr:rowOff>133350</xdr:rowOff>
        </xdr:from>
        <xdr:to>
          <xdr:col>7</xdr:col>
          <xdr:colOff>19050</xdr:colOff>
          <xdr:row>48</xdr:row>
          <xdr:rowOff>0</xdr:rowOff>
        </xdr:to>
        <xdr:sp macro="" textlink="">
          <xdr:nvSpPr>
            <xdr:cNvPr id="20511" name="Check Box 31" hidden="1">
              <a:extLst>
                <a:ext uri="{63B3BB69-23CF-44E3-9099-C40C66FF867C}">
                  <a14:compatExt spid="_x0000_s2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Rejected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46</xdr:row>
          <xdr:rowOff>133350</xdr:rowOff>
        </xdr:from>
        <xdr:to>
          <xdr:col>8</xdr:col>
          <xdr:colOff>333375</xdr:colOff>
          <xdr:row>48</xdr:row>
          <xdr:rowOff>0</xdr:rowOff>
        </xdr:to>
        <xdr:sp macro="" textlink="">
          <xdr:nvSpPr>
            <xdr:cNvPr id="20512" name="Check Box 32" hidden="1">
              <a:extLst>
                <a:ext uri="{63B3BB69-23CF-44E3-9099-C40C66FF867C}">
                  <a14:compatExt spid="_x0000_s2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18</xdr:row>
          <xdr:rowOff>0</xdr:rowOff>
        </xdr:from>
        <xdr:to>
          <xdr:col>11</xdr:col>
          <xdr:colOff>352425</xdr:colOff>
          <xdr:row>19</xdr:row>
          <xdr:rowOff>57150</xdr:rowOff>
        </xdr:to>
        <xdr:sp macro="" textlink="">
          <xdr:nvSpPr>
            <xdr:cNvPr id="20513" name="Check Box 33" hidden="1">
              <a:extLst>
                <a:ext uri="{63B3BB69-23CF-44E3-9099-C40C66FF867C}">
                  <a14:compatExt spid="_x0000_s2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18</xdr:row>
          <xdr:rowOff>0</xdr:rowOff>
        </xdr:from>
        <xdr:to>
          <xdr:col>12</xdr:col>
          <xdr:colOff>523875</xdr:colOff>
          <xdr:row>19</xdr:row>
          <xdr:rowOff>57150</xdr:rowOff>
        </xdr:to>
        <xdr:sp macro="" textlink="">
          <xdr:nvSpPr>
            <xdr:cNvPr id="20514" name="Check Box 34" hidden="1">
              <a:extLst>
                <a:ext uri="{63B3BB69-23CF-44E3-9099-C40C66FF867C}">
                  <a14:compatExt spid="_x0000_s2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18</xdr:row>
          <xdr:rowOff>0</xdr:rowOff>
        </xdr:from>
        <xdr:to>
          <xdr:col>17</xdr:col>
          <xdr:colOff>95250</xdr:colOff>
          <xdr:row>19</xdr:row>
          <xdr:rowOff>57150</xdr:rowOff>
        </xdr:to>
        <xdr:sp macro="" textlink="">
          <xdr:nvSpPr>
            <xdr:cNvPr id="20515" name="Check Box 35" hidden="1">
              <a:extLst>
                <a:ext uri="{63B3BB69-23CF-44E3-9099-C40C66FF867C}">
                  <a14:compatExt spid="_x0000_s2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0</xdr:col>
      <xdr:colOff>76200</xdr:colOff>
      <xdr:row>20</xdr:row>
      <xdr:rowOff>19050</xdr:rowOff>
    </xdr:from>
    <xdr:to>
      <xdr:col>11</xdr:col>
      <xdr:colOff>47625</xdr:colOff>
      <xdr:row>20</xdr:row>
      <xdr:rowOff>19050</xdr:rowOff>
    </xdr:to>
    <xdr:sp macro="" textlink="">
      <xdr:nvSpPr>
        <xdr:cNvPr id="37" name="Line 37"/>
        <xdr:cNvSpPr>
          <a:spLocks noChangeShapeType="1"/>
        </xdr:cNvSpPr>
      </xdr:nvSpPr>
      <xdr:spPr bwMode="auto">
        <a:xfrm>
          <a:off x="76200" y="4419600"/>
          <a:ext cx="4086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253253</xdr:colOff>
      <xdr:row>37</xdr:row>
      <xdr:rowOff>65208</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71137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1362075</xdr:colOff>
      <xdr:row>53</xdr:row>
      <xdr:rowOff>1120</xdr:rowOff>
    </xdr:from>
    <xdr:to>
      <xdr:col>10</xdr:col>
      <xdr:colOff>152400</xdr:colOff>
      <xdr:row>54</xdr:row>
      <xdr:rowOff>263898</xdr:rowOff>
    </xdr:to>
    <xdr:sp macro="" textlink="">
      <xdr:nvSpPr>
        <xdr:cNvPr id="2" name="AutoShape 1"/>
        <xdr:cNvSpPr>
          <a:spLocks noChangeArrowheads="1"/>
        </xdr:cNvSpPr>
      </xdr:nvSpPr>
      <xdr:spPr bwMode="auto">
        <a:xfrm>
          <a:off x="8601075" y="17964149"/>
          <a:ext cx="874619" cy="542925"/>
        </a:xfrm>
        <a:prstGeom prst="rightArrow">
          <a:avLst>
            <a:gd name="adj1" fmla="val 50000"/>
            <a:gd name="adj2" fmla="val 41304"/>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Verdana"/>
              <a:ea typeface="Verdana"/>
              <a:cs typeface="Verdana"/>
            </a:rPr>
            <a:t>TRANSPORT</a:t>
          </a:r>
        </a:p>
      </xdr:txBody>
    </xdr:sp>
    <xdr:clientData/>
  </xdr:twoCellAnchor>
  <xdr:twoCellAnchor>
    <xdr:from>
      <xdr:col>1</xdr:col>
      <xdr:colOff>762000</xdr:colOff>
      <xdr:row>53</xdr:row>
      <xdr:rowOff>76761</xdr:rowOff>
    </xdr:from>
    <xdr:to>
      <xdr:col>2</xdr:col>
      <xdr:colOff>485775</xdr:colOff>
      <xdr:row>54</xdr:row>
      <xdr:rowOff>349064</xdr:rowOff>
    </xdr:to>
    <xdr:grpSp>
      <xdr:nvGrpSpPr>
        <xdr:cNvPr id="3" name="Group 10"/>
        <xdr:cNvGrpSpPr>
          <a:grpSpLocks/>
        </xdr:cNvGrpSpPr>
      </xdr:nvGrpSpPr>
      <xdr:grpSpPr bwMode="auto">
        <a:xfrm>
          <a:off x="1483179" y="29468190"/>
          <a:ext cx="1370239" cy="544445"/>
          <a:chOff x="191" y="707"/>
          <a:chExt cx="116" cy="36"/>
        </a:xfrm>
      </xdr:grpSpPr>
      <xdr:sp macro="" textlink="">
        <xdr:nvSpPr>
          <xdr:cNvPr id="4" name="Rectangle 3"/>
          <xdr:cNvSpPr>
            <a:spLocks noChangeArrowheads="1"/>
          </xdr:cNvSpPr>
        </xdr:nvSpPr>
        <xdr:spPr bwMode="auto">
          <a:xfrm>
            <a:off x="191" y="707"/>
            <a:ext cx="116" cy="36"/>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800"/>
              </a:lnSpc>
              <a:defRPr sz="1000"/>
            </a:pPr>
            <a:r>
              <a:rPr lang="en-US" sz="700" b="0" i="0" u="none" strike="noStrike" baseline="0">
                <a:solidFill>
                  <a:srgbClr val="000000"/>
                </a:solidFill>
                <a:latin typeface="Verdana"/>
                <a:ea typeface="Verdana"/>
                <a:cs typeface="Verdana"/>
              </a:rPr>
              <a:t>OPERATION/</a:t>
            </a:r>
          </a:p>
          <a:p>
            <a:pPr algn="ctr" rtl="0">
              <a:lnSpc>
                <a:spcPts val="700"/>
              </a:lnSpc>
              <a:defRPr sz="1000"/>
            </a:pPr>
            <a:r>
              <a:rPr lang="en-US" sz="700" b="0" i="0" u="none" strike="noStrike" baseline="0">
                <a:solidFill>
                  <a:srgbClr val="000000"/>
                </a:solidFill>
                <a:latin typeface="Verdana"/>
                <a:ea typeface="Verdana"/>
                <a:cs typeface="Verdana"/>
              </a:rPr>
              <a:t>INSPECTION</a:t>
            </a:r>
          </a:p>
        </xdr:txBody>
      </xdr:sp>
      <xdr:sp macro="" textlink="">
        <xdr:nvSpPr>
          <xdr:cNvPr id="5" name="Oval 4"/>
          <xdr:cNvSpPr>
            <a:spLocks noChangeArrowheads="1"/>
          </xdr:cNvSpPr>
        </xdr:nvSpPr>
        <xdr:spPr bwMode="auto">
          <a:xfrm>
            <a:off x="231" y="714"/>
            <a:ext cx="41" cy="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grpSp>
    <xdr:clientData/>
  </xdr:twoCellAnchor>
  <xdr:twoCellAnchor editAs="oneCell">
    <xdr:from>
      <xdr:col>3</xdr:col>
      <xdr:colOff>314325</xdr:colOff>
      <xdr:row>53</xdr:row>
      <xdr:rowOff>127187</xdr:rowOff>
    </xdr:from>
    <xdr:to>
      <xdr:col>4</xdr:col>
      <xdr:colOff>9525</xdr:colOff>
      <xdr:row>54</xdr:row>
      <xdr:rowOff>237565</xdr:rowOff>
    </xdr:to>
    <xdr:sp macro="" textlink="">
      <xdr:nvSpPr>
        <xdr:cNvPr id="6" name="Oval 5"/>
        <xdr:cNvSpPr>
          <a:spLocks noChangeArrowheads="1"/>
        </xdr:cNvSpPr>
      </xdr:nvSpPr>
      <xdr:spPr bwMode="auto">
        <a:xfrm>
          <a:off x="2835649" y="18090216"/>
          <a:ext cx="558052" cy="390525"/>
        </a:xfrm>
        <a:prstGeom prst="ellipse">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Verdana"/>
              <a:ea typeface="Verdana"/>
              <a:cs typeface="Verdana"/>
            </a:rPr>
            <a:t>OPERATION</a:t>
          </a:r>
        </a:p>
      </xdr:txBody>
    </xdr:sp>
    <xdr:clientData/>
  </xdr:twoCellAnchor>
  <xdr:twoCellAnchor>
    <xdr:from>
      <xdr:col>5</xdr:col>
      <xdr:colOff>95250</xdr:colOff>
      <xdr:row>53</xdr:row>
      <xdr:rowOff>76200</xdr:rowOff>
    </xdr:from>
    <xdr:to>
      <xdr:col>6</xdr:col>
      <xdr:colOff>95249</xdr:colOff>
      <xdr:row>54</xdr:row>
      <xdr:rowOff>253254</xdr:rowOff>
    </xdr:to>
    <xdr:sp macro="" textlink="">
      <xdr:nvSpPr>
        <xdr:cNvPr id="7" name="Rectangle 6"/>
        <xdr:cNvSpPr>
          <a:spLocks noChangeArrowheads="1"/>
        </xdr:cNvSpPr>
      </xdr:nvSpPr>
      <xdr:spPr bwMode="auto">
        <a:xfrm>
          <a:off x="4319868" y="18039229"/>
          <a:ext cx="649940" cy="457201"/>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Verdana"/>
              <a:ea typeface="Verdana"/>
              <a:cs typeface="Verdana"/>
            </a:rPr>
            <a:t>INSPECTION</a:t>
          </a:r>
        </a:p>
      </xdr:txBody>
    </xdr:sp>
    <xdr:clientData/>
  </xdr:twoCellAnchor>
  <xdr:twoCellAnchor>
    <xdr:from>
      <xdr:col>0</xdr:col>
      <xdr:colOff>141194</xdr:colOff>
      <xdr:row>53</xdr:row>
      <xdr:rowOff>119903</xdr:rowOff>
    </xdr:from>
    <xdr:to>
      <xdr:col>1</xdr:col>
      <xdr:colOff>312644</xdr:colOff>
      <xdr:row>54</xdr:row>
      <xdr:rowOff>411256</xdr:rowOff>
    </xdr:to>
    <xdr:sp macro="" textlink="">
      <xdr:nvSpPr>
        <xdr:cNvPr id="8" name="AutoShape 7"/>
        <xdr:cNvSpPr>
          <a:spLocks noChangeArrowheads="1"/>
        </xdr:cNvSpPr>
      </xdr:nvSpPr>
      <xdr:spPr bwMode="auto">
        <a:xfrm>
          <a:off x="141194" y="18082932"/>
          <a:ext cx="888626" cy="571500"/>
        </a:xfrm>
        <a:prstGeom prst="flowChartPreparation">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700"/>
            </a:lnSpc>
            <a:defRPr sz="1000"/>
          </a:pPr>
          <a:r>
            <a:rPr lang="en-US" sz="700" b="0" i="0" u="none" strike="noStrike" baseline="0">
              <a:solidFill>
                <a:srgbClr val="000000"/>
              </a:solidFill>
              <a:latin typeface="Verdana"/>
              <a:ea typeface="Verdana"/>
              <a:cs typeface="Verdana"/>
            </a:rPr>
            <a:t>PARTS AS RECEIVED</a:t>
          </a:r>
        </a:p>
      </xdr:txBody>
    </xdr:sp>
    <xdr:clientData/>
  </xdr:twoCellAnchor>
  <xdr:twoCellAnchor>
    <xdr:from>
      <xdr:col>7</xdr:col>
      <xdr:colOff>561975</xdr:colOff>
      <xdr:row>53</xdr:row>
      <xdr:rowOff>95812</xdr:rowOff>
    </xdr:from>
    <xdr:to>
      <xdr:col>7</xdr:col>
      <xdr:colOff>1085850</xdr:colOff>
      <xdr:row>54</xdr:row>
      <xdr:rowOff>291915</xdr:rowOff>
    </xdr:to>
    <xdr:sp macro="" textlink="">
      <xdr:nvSpPr>
        <xdr:cNvPr id="9" name="AutoShape 8"/>
        <xdr:cNvSpPr>
          <a:spLocks noChangeArrowheads="1"/>
        </xdr:cNvSpPr>
      </xdr:nvSpPr>
      <xdr:spPr bwMode="auto">
        <a:xfrm>
          <a:off x="5649446" y="18058841"/>
          <a:ext cx="523875" cy="476250"/>
        </a:xfrm>
        <a:prstGeom prst="flowChartDelay">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Verdana"/>
              <a:ea typeface="Verdana"/>
              <a:cs typeface="Verdana"/>
            </a:rPr>
            <a:t>DELAY</a:t>
          </a:r>
        </a:p>
      </xdr:txBody>
    </xdr:sp>
    <xdr:clientData/>
  </xdr:twoCellAnchor>
  <xdr:twoCellAnchor>
    <xdr:from>
      <xdr:col>7</xdr:col>
      <xdr:colOff>1885951</xdr:colOff>
      <xdr:row>53</xdr:row>
      <xdr:rowOff>67236</xdr:rowOff>
    </xdr:from>
    <xdr:to>
      <xdr:col>8</xdr:col>
      <xdr:colOff>523875</xdr:colOff>
      <xdr:row>54</xdr:row>
      <xdr:rowOff>314886</xdr:rowOff>
    </xdr:to>
    <xdr:sp macro="" textlink="">
      <xdr:nvSpPr>
        <xdr:cNvPr id="10" name="AutoShape 9"/>
        <xdr:cNvSpPr>
          <a:spLocks noChangeArrowheads="1"/>
        </xdr:cNvSpPr>
      </xdr:nvSpPr>
      <xdr:spPr bwMode="auto">
        <a:xfrm>
          <a:off x="6973422" y="18030265"/>
          <a:ext cx="789453" cy="527797"/>
        </a:xfrm>
        <a:prstGeom prst="flowChartMerge">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Verdana"/>
              <a:ea typeface="Verdana"/>
              <a:cs typeface="Verdana"/>
            </a:rPr>
            <a:t>STORE</a:t>
          </a:r>
        </a:p>
      </xdr:txBody>
    </xdr:sp>
    <xdr:clientData/>
  </xdr:twoCellAnchor>
  <xdr:twoCellAnchor>
    <xdr:from>
      <xdr:col>2</xdr:col>
      <xdr:colOff>284950</xdr:colOff>
      <xdr:row>9</xdr:row>
      <xdr:rowOff>371958</xdr:rowOff>
    </xdr:from>
    <xdr:to>
      <xdr:col>3</xdr:col>
      <xdr:colOff>617685</xdr:colOff>
      <xdr:row>9</xdr:row>
      <xdr:rowOff>707573</xdr:rowOff>
    </xdr:to>
    <xdr:grpSp>
      <xdr:nvGrpSpPr>
        <xdr:cNvPr id="12" name="Group 11"/>
        <xdr:cNvGrpSpPr/>
      </xdr:nvGrpSpPr>
      <xdr:grpSpPr>
        <a:xfrm>
          <a:off x="2652593" y="2862065"/>
          <a:ext cx="1067521" cy="335615"/>
          <a:chOff x="1781735" y="1983441"/>
          <a:chExt cx="1061118" cy="378087"/>
        </a:xfrm>
      </xdr:grpSpPr>
      <xdr:sp macro="" textlink="">
        <xdr:nvSpPr>
          <xdr:cNvPr id="20" name="Isosceles Triangle 19"/>
          <xdr:cNvSpPr/>
        </xdr:nvSpPr>
        <xdr:spPr>
          <a:xfrm flipV="1">
            <a:off x="2482135" y="1994087"/>
            <a:ext cx="360718" cy="367441"/>
          </a:xfrm>
          <a:prstGeom prst="triangl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33" name="Rectangle 32"/>
          <xdr:cNvSpPr/>
        </xdr:nvSpPr>
        <xdr:spPr>
          <a:xfrm>
            <a:off x="1781735" y="1983441"/>
            <a:ext cx="360718" cy="370242"/>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2</xdr:col>
      <xdr:colOff>609600</xdr:colOff>
      <xdr:row>27</xdr:row>
      <xdr:rowOff>299759</xdr:rowOff>
    </xdr:from>
    <xdr:to>
      <xdr:col>3</xdr:col>
      <xdr:colOff>243439</xdr:colOff>
      <xdr:row>27</xdr:row>
      <xdr:rowOff>604558</xdr:rowOff>
    </xdr:to>
    <xdr:grpSp>
      <xdr:nvGrpSpPr>
        <xdr:cNvPr id="73" name="Group 72"/>
        <xdr:cNvGrpSpPr/>
      </xdr:nvGrpSpPr>
      <xdr:grpSpPr>
        <a:xfrm>
          <a:off x="2977243" y="12668652"/>
          <a:ext cx="368625" cy="304799"/>
          <a:chOff x="1895475" y="1695450"/>
          <a:chExt cx="628650" cy="552450"/>
        </a:xfrm>
      </xdr:grpSpPr>
      <xdr:sp macro="" textlink="">
        <xdr:nvSpPr>
          <xdr:cNvPr id="74" name="Rectangle 73"/>
          <xdr:cNvSpPr/>
        </xdr:nvSpPr>
        <xdr:spPr>
          <a:xfrm>
            <a:off x="1895475" y="1695450"/>
            <a:ext cx="628650" cy="55245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75" name="Oval 74"/>
          <xdr:cNvSpPr/>
        </xdr:nvSpPr>
        <xdr:spPr>
          <a:xfrm>
            <a:off x="2019300" y="1785938"/>
            <a:ext cx="381000" cy="371475"/>
          </a:xfrm>
          <a:prstGeom prst="ellips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2</xdr:col>
      <xdr:colOff>401013</xdr:colOff>
      <xdr:row>44</xdr:row>
      <xdr:rowOff>336976</xdr:rowOff>
    </xdr:from>
    <xdr:to>
      <xdr:col>3</xdr:col>
      <xdr:colOff>492790</xdr:colOff>
      <xdr:row>46</xdr:row>
      <xdr:rowOff>71924</xdr:rowOff>
    </xdr:to>
    <xdr:sp macro="" textlink="">
      <xdr:nvSpPr>
        <xdr:cNvPr id="79" name="Rectangle 78"/>
        <xdr:cNvSpPr/>
      </xdr:nvSpPr>
      <xdr:spPr>
        <a:xfrm>
          <a:off x="2768656" y="26326619"/>
          <a:ext cx="826563" cy="41530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437030</xdr:colOff>
      <xdr:row>51</xdr:row>
      <xdr:rowOff>414619</xdr:rowOff>
    </xdr:from>
    <xdr:to>
      <xdr:col>3</xdr:col>
      <xdr:colOff>362760</xdr:colOff>
      <xdr:row>51</xdr:row>
      <xdr:rowOff>720014</xdr:rowOff>
    </xdr:to>
    <xdr:sp macro="" textlink="">
      <xdr:nvSpPr>
        <xdr:cNvPr id="82" name="Right Arrow 81"/>
        <xdr:cNvSpPr/>
      </xdr:nvSpPr>
      <xdr:spPr>
        <a:xfrm>
          <a:off x="2801471" y="18713825"/>
          <a:ext cx="654113" cy="305395"/>
        </a:xfrm>
        <a:prstGeom prst="rightArrow">
          <a:avLst>
            <a:gd name="adj1" fmla="val 50000"/>
            <a:gd name="adj2" fmla="val 81034"/>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435427</xdr:colOff>
      <xdr:row>23</xdr:row>
      <xdr:rowOff>131993</xdr:rowOff>
    </xdr:from>
    <xdr:to>
      <xdr:col>3</xdr:col>
      <xdr:colOff>424412</xdr:colOff>
      <xdr:row>24</xdr:row>
      <xdr:rowOff>299360</xdr:rowOff>
    </xdr:to>
    <xdr:grpSp>
      <xdr:nvGrpSpPr>
        <xdr:cNvPr id="49" name="Group 48"/>
        <xdr:cNvGrpSpPr/>
      </xdr:nvGrpSpPr>
      <xdr:grpSpPr>
        <a:xfrm>
          <a:off x="2803070" y="10772779"/>
          <a:ext cx="723771" cy="630010"/>
          <a:chOff x="1895475" y="1695450"/>
          <a:chExt cx="628650" cy="552450"/>
        </a:xfrm>
      </xdr:grpSpPr>
      <xdr:sp macro="" textlink="">
        <xdr:nvSpPr>
          <xdr:cNvPr id="50" name="Rectangle 49"/>
          <xdr:cNvSpPr/>
        </xdr:nvSpPr>
        <xdr:spPr>
          <a:xfrm>
            <a:off x="1895475" y="1695450"/>
            <a:ext cx="628650" cy="55245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55" name="Oval 54"/>
          <xdr:cNvSpPr/>
        </xdr:nvSpPr>
        <xdr:spPr>
          <a:xfrm>
            <a:off x="2019300" y="1785938"/>
            <a:ext cx="381000" cy="371475"/>
          </a:xfrm>
          <a:prstGeom prst="ellips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2</xdr:col>
      <xdr:colOff>609600</xdr:colOff>
      <xdr:row>20</xdr:row>
      <xdr:rowOff>302559</xdr:rowOff>
    </xdr:from>
    <xdr:to>
      <xdr:col>3</xdr:col>
      <xdr:colOff>243439</xdr:colOff>
      <xdr:row>20</xdr:row>
      <xdr:rowOff>683559</xdr:rowOff>
    </xdr:to>
    <xdr:grpSp>
      <xdr:nvGrpSpPr>
        <xdr:cNvPr id="31" name="Group 30"/>
        <xdr:cNvGrpSpPr/>
      </xdr:nvGrpSpPr>
      <xdr:grpSpPr>
        <a:xfrm>
          <a:off x="2977243" y="8670952"/>
          <a:ext cx="368625" cy="381000"/>
          <a:chOff x="1895475" y="1695450"/>
          <a:chExt cx="628650" cy="552450"/>
        </a:xfrm>
      </xdr:grpSpPr>
      <xdr:sp macro="" textlink="">
        <xdr:nvSpPr>
          <xdr:cNvPr id="32" name="Rectangle 31"/>
          <xdr:cNvSpPr/>
        </xdr:nvSpPr>
        <xdr:spPr>
          <a:xfrm>
            <a:off x="1895475" y="1695450"/>
            <a:ext cx="628650" cy="55245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34" name="Oval 33"/>
          <xdr:cNvSpPr/>
        </xdr:nvSpPr>
        <xdr:spPr>
          <a:xfrm>
            <a:off x="2019300" y="1785938"/>
            <a:ext cx="381000" cy="371475"/>
          </a:xfrm>
          <a:prstGeom prst="ellips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2</xdr:col>
      <xdr:colOff>408215</xdr:colOff>
      <xdr:row>28</xdr:row>
      <xdr:rowOff>530678</xdr:rowOff>
    </xdr:from>
    <xdr:to>
      <xdr:col>3</xdr:col>
      <xdr:colOff>421821</xdr:colOff>
      <xdr:row>29</xdr:row>
      <xdr:rowOff>340179</xdr:rowOff>
    </xdr:to>
    <xdr:grpSp>
      <xdr:nvGrpSpPr>
        <xdr:cNvPr id="44" name="Group 43"/>
        <xdr:cNvGrpSpPr/>
      </xdr:nvGrpSpPr>
      <xdr:grpSpPr>
        <a:xfrm>
          <a:off x="2775858" y="13906499"/>
          <a:ext cx="748392" cy="653144"/>
          <a:chOff x="1895475" y="1695450"/>
          <a:chExt cx="628650" cy="552450"/>
        </a:xfrm>
      </xdr:grpSpPr>
      <xdr:sp macro="" textlink="">
        <xdr:nvSpPr>
          <xdr:cNvPr id="45" name="Rectangle 44"/>
          <xdr:cNvSpPr/>
        </xdr:nvSpPr>
        <xdr:spPr>
          <a:xfrm>
            <a:off x="1895475" y="1695450"/>
            <a:ext cx="628650" cy="55245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52" name="Oval 51"/>
          <xdr:cNvSpPr/>
        </xdr:nvSpPr>
        <xdr:spPr>
          <a:xfrm>
            <a:off x="2019300" y="1785938"/>
            <a:ext cx="381000" cy="371475"/>
          </a:xfrm>
          <a:prstGeom prst="ellips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2</xdr:col>
      <xdr:colOff>344133</xdr:colOff>
      <xdr:row>31</xdr:row>
      <xdr:rowOff>821871</xdr:rowOff>
    </xdr:from>
    <xdr:to>
      <xdr:col>3</xdr:col>
      <xdr:colOff>571501</xdr:colOff>
      <xdr:row>33</xdr:row>
      <xdr:rowOff>244929</xdr:rowOff>
    </xdr:to>
    <xdr:grpSp>
      <xdr:nvGrpSpPr>
        <xdr:cNvPr id="35" name="Group 34"/>
        <xdr:cNvGrpSpPr/>
      </xdr:nvGrpSpPr>
      <xdr:grpSpPr>
        <a:xfrm>
          <a:off x="2711776" y="16510907"/>
          <a:ext cx="962154" cy="729343"/>
          <a:chOff x="1895475" y="1695450"/>
          <a:chExt cx="628650" cy="552450"/>
        </a:xfrm>
      </xdr:grpSpPr>
      <xdr:sp macro="" textlink="">
        <xdr:nvSpPr>
          <xdr:cNvPr id="39" name="Rectangle 38"/>
          <xdr:cNvSpPr/>
        </xdr:nvSpPr>
        <xdr:spPr>
          <a:xfrm>
            <a:off x="1895475" y="1695450"/>
            <a:ext cx="628650" cy="55245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42" name="Oval 41"/>
          <xdr:cNvSpPr/>
        </xdr:nvSpPr>
        <xdr:spPr>
          <a:xfrm>
            <a:off x="2019300" y="1785938"/>
            <a:ext cx="381000" cy="371475"/>
          </a:xfrm>
          <a:prstGeom prst="ellips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2</xdr:col>
      <xdr:colOff>489858</xdr:colOff>
      <xdr:row>30</xdr:row>
      <xdr:rowOff>354189</xdr:rowOff>
    </xdr:from>
    <xdr:to>
      <xdr:col>3</xdr:col>
      <xdr:colOff>363182</xdr:colOff>
      <xdr:row>30</xdr:row>
      <xdr:rowOff>734787</xdr:rowOff>
    </xdr:to>
    <xdr:grpSp>
      <xdr:nvGrpSpPr>
        <xdr:cNvPr id="43" name="Group 42"/>
        <xdr:cNvGrpSpPr/>
      </xdr:nvGrpSpPr>
      <xdr:grpSpPr>
        <a:xfrm>
          <a:off x="2857501" y="15036296"/>
          <a:ext cx="608110" cy="380598"/>
          <a:chOff x="1895475" y="1695450"/>
          <a:chExt cx="628650" cy="552450"/>
        </a:xfrm>
      </xdr:grpSpPr>
      <xdr:sp macro="" textlink="">
        <xdr:nvSpPr>
          <xdr:cNvPr id="46" name="Rectangle 45"/>
          <xdr:cNvSpPr/>
        </xdr:nvSpPr>
        <xdr:spPr>
          <a:xfrm>
            <a:off x="1895475" y="1695450"/>
            <a:ext cx="628650" cy="55245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47" name="Oval 46"/>
          <xdr:cNvSpPr/>
        </xdr:nvSpPr>
        <xdr:spPr>
          <a:xfrm>
            <a:off x="2019300" y="1785938"/>
            <a:ext cx="381000" cy="371475"/>
          </a:xfrm>
          <a:prstGeom prst="ellips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2</xdr:col>
      <xdr:colOff>489858</xdr:colOff>
      <xdr:row>35</xdr:row>
      <xdr:rowOff>299760</xdr:rowOff>
    </xdr:from>
    <xdr:to>
      <xdr:col>3</xdr:col>
      <xdr:colOff>363182</xdr:colOff>
      <xdr:row>35</xdr:row>
      <xdr:rowOff>734788</xdr:rowOff>
    </xdr:to>
    <xdr:grpSp>
      <xdr:nvGrpSpPr>
        <xdr:cNvPr id="48" name="Group 47"/>
        <xdr:cNvGrpSpPr/>
      </xdr:nvGrpSpPr>
      <xdr:grpSpPr>
        <a:xfrm>
          <a:off x="2857501" y="18220367"/>
          <a:ext cx="608110" cy="435028"/>
          <a:chOff x="1895475" y="1695450"/>
          <a:chExt cx="628650" cy="552450"/>
        </a:xfrm>
      </xdr:grpSpPr>
      <xdr:sp macro="" textlink="">
        <xdr:nvSpPr>
          <xdr:cNvPr id="53" name="Rectangle 52"/>
          <xdr:cNvSpPr/>
        </xdr:nvSpPr>
        <xdr:spPr>
          <a:xfrm>
            <a:off x="1895475" y="1695450"/>
            <a:ext cx="628650" cy="55245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54" name="Oval 53"/>
          <xdr:cNvSpPr/>
        </xdr:nvSpPr>
        <xdr:spPr>
          <a:xfrm>
            <a:off x="2019300" y="1785938"/>
            <a:ext cx="381000" cy="371475"/>
          </a:xfrm>
          <a:prstGeom prst="ellips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6</xdr:col>
      <xdr:colOff>176894</xdr:colOff>
      <xdr:row>40</xdr:row>
      <xdr:rowOff>312963</xdr:rowOff>
    </xdr:from>
    <xdr:to>
      <xdr:col>7</xdr:col>
      <xdr:colOff>653144</xdr:colOff>
      <xdr:row>40</xdr:row>
      <xdr:rowOff>571498</xdr:rowOff>
    </xdr:to>
    <xdr:sp macro="" textlink="">
      <xdr:nvSpPr>
        <xdr:cNvPr id="11" name="Right Arrow 10"/>
        <xdr:cNvSpPr/>
      </xdr:nvSpPr>
      <xdr:spPr>
        <a:xfrm>
          <a:off x="5646965" y="23322642"/>
          <a:ext cx="680358" cy="25853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449035</xdr:colOff>
      <xdr:row>17</xdr:row>
      <xdr:rowOff>762000</xdr:rowOff>
    </xdr:from>
    <xdr:to>
      <xdr:col>3</xdr:col>
      <xdr:colOff>438020</xdr:colOff>
      <xdr:row>18</xdr:row>
      <xdr:rowOff>112939</xdr:rowOff>
    </xdr:to>
    <xdr:grpSp>
      <xdr:nvGrpSpPr>
        <xdr:cNvPr id="59" name="Group 58"/>
        <xdr:cNvGrpSpPr/>
      </xdr:nvGrpSpPr>
      <xdr:grpSpPr>
        <a:xfrm>
          <a:off x="2816678" y="7388679"/>
          <a:ext cx="723771" cy="194581"/>
          <a:chOff x="1895475" y="1695450"/>
          <a:chExt cx="628650" cy="552450"/>
        </a:xfrm>
      </xdr:grpSpPr>
      <xdr:sp macro="" textlink="">
        <xdr:nvSpPr>
          <xdr:cNvPr id="60" name="Rectangle 59"/>
          <xdr:cNvSpPr/>
        </xdr:nvSpPr>
        <xdr:spPr>
          <a:xfrm>
            <a:off x="1895475" y="1695450"/>
            <a:ext cx="628650" cy="55245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61" name="Oval 60"/>
          <xdr:cNvSpPr/>
        </xdr:nvSpPr>
        <xdr:spPr>
          <a:xfrm>
            <a:off x="2019300" y="1785938"/>
            <a:ext cx="381000" cy="371475"/>
          </a:xfrm>
          <a:prstGeom prst="ellips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2</xdr:col>
      <xdr:colOff>421821</xdr:colOff>
      <xdr:row>14</xdr:row>
      <xdr:rowOff>27215</xdr:rowOff>
    </xdr:from>
    <xdr:to>
      <xdr:col>3</xdr:col>
      <xdr:colOff>410806</xdr:colOff>
      <xdr:row>15</xdr:row>
      <xdr:rowOff>453117</xdr:rowOff>
    </xdr:to>
    <xdr:grpSp>
      <xdr:nvGrpSpPr>
        <xdr:cNvPr id="62" name="Group 61"/>
        <xdr:cNvGrpSpPr/>
      </xdr:nvGrpSpPr>
      <xdr:grpSpPr>
        <a:xfrm>
          <a:off x="2789464" y="5211536"/>
          <a:ext cx="723771" cy="630010"/>
          <a:chOff x="1895475" y="1695450"/>
          <a:chExt cx="628650" cy="552450"/>
        </a:xfrm>
      </xdr:grpSpPr>
      <xdr:sp macro="" textlink="">
        <xdr:nvSpPr>
          <xdr:cNvPr id="63" name="Rectangle 62"/>
          <xdr:cNvSpPr/>
        </xdr:nvSpPr>
        <xdr:spPr>
          <a:xfrm>
            <a:off x="1895475" y="1695450"/>
            <a:ext cx="628650" cy="55245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64" name="Oval 63"/>
          <xdr:cNvSpPr/>
        </xdr:nvSpPr>
        <xdr:spPr>
          <a:xfrm>
            <a:off x="2019300" y="1785938"/>
            <a:ext cx="381000" cy="371475"/>
          </a:xfrm>
          <a:prstGeom prst="ellips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2</xdr:col>
      <xdr:colOff>381000</xdr:colOff>
      <xdr:row>38</xdr:row>
      <xdr:rowOff>639535</xdr:rowOff>
    </xdr:from>
    <xdr:to>
      <xdr:col>3</xdr:col>
      <xdr:colOff>571499</xdr:colOff>
      <xdr:row>39</xdr:row>
      <xdr:rowOff>462242</xdr:rowOff>
    </xdr:to>
    <xdr:grpSp>
      <xdr:nvGrpSpPr>
        <xdr:cNvPr id="65" name="Group 64"/>
        <xdr:cNvGrpSpPr/>
      </xdr:nvGrpSpPr>
      <xdr:grpSpPr>
        <a:xfrm>
          <a:off x="2748643" y="20818928"/>
          <a:ext cx="925285" cy="666350"/>
          <a:chOff x="1895475" y="1695450"/>
          <a:chExt cx="628650" cy="552450"/>
        </a:xfrm>
      </xdr:grpSpPr>
      <xdr:sp macro="" textlink="">
        <xdr:nvSpPr>
          <xdr:cNvPr id="66" name="Rectangle 65"/>
          <xdr:cNvSpPr/>
        </xdr:nvSpPr>
        <xdr:spPr>
          <a:xfrm>
            <a:off x="1895475" y="1695450"/>
            <a:ext cx="628650" cy="55245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67" name="Oval 66"/>
          <xdr:cNvSpPr/>
        </xdr:nvSpPr>
        <xdr:spPr>
          <a:xfrm>
            <a:off x="2019300" y="1785938"/>
            <a:ext cx="381000" cy="371475"/>
          </a:xfrm>
          <a:prstGeom prst="ellips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276225</xdr:colOff>
      <xdr:row>28</xdr:row>
      <xdr:rowOff>38100</xdr:rowOff>
    </xdr:from>
    <xdr:to>
      <xdr:col>1</xdr:col>
      <xdr:colOff>352425</xdr:colOff>
      <xdr:row>28</xdr:row>
      <xdr:rowOff>38100</xdr:rowOff>
    </xdr:to>
    <xdr:sp macro="" textlink="">
      <xdr:nvSpPr>
        <xdr:cNvPr id="2" name="Line 1"/>
        <xdr:cNvSpPr>
          <a:spLocks noChangeShapeType="1"/>
        </xdr:cNvSpPr>
      </xdr:nvSpPr>
      <xdr:spPr bwMode="auto">
        <a:xfrm>
          <a:off x="647700" y="6010275"/>
          <a:ext cx="7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95250</xdr:colOff>
      <xdr:row>0</xdr:row>
      <xdr:rowOff>123825</xdr:rowOff>
    </xdr:from>
    <xdr:to>
      <xdr:col>2</xdr:col>
      <xdr:colOff>419100</xdr:colOff>
      <xdr:row>1</xdr:row>
      <xdr:rowOff>333375</xdr:rowOff>
    </xdr:to>
    <xdr:pic>
      <xdr:nvPicPr>
        <xdr:cNvPr id="3" name="Picture 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23825"/>
          <a:ext cx="1352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0</xdr:row>
      <xdr:rowOff>0</xdr:rowOff>
    </xdr:from>
    <xdr:to>
      <xdr:col>1</xdr:col>
      <xdr:colOff>768163</xdr:colOff>
      <xdr:row>1</xdr:row>
      <xdr:rowOff>159124</xdr:rowOff>
    </xdr:to>
    <xdr:pic>
      <xdr:nvPicPr>
        <xdr:cNvPr id="3" name="Picture 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1349188" cy="349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276225</xdr:colOff>
      <xdr:row>28</xdr:row>
      <xdr:rowOff>38100</xdr:rowOff>
    </xdr:from>
    <xdr:to>
      <xdr:col>1</xdr:col>
      <xdr:colOff>352425</xdr:colOff>
      <xdr:row>28</xdr:row>
      <xdr:rowOff>38100</xdr:rowOff>
    </xdr:to>
    <xdr:sp macro="" textlink="">
      <xdr:nvSpPr>
        <xdr:cNvPr id="2" name="Line 1"/>
        <xdr:cNvSpPr>
          <a:spLocks noChangeShapeType="1"/>
        </xdr:cNvSpPr>
      </xdr:nvSpPr>
      <xdr:spPr bwMode="auto">
        <a:xfrm>
          <a:off x="647700" y="6010275"/>
          <a:ext cx="7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81643</xdr:colOff>
      <xdr:row>0</xdr:row>
      <xdr:rowOff>176892</xdr:rowOff>
    </xdr:from>
    <xdr:to>
      <xdr:col>2</xdr:col>
      <xdr:colOff>410295</xdr:colOff>
      <xdr:row>1</xdr:row>
      <xdr:rowOff>145516</xdr:rowOff>
    </xdr:to>
    <xdr:pic>
      <xdr:nvPicPr>
        <xdr:cNvPr id="4" name="Picture 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43" y="176892"/>
          <a:ext cx="1349188" cy="349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20</xdr:row>
      <xdr:rowOff>0</xdr:rowOff>
    </xdr:from>
    <xdr:to>
      <xdr:col>8</xdr:col>
      <xdr:colOff>85725</xdr:colOff>
      <xdr:row>36</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0</xdr:colOff>
      <xdr:row>0</xdr:row>
      <xdr:rowOff>0</xdr:rowOff>
    </xdr:to>
    <xdr:pic>
      <xdr:nvPicPr>
        <xdr:cNvPr id="3" name="Picture 4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361950</xdr:colOff>
      <xdr:row>0</xdr:row>
      <xdr:rowOff>0</xdr:rowOff>
    </xdr:from>
    <xdr:to>
      <xdr:col>18</xdr:col>
      <xdr:colOff>0</xdr:colOff>
      <xdr:row>0</xdr:row>
      <xdr:rowOff>0</xdr:rowOff>
    </xdr:to>
    <xdr:pic>
      <xdr:nvPicPr>
        <xdr:cNvPr id="4" name="Picture 4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0"/>
          <a:ext cx="438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85725</xdr:colOff>
      <xdr:row>20</xdr:row>
      <xdr:rowOff>0</xdr:rowOff>
    </xdr:from>
    <xdr:to>
      <xdr:col>14</xdr:col>
      <xdr:colOff>0</xdr:colOff>
      <xdr:row>28</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85725</xdr:colOff>
      <xdr:row>28</xdr:row>
      <xdr:rowOff>0</xdr:rowOff>
    </xdr:from>
    <xdr:to>
      <xdr:col>14</xdr:col>
      <xdr:colOff>0</xdr:colOff>
      <xdr:row>36</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66675</xdr:colOff>
      <xdr:row>0</xdr:row>
      <xdr:rowOff>104775</xdr:rowOff>
    </xdr:from>
    <xdr:to>
      <xdr:col>2</xdr:col>
      <xdr:colOff>368113</xdr:colOff>
      <xdr:row>0</xdr:row>
      <xdr:rowOff>454399</xdr:rowOff>
    </xdr:to>
    <xdr:pic>
      <xdr:nvPicPr>
        <xdr:cNvPr id="8" name="Picture 65" descr="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104775"/>
          <a:ext cx="1349188" cy="349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8</xdr:col>
      <xdr:colOff>555624</xdr:colOff>
      <xdr:row>42</xdr:row>
      <xdr:rowOff>114101</xdr:rowOff>
    </xdr:to>
    <xdr:pic>
      <xdr:nvPicPr>
        <xdr:cNvPr id="2" name="Picture 1"/>
        <xdr:cNvPicPr>
          <a:picLocks noChangeAspect="1"/>
        </xdr:cNvPicPr>
      </xdr:nvPicPr>
      <xdr:blipFill>
        <a:blip xmlns:r="http://schemas.openxmlformats.org/officeDocument/2006/relationships" r:embed="rId1"/>
        <a:stretch>
          <a:fillRect/>
        </a:stretch>
      </xdr:blipFill>
      <xdr:spPr>
        <a:xfrm>
          <a:off x="142875" y="0"/>
          <a:ext cx="5238749" cy="81151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69104</xdr:colOff>
      <xdr:row>19</xdr:row>
      <xdr:rowOff>82791</xdr:rowOff>
    </xdr:from>
    <xdr:to>
      <xdr:col>9</xdr:col>
      <xdr:colOff>521250</xdr:colOff>
      <xdr:row>24</xdr:row>
      <xdr:rowOff>145677</xdr:rowOff>
    </xdr:to>
    <xdr:pic>
      <xdr:nvPicPr>
        <xdr:cNvPr id="8" name="Picture 7" descr="C:\Users\QADE-II\Desktop\DSCN3896.JPG"/>
        <xdr:cNvPicPr>
          <a:picLocks noChangeAspect="1" noChangeArrowheads="1"/>
        </xdr:cNvPicPr>
      </xdr:nvPicPr>
      <xdr:blipFill>
        <a:blip xmlns:r="http://schemas.openxmlformats.org/officeDocument/2006/relationships" r:embed="rId1" cstate="print"/>
        <a:srcRect/>
        <a:stretch>
          <a:fillRect/>
        </a:stretch>
      </xdr:blipFill>
      <xdr:spPr bwMode="auto">
        <a:xfrm>
          <a:off x="3699810" y="4049673"/>
          <a:ext cx="2267499" cy="1015386"/>
        </a:xfrm>
        <a:prstGeom prst="rect">
          <a:avLst/>
        </a:prstGeom>
        <a:noFill/>
        <a:ln w="9525">
          <a:noFill/>
          <a:miter lim="800000"/>
          <a:headEnd/>
          <a:tailEnd/>
        </a:ln>
      </xdr:spPr>
    </xdr:pic>
    <xdr:clientData/>
  </xdr:twoCellAnchor>
  <xdr:twoCellAnchor editAs="oneCell">
    <xdr:from>
      <xdr:col>5</xdr:col>
      <xdr:colOff>67236</xdr:colOff>
      <xdr:row>8</xdr:row>
      <xdr:rowOff>107828</xdr:rowOff>
    </xdr:from>
    <xdr:to>
      <xdr:col>9</xdr:col>
      <xdr:colOff>537882</xdr:colOff>
      <xdr:row>15</xdr:row>
      <xdr:rowOff>32684</xdr:rowOff>
    </xdr:to>
    <xdr:pic>
      <xdr:nvPicPr>
        <xdr:cNvPr id="9" name="Picture 8" descr="C:\Users\QADE-II\Desktop\DSCN3886.JPG"/>
        <xdr:cNvPicPr>
          <a:picLocks noChangeAspect="1" noChangeArrowheads="1"/>
        </xdr:cNvPicPr>
      </xdr:nvPicPr>
      <xdr:blipFill>
        <a:blip xmlns:r="http://schemas.openxmlformats.org/officeDocument/2006/relationships" r:embed="rId2" cstate="print"/>
        <a:srcRect/>
        <a:stretch>
          <a:fillRect/>
        </a:stretch>
      </xdr:blipFill>
      <xdr:spPr bwMode="auto">
        <a:xfrm>
          <a:off x="3092824" y="2001622"/>
          <a:ext cx="2891117" cy="1651496"/>
        </a:xfrm>
        <a:prstGeom prst="rect">
          <a:avLst/>
        </a:prstGeom>
        <a:noFill/>
        <a:ln w="9525">
          <a:noFill/>
          <a:miter lim="800000"/>
          <a:headEnd/>
          <a:tailEnd/>
        </a:ln>
      </xdr:spPr>
    </xdr:pic>
    <xdr:clientData/>
  </xdr:twoCellAnchor>
  <xdr:twoCellAnchor editAs="oneCell">
    <xdr:from>
      <xdr:col>2</xdr:col>
      <xdr:colOff>44888</xdr:colOff>
      <xdr:row>19</xdr:row>
      <xdr:rowOff>44825</xdr:rowOff>
    </xdr:from>
    <xdr:to>
      <xdr:col>5</xdr:col>
      <xdr:colOff>566448</xdr:colOff>
      <xdr:row>24</xdr:row>
      <xdr:rowOff>123265</xdr:rowOff>
    </xdr:to>
    <xdr:pic>
      <xdr:nvPicPr>
        <xdr:cNvPr id="10" name="Picture 9" descr="C:\Users\QADE-II\Desktop\DSCN3896.JPG"/>
        <xdr:cNvPicPr>
          <a:picLocks noChangeAspect="1" noChangeArrowheads="1"/>
        </xdr:cNvPicPr>
      </xdr:nvPicPr>
      <xdr:blipFill>
        <a:blip xmlns:r="http://schemas.openxmlformats.org/officeDocument/2006/relationships" r:embed="rId1" cstate="print"/>
        <a:srcRect/>
        <a:stretch>
          <a:fillRect/>
        </a:stretch>
      </xdr:blipFill>
      <xdr:spPr bwMode="auto">
        <a:xfrm>
          <a:off x="1255123" y="4011707"/>
          <a:ext cx="2336913" cy="1030940"/>
        </a:xfrm>
        <a:prstGeom prst="rect">
          <a:avLst/>
        </a:prstGeom>
        <a:noFill/>
        <a:ln w="9525">
          <a:noFill/>
          <a:miter lim="800000"/>
          <a:headEnd/>
          <a:tailEnd/>
        </a:ln>
      </xdr:spPr>
    </xdr:pic>
    <xdr:clientData/>
  </xdr:twoCellAnchor>
  <xdr:twoCellAnchor>
    <xdr:from>
      <xdr:col>0</xdr:col>
      <xdr:colOff>100854</xdr:colOff>
      <xdr:row>0</xdr:row>
      <xdr:rowOff>67236</xdr:rowOff>
    </xdr:from>
    <xdr:to>
      <xdr:col>2</xdr:col>
      <xdr:colOff>239807</xdr:colOff>
      <xdr:row>2</xdr:row>
      <xdr:rowOff>35860</xdr:rowOff>
    </xdr:to>
    <xdr:pic>
      <xdr:nvPicPr>
        <xdr:cNvPr id="7" name="Picture 65" descr="log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854" y="67236"/>
          <a:ext cx="1349188" cy="349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kfserver2\profile\SN\M&amp;M\PPAP%20OF%20M&amp;M\MAHINDR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k01030039\mps%20non%20prod\TEMP\transdata29.1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pvplkm/PQMS/BE%20%20Common/Formats%20-%20L3/DR%20List%20of%20Findings_Piag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N27108340\umesh\WINDOWS\TEMP\VENDOR%20RATING%20F2003%20QTR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ukhdev\Sukhdev_E\WSI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WINDOWS\Temporary%20Internet%20Files\Content.IE5\8HST45S5\fmea_form_generic_v3(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n01270031\c\TEMP\transdata29.11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001-21\Punit\PNVF98\BUDGET%20F-2000%20TO%20F-2002\BUDGET%20F-2001\REVISED%20BUDGET%20F-2001\REVISED%20PL%20BUDGET%20F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FLOW DIAGRAM"/>
      <sheetName val="ANNEXURE-1"/>
      <sheetName val="INCOM. MATERIAL CP"/>
      <sheetName val="PRODUCT QUALITY ASSURANCE PLAN"/>
      <sheetName val="FMEA-AUTO"/>
      <sheetName val="FMEA-ANNEXURE"/>
      <sheetName val="CHARACTERISTIC MATRIX"/>
      <sheetName val="CP-M&amp;M (1)"/>
      <sheetName val="CP-M&amp;M (2)"/>
      <sheetName val="CP-M&amp;M (3)"/>
      <sheetName val="Annexures(M&amp;M)"/>
      <sheetName val="MSA"/>
      <sheetName val="INITIAL CPK STUDIES"/>
    </sheetNames>
    <sheetDataSet>
      <sheetData sheetId="0"/>
      <sheetData sheetId="1"/>
      <sheetData sheetId="2"/>
      <sheetData sheetId="3"/>
      <sheetData sheetId="4"/>
      <sheetData sheetId="5"/>
      <sheetData sheetId="6"/>
      <sheetData sheetId="7"/>
      <sheetData sheetId="8"/>
      <sheetData sheetId="9"/>
      <sheetData sheetId="10"/>
      <sheetData sheetId="11">
        <row r="24">
          <cell r="E24">
            <v>4.8009999999999993</v>
          </cell>
          <cell r="F24">
            <v>4.8090000000000002</v>
          </cell>
          <cell r="G24">
            <v>4.8206666666666669</v>
          </cell>
          <cell r="H24">
            <v>4.8383333333333338</v>
          </cell>
          <cell r="I24">
            <v>4.8503333333333334</v>
          </cell>
          <cell r="J24">
            <v>4.8703333333333338</v>
          </cell>
          <cell r="K24">
            <v>4.8906666666666663</v>
          </cell>
          <cell r="L24">
            <v>4.9000000000000004</v>
          </cell>
          <cell r="M24">
            <v>4.9203333333333337</v>
          </cell>
          <cell r="N24">
            <v>4.9816666666666665</v>
          </cell>
        </row>
        <row r="25">
          <cell r="E25">
            <v>1.9999999999997797E-3</v>
          </cell>
          <cell r="F25">
            <v>6.0000000000002274E-3</v>
          </cell>
          <cell r="G25">
            <v>9.9999999999944578E-4</v>
          </cell>
          <cell r="H25">
            <v>4.9999999999998934E-3</v>
          </cell>
          <cell r="I25">
            <v>1.000000000000334E-3</v>
          </cell>
          <cell r="J25">
            <v>1.000000000000334E-3</v>
          </cell>
          <cell r="K25">
            <v>1.000000000000334E-3</v>
          </cell>
          <cell r="L25">
            <v>0</v>
          </cell>
          <cell r="M25">
            <v>1.000000000000334E-3</v>
          </cell>
          <cell r="N25">
            <v>2.9999999999992255E-3</v>
          </cell>
        </row>
        <row r="29">
          <cell r="E29">
            <v>4.8006666666666673</v>
          </cell>
          <cell r="F29">
            <v>4.8109999999999999</v>
          </cell>
          <cell r="G29">
            <v>4.8203333333333331</v>
          </cell>
          <cell r="H29">
            <v>4.84</v>
          </cell>
          <cell r="I29">
            <v>4.8483333333333327</v>
          </cell>
          <cell r="J29">
            <v>4.8686666666666669</v>
          </cell>
          <cell r="K29">
            <v>4.8886666666666665</v>
          </cell>
          <cell r="L29">
            <v>4.9000000000000004</v>
          </cell>
          <cell r="M29">
            <v>4.9186666666666667</v>
          </cell>
          <cell r="N29">
            <v>4.9810000000000008</v>
          </cell>
        </row>
        <row r="30">
          <cell r="E30">
            <v>1.9999999999997797E-3</v>
          </cell>
          <cell r="F30">
            <v>3.0000000000001137E-3</v>
          </cell>
          <cell r="G30">
            <v>9.9999999999944578E-4</v>
          </cell>
          <cell r="H30">
            <v>0</v>
          </cell>
          <cell r="I30">
            <v>4.9999999999998934E-3</v>
          </cell>
          <cell r="J30">
            <v>6.0000000000002274E-3</v>
          </cell>
          <cell r="K30">
            <v>6.0000000000002274E-3</v>
          </cell>
          <cell r="L30">
            <v>0</v>
          </cell>
          <cell r="M30">
            <v>6.0000000000002274E-3</v>
          </cell>
          <cell r="N30">
            <v>2.9999999999992255E-3</v>
          </cell>
        </row>
        <row r="34">
          <cell r="E34">
            <v>4.801333333333333</v>
          </cell>
          <cell r="F34">
            <v>4.8099999999999996</v>
          </cell>
          <cell r="G34">
            <v>4.823666666666667</v>
          </cell>
          <cell r="H34">
            <v>4.8406666666666665</v>
          </cell>
          <cell r="I34">
            <v>4.8506666666666662</v>
          </cell>
          <cell r="J34">
            <v>4.87</v>
          </cell>
          <cell r="K34">
            <v>4.8899999999999997</v>
          </cell>
          <cell r="L34">
            <v>4.9000000000000004</v>
          </cell>
          <cell r="M34">
            <v>4.92</v>
          </cell>
          <cell r="N34">
            <v>4.9733333333333336</v>
          </cell>
        </row>
        <row r="35">
          <cell r="E35">
            <v>1.9999999999997797E-3</v>
          </cell>
          <cell r="F35">
            <v>0</v>
          </cell>
          <cell r="G35">
            <v>9.9999999999944578E-4</v>
          </cell>
          <cell r="H35">
            <v>1.000000000000334E-3</v>
          </cell>
          <cell r="I35">
            <v>1.000000000000334E-3</v>
          </cell>
          <cell r="J35">
            <v>0</v>
          </cell>
          <cell r="K35">
            <v>0</v>
          </cell>
          <cell r="L35">
            <v>0</v>
          </cell>
          <cell r="M35">
            <v>0</v>
          </cell>
          <cell r="N35">
            <v>1.0000000000000675E-2</v>
          </cell>
        </row>
        <row r="50">
          <cell r="C50">
            <v>2.2666666666666538E-3</v>
          </cell>
          <cell r="D50">
            <v>5.8479999999999669E-3</v>
          </cell>
          <cell r="F50">
            <v>0</v>
          </cell>
          <cell r="I50">
            <v>4.8702965777777782</v>
          </cell>
          <cell r="J50">
            <v>4.8656589777777777</v>
          </cell>
        </row>
        <row r="51">
          <cell r="C51">
            <v>2.2666666666666538E-3</v>
          </cell>
          <cell r="D51">
            <v>5.8479999999999669E-3</v>
          </cell>
          <cell r="F51">
            <v>0</v>
          </cell>
          <cell r="I51">
            <v>4.8702965777777782</v>
          </cell>
          <cell r="J51">
            <v>4.8656589777777777</v>
          </cell>
        </row>
        <row r="52">
          <cell r="C52">
            <v>2.2666666666666538E-3</v>
          </cell>
          <cell r="D52">
            <v>5.8479999999999669E-3</v>
          </cell>
          <cell r="F52">
            <v>0</v>
          </cell>
          <cell r="I52">
            <v>4.8702965777777782</v>
          </cell>
          <cell r="J52">
            <v>4.8656589777777777</v>
          </cell>
        </row>
        <row r="53">
          <cell r="C53">
            <v>2.2666666666666538E-3</v>
          </cell>
          <cell r="D53">
            <v>5.8479999999999669E-3</v>
          </cell>
          <cell r="F53">
            <v>0</v>
          </cell>
          <cell r="I53">
            <v>4.8702965777777782</v>
          </cell>
          <cell r="J53">
            <v>4.8656589777777777</v>
          </cell>
        </row>
        <row r="54">
          <cell r="C54">
            <v>2.2666666666666538E-3</v>
          </cell>
          <cell r="D54">
            <v>5.8479999999999669E-3</v>
          </cell>
          <cell r="F54">
            <v>0</v>
          </cell>
          <cell r="I54">
            <v>4.8702965777777782</v>
          </cell>
          <cell r="J54">
            <v>4.8656589777777777</v>
          </cell>
        </row>
        <row r="55">
          <cell r="C55">
            <v>2.2666666666666538E-3</v>
          </cell>
          <cell r="D55">
            <v>5.8479999999999669E-3</v>
          </cell>
          <cell r="F55">
            <v>0</v>
          </cell>
          <cell r="I55">
            <v>4.8702965777777782</v>
          </cell>
          <cell r="J55">
            <v>4.8656589777777777</v>
          </cell>
        </row>
        <row r="56">
          <cell r="C56">
            <v>2.2666666666666538E-3</v>
          </cell>
          <cell r="D56">
            <v>5.8479999999999669E-3</v>
          </cell>
          <cell r="F56">
            <v>0</v>
          </cell>
          <cell r="I56">
            <v>4.8702965777777782</v>
          </cell>
          <cell r="J56">
            <v>4.8656589777777777</v>
          </cell>
        </row>
        <row r="57">
          <cell r="C57">
            <v>2.2666666666666538E-3</v>
          </cell>
          <cell r="D57">
            <v>5.8479999999999669E-3</v>
          </cell>
          <cell r="F57">
            <v>0</v>
          </cell>
          <cell r="I57">
            <v>4.8702965777777782</v>
          </cell>
          <cell r="J57">
            <v>4.8656589777777777</v>
          </cell>
        </row>
        <row r="58">
          <cell r="C58">
            <v>2.2666666666666538E-3</v>
          </cell>
          <cell r="D58">
            <v>5.8479999999999669E-3</v>
          </cell>
          <cell r="F58">
            <v>0</v>
          </cell>
          <cell r="I58">
            <v>4.8702965777777782</v>
          </cell>
          <cell r="J58">
            <v>4.8656589777777777</v>
          </cell>
        </row>
        <row r="59">
          <cell r="C59">
            <v>2.2666666666666538E-3</v>
          </cell>
          <cell r="D59">
            <v>5.8479999999999669E-3</v>
          </cell>
          <cell r="F59">
            <v>0</v>
          </cell>
          <cell r="I59">
            <v>4.8702965777777782</v>
          </cell>
          <cell r="J59">
            <v>4.8656589777777777</v>
          </cell>
        </row>
        <row r="60">
          <cell r="C60">
            <v>2.2666666666666538E-3</v>
          </cell>
          <cell r="D60">
            <v>5.8479999999999669E-3</v>
          </cell>
          <cell r="F60">
            <v>0</v>
          </cell>
          <cell r="I60">
            <v>4.8702965777777782</v>
          </cell>
          <cell r="J60">
            <v>4.8656589777777777</v>
          </cell>
        </row>
      </sheetData>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data"/>
      <sheetName val="Sheet1"/>
      <sheetName val="ORIGINALMANISH"/>
      <sheetName val="DETAILS"/>
      <sheetName val="packopening"/>
      <sheetName val="Sheet3"/>
    </sheetNames>
    <sheetDataSet>
      <sheetData sheetId="0" refreshError="1"/>
      <sheetData sheetId="1">
        <row r="2">
          <cell r="A2" t="str">
            <v>000000767XP</v>
          </cell>
          <cell r="B2">
            <v>1</v>
          </cell>
        </row>
        <row r="3">
          <cell r="A3" t="str">
            <v>000000768XP</v>
          </cell>
          <cell r="B3">
            <v>1</v>
          </cell>
        </row>
        <row r="4">
          <cell r="A4" t="str">
            <v>000021433R1</v>
          </cell>
          <cell r="B4">
            <v>10000</v>
          </cell>
        </row>
        <row r="5">
          <cell r="A5" t="str">
            <v>000103028</v>
          </cell>
          <cell r="B5">
            <v>800</v>
          </cell>
        </row>
        <row r="6">
          <cell r="A6" t="str">
            <v>000109461</v>
          </cell>
          <cell r="B6">
            <v>3000</v>
          </cell>
        </row>
        <row r="7">
          <cell r="A7" t="str">
            <v>000114607</v>
          </cell>
          <cell r="B7">
            <v>800</v>
          </cell>
        </row>
        <row r="8">
          <cell r="A8" t="str">
            <v>000124556</v>
          </cell>
          <cell r="B8">
            <v>2000</v>
          </cell>
        </row>
        <row r="9">
          <cell r="A9" t="str">
            <v>000141244</v>
          </cell>
          <cell r="B9">
            <v>1600</v>
          </cell>
        </row>
        <row r="10">
          <cell r="A10" t="str">
            <v>000141284</v>
          </cell>
          <cell r="B10">
            <v>500</v>
          </cell>
        </row>
        <row r="11">
          <cell r="A11" t="str">
            <v>000179817</v>
          </cell>
          <cell r="B11">
            <v>1000</v>
          </cell>
        </row>
        <row r="12">
          <cell r="A12" t="str">
            <v>000179819</v>
          </cell>
          <cell r="B12">
            <v>800</v>
          </cell>
        </row>
        <row r="13">
          <cell r="A13" t="str">
            <v>000179839</v>
          </cell>
          <cell r="B13">
            <v>700</v>
          </cell>
        </row>
        <row r="14">
          <cell r="A14" t="str">
            <v>000179840</v>
          </cell>
          <cell r="B14">
            <v>600</v>
          </cell>
        </row>
        <row r="15">
          <cell r="A15" t="str">
            <v>000179895</v>
          </cell>
          <cell r="B15">
            <v>150</v>
          </cell>
        </row>
        <row r="16">
          <cell r="A16" t="str">
            <v>000186334</v>
          </cell>
          <cell r="B16">
            <v>175</v>
          </cell>
        </row>
        <row r="17">
          <cell r="A17" t="str">
            <v>000252739R1</v>
          </cell>
          <cell r="B17">
            <v>10000</v>
          </cell>
        </row>
        <row r="18">
          <cell r="A18" t="str">
            <v>000271558</v>
          </cell>
          <cell r="B18">
            <v>150</v>
          </cell>
        </row>
        <row r="19">
          <cell r="A19" t="str">
            <v>000271631</v>
          </cell>
          <cell r="B19">
            <v>100</v>
          </cell>
        </row>
        <row r="20">
          <cell r="A20" t="str">
            <v>000340340R1</v>
          </cell>
          <cell r="B20">
            <v>300</v>
          </cell>
        </row>
        <row r="21">
          <cell r="A21" t="str">
            <v>000615167R1</v>
          </cell>
          <cell r="B21">
            <v>2000</v>
          </cell>
        </row>
        <row r="22">
          <cell r="A22" t="str">
            <v>000703984R1</v>
          </cell>
          <cell r="B22">
            <v>1000</v>
          </cell>
        </row>
        <row r="23">
          <cell r="A23" t="str">
            <v>000704385R1</v>
          </cell>
          <cell r="B23">
            <v>400</v>
          </cell>
        </row>
        <row r="24">
          <cell r="A24" t="str">
            <v>000704387R1</v>
          </cell>
          <cell r="B24">
            <v>10</v>
          </cell>
        </row>
        <row r="25">
          <cell r="A25" t="str">
            <v>000704744R4</v>
          </cell>
          <cell r="B25">
            <v>5</v>
          </cell>
        </row>
        <row r="26">
          <cell r="A26" t="str">
            <v>000704757R3</v>
          </cell>
          <cell r="B26">
            <v>160</v>
          </cell>
        </row>
        <row r="27">
          <cell r="A27" t="str">
            <v>000705233R1</v>
          </cell>
          <cell r="B27">
            <v>500</v>
          </cell>
        </row>
        <row r="28">
          <cell r="A28" t="str">
            <v>000708117R1</v>
          </cell>
          <cell r="B28">
            <v>800</v>
          </cell>
        </row>
        <row r="29">
          <cell r="A29" t="str">
            <v>000708117R2</v>
          </cell>
          <cell r="B29">
            <v>1200</v>
          </cell>
        </row>
        <row r="30">
          <cell r="A30" t="str">
            <v>000708996R1</v>
          </cell>
          <cell r="B30">
            <v>200</v>
          </cell>
        </row>
        <row r="31">
          <cell r="A31" t="str">
            <v>000708999R1</v>
          </cell>
          <cell r="B31">
            <v>20000</v>
          </cell>
        </row>
        <row r="32">
          <cell r="A32" t="str">
            <v>000709252R2</v>
          </cell>
          <cell r="B32">
            <v>100</v>
          </cell>
        </row>
        <row r="33">
          <cell r="A33" t="str">
            <v>000751054R1</v>
          </cell>
          <cell r="B33">
            <v>24</v>
          </cell>
        </row>
        <row r="34">
          <cell r="A34" t="str">
            <v>000751055R3</v>
          </cell>
          <cell r="B34">
            <v>8</v>
          </cell>
        </row>
        <row r="35">
          <cell r="A35" t="str">
            <v>000751056R1</v>
          </cell>
          <cell r="B35">
            <v>36</v>
          </cell>
        </row>
        <row r="36">
          <cell r="A36" t="str">
            <v>000751059R1</v>
          </cell>
          <cell r="B36">
            <v>100</v>
          </cell>
        </row>
        <row r="37">
          <cell r="A37" t="str">
            <v>000751062R1</v>
          </cell>
          <cell r="B37">
            <v>50</v>
          </cell>
        </row>
        <row r="38">
          <cell r="A38" t="str">
            <v>000751071R1</v>
          </cell>
          <cell r="B38">
            <v>8</v>
          </cell>
        </row>
        <row r="39">
          <cell r="A39" t="str">
            <v>000751081R1</v>
          </cell>
          <cell r="B39">
            <v>200</v>
          </cell>
        </row>
        <row r="40">
          <cell r="A40" t="str">
            <v>000751113R3</v>
          </cell>
          <cell r="B40">
            <v>6</v>
          </cell>
        </row>
        <row r="41">
          <cell r="A41" t="str">
            <v>000751120R4</v>
          </cell>
          <cell r="B41">
            <v>250</v>
          </cell>
        </row>
        <row r="42">
          <cell r="A42" t="str">
            <v>000751146R1</v>
          </cell>
          <cell r="B42">
            <v>1800</v>
          </cell>
        </row>
        <row r="43">
          <cell r="A43" t="str">
            <v>000751181R1</v>
          </cell>
          <cell r="B43">
            <v>1</v>
          </cell>
        </row>
        <row r="44">
          <cell r="A44" t="str">
            <v>000751441R4</v>
          </cell>
          <cell r="B44">
            <v>3000</v>
          </cell>
        </row>
        <row r="45">
          <cell r="A45" t="str">
            <v>000751472R1</v>
          </cell>
          <cell r="B45">
            <v>12000</v>
          </cell>
        </row>
        <row r="46">
          <cell r="A46" t="str">
            <v>001082010R2</v>
          </cell>
          <cell r="B46">
            <v>2000</v>
          </cell>
        </row>
        <row r="47">
          <cell r="A47" t="str">
            <v>001082012R2</v>
          </cell>
          <cell r="B47">
            <v>3000</v>
          </cell>
        </row>
        <row r="48">
          <cell r="A48" t="str">
            <v>001082013R2</v>
          </cell>
          <cell r="B48">
            <v>2000</v>
          </cell>
        </row>
        <row r="49">
          <cell r="A49" t="str">
            <v>001082014R2</v>
          </cell>
          <cell r="B49">
            <v>3000</v>
          </cell>
        </row>
        <row r="50">
          <cell r="A50" t="str">
            <v>001082185R2</v>
          </cell>
          <cell r="B50">
            <v>3000</v>
          </cell>
        </row>
        <row r="51">
          <cell r="A51" t="str">
            <v>001099206R91</v>
          </cell>
          <cell r="B51">
            <v>38</v>
          </cell>
        </row>
        <row r="52">
          <cell r="A52" t="str">
            <v>001099267R91</v>
          </cell>
          <cell r="B52">
            <v>18</v>
          </cell>
        </row>
        <row r="53">
          <cell r="A53" t="str">
            <v>001099467R91</v>
          </cell>
          <cell r="B53">
            <v>120</v>
          </cell>
        </row>
        <row r="54">
          <cell r="A54" t="str">
            <v>001099605R91</v>
          </cell>
          <cell r="B54">
            <v>1</v>
          </cell>
        </row>
        <row r="55">
          <cell r="A55" t="str">
            <v>001099606R91</v>
          </cell>
          <cell r="B55">
            <v>1</v>
          </cell>
        </row>
        <row r="56">
          <cell r="A56" t="str">
            <v>001099884R2</v>
          </cell>
          <cell r="B56">
            <v>125</v>
          </cell>
        </row>
        <row r="57">
          <cell r="A57" t="str">
            <v>001121078R1</v>
          </cell>
          <cell r="B57">
            <v>2000</v>
          </cell>
        </row>
        <row r="58">
          <cell r="A58" t="str">
            <v>001121433R1</v>
          </cell>
          <cell r="B58">
            <v>4000</v>
          </cell>
        </row>
        <row r="59">
          <cell r="A59" t="str">
            <v>001127761R92</v>
          </cell>
          <cell r="B59">
            <v>6</v>
          </cell>
        </row>
        <row r="60">
          <cell r="A60" t="str">
            <v>001127763R1</v>
          </cell>
          <cell r="B60">
            <v>4000</v>
          </cell>
        </row>
        <row r="61">
          <cell r="A61" t="str">
            <v>001127790R91</v>
          </cell>
          <cell r="B61">
            <v>300</v>
          </cell>
        </row>
        <row r="62">
          <cell r="A62" t="str">
            <v>001127791R91</v>
          </cell>
          <cell r="B62">
            <v>400</v>
          </cell>
        </row>
        <row r="63">
          <cell r="A63" t="str">
            <v>001127796R91</v>
          </cell>
          <cell r="B63">
            <v>450</v>
          </cell>
        </row>
        <row r="64">
          <cell r="A64" t="str">
            <v>001231984R1</v>
          </cell>
          <cell r="B64">
            <v>1000</v>
          </cell>
        </row>
        <row r="65">
          <cell r="A65" t="str">
            <v>001232925R1</v>
          </cell>
          <cell r="B65">
            <v>5000</v>
          </cell>
        </row>
        <row r="66">
          <cell r="A66" t="str">
            <v>001233280R1</v>
          </cell>
          <cell r="B66">
            <v>5</v>
          </cell>
        </row>
        <row r="67">
          <cell r="A67" t="str">
            <v>001233329R91</v>
          </cell>
          <cell r="B67">
            <v>37</v>
          </cell>
        </row>
        <row r="68">
          <cell r="A68" t="str">
            <v>001233330R91</v>
          </cell>
          <cell r="B68">
            <v>27</v>
          </cell>
        </row>
        <row r="69">
          <cell r="A69" t="str">
            <v>001233548R1</v>
          </cell>
          <cell r="B69">
            <v>500</v>
          </cell>
        </row>
        <row r="70">
          <cell r="A70" t="str">
            <v>001233550R1</v>
          </cell>
          <cell r="B70">
            <v>50</v>
          </cell>
        </row>
        <row r="71">
          <cell r="A71" t="str">
            <v>001233551R1</v>
          </cell>
          <cell r="B71">
            <v>800</v>
          </cell>
        </row>
        <row r="72">
          <cell r="A72" t="str">
            <v>001233552R1</v>
          </cell>
          <cell r="B72">
            <v>400</v>
          </cell>
        </row>
        <row r="73">
          <cell r="A73" t="str">
            <v>001233553R1</v>
          </cell>
          <cell r="B73">
            <v>100</v>
          </cell>
        </row>
        <row r="74">
          <cell r="A74" t="str">
            <v>001233557R1</v>
          </cell>
          <cell r="B74">
            <v>800</v>
          </cell>
        </row>
        <row r="75">
          <cell r="A75" t="str">
            <v>001233558R1</v>
          </cell>
          <cell r="B75">
            <v>2000</v>
          </cell>
        </row>
        <row r="76">
          <cell r="A76" t="str">
            <v>001233559R1</v>
          </cell>
          <cell r="B76">
            <v>600</v>
          </cell>
        </row>
        <row r="77">
          <cell r="A77" t="str">
            <v>001233805R1</v>
          </cell>
          <cell r="B77">
            <v>25</v>
          </cell>
        </row>
        <row r="78">
          <cell r="A78" t="str">
            <v>003040868R3</v>
          </cell>
          <cell r="B78">
            <v>30</v>
          </cell>
        </row>
        <row r="79">
          <cell r="A79" t="str">
            <v>003041319R11</v>
          </cell>
          <cell r="B79">
            <v>1</v>
          </cell>
        </row>
        <row r="80">
          <cell r="A80" t="str">
            <v>003042081R1</v>
          </cell>
          <cell r="B80">
            <v>6000</v>
          </cell>
        </row>
        <row r="81">
          <cell r="A81" t="str">
            <v>003042127R1</v>
          </cell>
          <cell r="B81">
            <v>200</v>
          </cell>
        </row>
        <row r="82">
          <cell r="A82" t="str">
            <v>003043988R2</v>
          </cell>
          <cell r="B82">
            <v>10</v>
          </cell>
        </row>
        <row r="83">
          <cell r="A83" t="str">
            <v>003043990R1</v>
          </cell>
          <cell r="B83">
            <v>12</v>
          </cell>
        </row>
        <row r="84">
          <cell r="A84" t="str">
            <v>003043991R2</v>
          </cell>
          <cell r="B84">
            <v>12</v>
          </cell>
        </row>
        <row r="85">
          <cell r="A85" t="str">
            <v>003044035R1</v>
          </cell>
          <cell r="B85">
            <v>400</v>
          </cell>
        </row>
        <row r="86">
          <cell r="A86" t="str">
            <v>003044036R1</v>
          </cell>
          <cell r="B86">
            <v>600</v>
          </cell>
        </row>
        <row r="87">
          <cell r="A87" t="str">
            <v>003044037R1</v>
          </cell>
          <cell r="B87">
            <v>180</v>
          </cell>
        </row>
        <row r="88">
          <cell r="A88" t="str">
            <v>003044038R1</v>
          </cell>
          <cell r="B88">
            <v>5000</v>
          </cell>
        </row>
        <row r="89">
          <cell r="A89" t="str">
            <v>003044039R1</v>
          </cell>
          <cell r="B89">
            <v>4000</v>
          </cell>
        </row>
        <row r="90">
          <cell r="A90" t="str">
            <v>003044040R1</v>
          </cell>
          <cell r="B90">
            <v>4000</v>
          </cell>
        </row>
        <row r="91">
          <cell r="A91" t="str">
            <v>003063502R91</v>
          </cell>
          <cell r="B91">
            <v>33</v>
          </cell>
        </row>
        <row r="92">
          <cell r="A92" t="str">
            <v>003069349R91</v>
          </cell>
          <cell r="B92">
            <v>39</v>
          </cell>
        </row>
        <row r="93">
          <cell r="A93" t="str">
            <v>003069360R91</v>
          </cell>
          <cell r="B93">
            <v>34</v>
          </cell>
        </row>
        <row r="94">
          <cell r="A94" t="str">
            <v>003069953R1</v>
          </cell>
          <cell r="B94">
            <v>1</v>
          </cell>
        </row>
        <row r="95">
          <cell r="A95" t="str">
            <v>003069954R3</v>
          </cell>
          <cell r="B95">
            <v>5</v>
          </cell>
        </row>
        <row r="96">
          <cell r="A96" t="str">
            <v>003069955R3</v>
          </cell>
          <cell r="B96">
            <v>5</v>
          </cell>
        </row>
        <row r="97">
          <cell r="A97" t="str">
            <v>003069966R91</v>
          </cell>
          <cell r="B97">
            <v>4</v>
          </cell>
        </row>
        <row r="98">
          <cell r="A98" t="str">
            <v>003069967R2</v>
          </cell>
          <cell r="B98">
            <v>1</v>
          </cell>
        </row>
        <row r="99">
          <cell r="A99" t="str">
            <v>003070930R2</v>
          </cell>
          <cell r="B99">
            <v>600</v>
          </cell>
        </row>
        <row r="100">
          <cell r="A100" t="str">
            <v>003071401R4</v>
          </cell>
          <cell r="B100">
            <v>1</v>
          </cell>
        </row>
        <row r="101">
          <cell r="A101" t="str">
            <v>003071402R4</v>
          </cell>
          <cell r="B101">
            <v>1</v>
          </cell>
        </row>
        <row r="102">
          <cell r="A102" t="str">
            <v>003071404R1</v>
          </cell>
          <cell r="B102">
            <v>1000</v>
          </cell>
        </row>
        <row r="103">
          <cell r="A103" t="str">
            <v>003071406R1</v>
          </cell>
          <cell r="B103">
            <v>1500</v>
          </cell>
        </row>
        <row r="104">
          <cell r="A104" t="str">
            <v>003071408R2</v>
          </cell>
          <cell r="B104">
            <v>200</v>
          </cell>
        </row>
        <row r="105">
          <cell r="A105" t="str">
            <v>003071409R2</v>
          </cell>
          <cell r="B105">
            <v>400</v>
          </cell>
        </row>
        <row r="106">
          <cell r="A106" t="str">
            <v>003071409r2</v>
          </cell>
          <cell r="B106">
            <v>400</v>
          </cell>
        </row>
        <row r="107">
          <cell r="A107" t="str">
            <v>003071410R2</v>
          </cell>
          <cell r="B107">
            <v>700</v>
          </cell>
        </row>
        <row r="108">
          <cell r="A108" t="str">
            <v>003110755R3</v>
          </cell>
          <cell r="B108">
            <v>1000</v>
          </cell>
        </row>
        <row r="109">
          <cell r="A109" t="str">
            <v>005551560R2</v>
          </cell>
          <cell r="B109">
            <v>1</v>
          </cell>
        </row>
        <row r="110">
          <cell r="A110" t="str">
            <v>005551561R2</v>
          </cell>
          <cell r="B110">
            <v>1</v>
          </cell>
        </row>
        <row r="111">
          <cell r="A111" t="str">
            <v>005551581R1</v>
          </cell>
          <cell r="B111">
            <v>2000</v>
          </cell>
        </row>
        <row r="112">
          <cell r="A112" t="str">
            <v>005551621R1</v>
          </cell>
          <cell r="B112">
            <v>500</v>
          </cell>
        </row>
        <row r="113">
          <cell r="A113" t="str">
            <v>005551732R1</v>
          </cell>
          <cell r="B113">
            <v>750</v>
          </cell>
        </row>
        <row r="114">
          <cell r="A114" t="str">
            <v>005551733R1</v>
          </cell>
          <cell r="B114">
            <v>1000</v>
          </cell>
        </row>
        <row r="115">
          <cell r="A115" t="str">
            <v>005551734R1</v>
          </cell>
          <cell r="B115">
            <v>2000</v>
          </cell>
        </row>
        <row r="116">
          <cell r="A116" t="str">
            <v>005551735R1</v>
          </cell>
          <cell r="B116">
            <v>500</v>
          </cell>
        </row>
        <row r="117">
          <cell r="A117" t="str">
            <v>005551744R1</v>
          </cell>
          <cell r="B117">
            <v>1</v>
          </cell>
        </row>
        <row r="118">
          <cell r="A118" t="str">
            <v xml:space="preserve">005553385R1             </v>
          </cell>
          <cell r="B118">
            <v>1</v>
          </cell>
        </row>
        <row r="119">
          <cell r="A119" t="str">
            <v xml:space="preserve">005553386R1             </v>
          </cell>
          <cell r="B119">
            <v>5</v>
          </cell>
        </row>
        <row r="120">
          <cell r="A120" t="str">
            <v xml:space="preserve">005553387R1             </v>
          </cell>
          <cell r="B120">
            <v>5</v>
          </cell>
        </row>
        <row r="121">
          <cell r="A121" t="str">
            <v>005553825R2</v>
          </cell>
          <cell r="B121">
            <v>400</v>
          </cell>
        </row>
        <row r="122">
          <cell r="A122" t="str">
            <v>005553826R1</v>
          </cell>
          <cell r="B122">
            <v>500</v>
          </cell>
        </row>
        <row r="123">
          <cell r="A123" t="str">
            <v>005554053R91</v>
          </cell>
          <cell r="B123">
            <v>33</v>
          </cell>
        </row>
        <row r="124">
          <cell r="A124" t="str">
            <v>005554234R92</v>
          </cell>
          <cell r="B124">
            <v>80</v>
          </cell>
        </row>
        <row r="125">
          <cell r="A125" t="str">
            <v>005554668R91</v>
          </cell>
          <cell r="B125">
            <v>1</v>
          </cell>
        </row>
        <row r="126">
          <cell r="A126" t="str">
            <v>005554717R91</v>
          </cell>
          <cell r="B126">
            <v>5</v>
          </cell>
        </row>
        <row r="127">
          <cell r="A127" t="str">
            <v>005554737R1</v>
          </cell>
          <cell r="B127">
            <v>250</v>
          </cell>
        </row>
        <row r="128">
          <cell r="A128" t="str">
            <v>005554788R1</v>
          </cell>
          <cell r="B128">
            <v>400</v>
          </cell>
        </row>
        <row r="129">
          <cell r="A129" t="str">
            <v>005554789R1</v>
          </cell>
          <cell r="B129">
            <v>1</v>
          </cell>
        </row>
        <row r="130">
          <cell r="A130" t="str">
            <v>005554790R1</v>
          </cell>
          <cell r="B130">
            <v>10</v>
          </cell>
        </row>
        <row r="131">
          <cell r="A131" t="str">
            <v>005554791R1</v>
          </cell>
          <cell r="B131">
            <v>30</v>
          </cell>
        </row>
        <row r="132">
          <cell r="A132" t="str">
            <v>005554792R1</v>
          </cell>
          <cell r="B132">
            <v>400</v>
          </cell>
        </row>
        <row r="133">
          <cell r="A133" t="str">
            <v>005554793R1</v>
          </cell>
          <cell r="B133">
            <v>1</v>
          </cell>
        </row>
        <row r="134">
          <cell r="A134" t="str">
            <v>005554794R1</v>
          </cell>
          <cell r="B134">
            <v>36</v>
          </cell>
        </row>
        <row r="135">
          <cell r="A135" t="str">
            <v>005554795R1</v>
          </cell>
          <cell r="B135">
            <v>400</v>
          </cell>
        </row>
        <row r="136">
          <cell r="A136" t="str">
            <v>005554797R2</v>
          </cell>
          <cell r="B136">
            <v>400</v>
          </cell>
        </row>
        <row r="137">
          <cell r="A137" t="str">
            <v>005554798R1</v>
          </cell>
          <cell r="B137">
            <v>500</v>
          </cell>
        </row>
        <row r="138">
          <cell r="A138" t="str">
            <v>005554799R91</v>
          </cell>
          <cell r="B138">
            <v>120</v>
          </cell>
        </row>
        <row r="139">
          <cell r="A139" t="str">
            <v>005554801R1</v>
          </cell>
          <cell r="B139">
            <v>1</v>
          </cell>
        </row>
        <row r="140">
          <cell r="A140" t="str">
            <v>005554802R91</v>
          </cell>
          <cell r="B140">
            <v>180</v>
          </cell>
        </row>
        <row r="141">
          <cell r="A141" t="str">
            <v>005554803R2</v>
          </cell>
          <cell r="B141">
            <v>24</v>
          </cell>
        </row>
        <row r="142">
          <cell r="A142" t="str">
            <v>005554804R91</v>
          </cell>
          <cell r="B142">
            <v>4</v>
          </cell>
        </row>
        <row r="143">
          <cell r="A143" t="str">
            <v>005554809R1</v>
          </cell>
          <cell r="B143">
            <v>100</v>
          </cell>
        </row>
        <row r="144">
          <cell r="A144" t="str">
            <v>005554810R1</v>
          </cell>
          <cell r="B144">
            <v>1</v>
          </cell>
        </row>
        <row r="145">
          <cell r="A145" t="str">
            <v>005554892R91</v>
          </cell>
          <cell r="B145">
            <v>165</v>
          </cell>
        </row>
        <row r="146">
          <cell r="A146" t="str">
            <v>005554893R91</v>
          </cell>
          <cell r="B146">
            <v>50</v>
          </cell>
        </row>
        <row r="147">
          <cell r="A147" t="str">
            <v>005554986R1</v>
          </cell>
          <cell r="B147">
            <v>1000</v>
          </cell>
        </row>
        <row r="148">
          <cell r="A148" t="str">
            <v>005555001R91</v>
          </cell>
          <cell r="B148">
            <v>6</v>
          </cell>
        </row>
        <row r="149">
          <cell r="A149" t="str">
            <v>005555247R1</v>
          </cell>
          <cell r="B149">
            <v>400</v>
          </cell>
        </row>
        <row r="150">
          <cell r="A150" t="str">
            <v>005555248R1</v>
          </cell>
          <cell r="B150">
            <v>300</v>
          </cell>
        </row>
        <row r="151">
          <cell r="A151" t="str">
            <v>005555303R1</v>
          </cell>
          <cell r="B151">
            <v>2000</v>
          </cell>
        </row>
        <row r="152">
          <cell r="A152" t="str">
            <v>005555304R1</v>
          </cell>
          <cell r="B152">
            <v>2000</v>
          </cell>
        </row>
        <row r="153">
          <cell r="A153" t="str">
            <v>005555305R1</v>
          </cell>
          <cell r="B153">
            <v>500</v>
          </cell>
        </row>
        <row r="154">
          <cell r="A154" t="str">
            <v>005555306R1</v>
          </cell>
          <cell r="B154">
            <v>1000</v>
          </cell>
        </row>
        <row r="155">
          <cell r="A155" t="str">
            <v>005555340R2</v>
          </cell>
          <cell r="B155">
            <v>8</v>
          </cell>
        </row>
        <row r="156">
          <cell r="A156" t="str">
            <v>005555711R1</v>
          </cell>
          <cell r="B156">
            <v>600</v>
          </cell>
        </row>
        <row r="157">
          <cell r="A157" t="str">
            <v>005555713R91</v>
          </cell>
          <cell r="B157">
            <v>120</v>
          </cell>
        </row>
        <row r="158">
          <cell r="A158" t="str">
            <v>005555714R1</v>
          </cell>
          <cell r="B158">
            <v>12</v>
          </cell>
        </row>
        <row r="159">
          <cell r="A159" t="str">
            <v>005555715R1</v>
          </cell>
          <cell r="B159">
            <v>1200</v>
          </cell>
        </row>
        <row r="160">
          <cell r="A160" t="str">
            <v>005555717R91</v>
          </cell>
          <cell r="B160">
            <v>1</v>
          </cell>
        </row>
        <row r="161">
          <cell r="A161" t="str">
            <v>005555779R1</v>
          </cell>
          <cell r="B161">
            <v>1</v>
          </cell>
        </row>
        <row r="162">
          <cell r="A162" t="str">
            <v>005555814R1</v>
          </cell>
          <cell r="B162">
            <v>3000</v>
          </cell>
        </row>
        <row r="163">
          <cell r="A163" t="str">
            <v>005555827R1</v>
          </cell>
          <cell r="B163">
            <v>125</v>
          </cell>
        </row>
        <row r="164">
          <cell r="A164" t="str">
            <v>005555846R1</v>
          </cell>
          <cell r="B164">
            <v>300</v>
          </cell>
        </row>
        <row r="165">
          <cell r="A165" t="str">
            <v>005555927R1</v>
          </cell>
          <cell r="B165">
            <v>400</v>
          </cell>
        </row>
        <row r="166">
          <cell r="A166" t="str">
            <v>005555929R11</v>
          </cell>
          <cell r="B166">
            <v>50</v>
          </cell>
        </row>
        <row r="167">
          <cell r="A167" t="str">
            <v>005555962R1</v>
          </cell>
          <cell r="B167">
            <v>1500</v>
          </cell>
        </row>
        <row r="168">
          <cell r="A168" t="str">
            <v>005556133R1</v>
          </cell>
          <cell r="B168">
            <v>1</v>
          </cell>
        </row>
        <row r="169">
          <cell r="A169" t="str">
            <v>005556185R1</v>
          </cell>
          <cell r="B169">
            <v>1000</v>
          </cell>
        </row>
        <row r="170">
          <cell r="A170" t="str">
            <v>005556200R1</v>
          </cell>
          <cell r="B170">
            <v>400</v>
          </cell>
        </row>
        <row r="171">
          <cell r="A171" t="str">
            <v>005556201R1</v>
          </cell>
          <cell r="B171">
            <v>400</v>
          </cell>
        </row>
        <row r="172">
          <cell r="A172" t="str">
            <v>005556221R91</v>
          </cell>
          <cell r="B172">
            <v>1</v>
          </cell>
        </row>
        <row r="173">
          <cell r="A173" t="str">
            <v>005556232R91</v>
          </cell>
          <cell r="B173">
            <v>1</v>
          </cell>
        </row>
        <row r="174">
          <cell r="A174" t="str">
            <v>005556239R1</v>
          </cell>
          <cell r="B174">
            <v>12</v>
          </cell>
        </row>
        <row r="175">
          <cell r="A175" t="str">
            <v>005556368R1</v>
          </cell>
          <cell r="B175">
            <v>25</v>
          </cell>
        </row>
        <row r="176">
          <cell r="A176" t="str">
            <v>005556422R1</v>
          </cell>
          <cell r="B176">
            <v>300</v>
          </cell>
        </row>
        <row r="177">
          <cell r="A177" t="str">
            <v>005556454R91</v>
          </cell>
          <cell r="B177">
            <v>1</v>
          </cell>
        </row>
        <row r="178">
          <cell r="A178" t="str">
            <v>005556455R91</v>
          </cell>
          <cell r="B178">
            <v>1</v>
          </cell>
        </row>
        <row r="179">
          <cell r="A179" t="str">
            <v>005556456R91</v>
          </cell>
          <cell r="B179">
            <v>1</v>
          </cell>
        </row>
        <row r="180">
          <cell r="A180" t="str">
            <v>005556457R91</v>
          </cell>
          <cell r="B180">
            <v>1</v>
          </cell>
        </row>
        <row r="181">
          <cell r="A181" t="str">
            <v xml:space="preserve">005556458R91 </v>
          </cell>
          <cell r="B181">
            <v>1</v>
          </cell>
        </row>
        <row r="182">
          <cell r="A182" t="str">
            <v>005556470R91</v>
          </cell>
          <cell r="B182">
            <v>200</v>
          </cell>
        </row>
        <row r="183">
          <cell r="A183" t="str">
            <v>005556518R91</v>
          </cell>
          <cell r="B183">
            <v>1</v>
          </cell>
        </row>
        <row r="184">
          <cell r="A184" t="str">
            <v>005556519R91</v>
          </cell>
          <cell r="B184">
            <v>1</v>
          </cell>
        </row>
        <row r="185">
          <cell r="A185" t="str">
            <v>TC02/027</v>
          </cell>
          <cell r="B185">
            <v>1</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Findings (Current)"/>
      <sheetName val="List of Findings (Historical)"/>
      <sheetName val="General Discussion"/>
      <sheetName val="(Do not delete)"/>
    </sheetNames>
    <sheetDataSet>
      <sheetData sheetId="0"/>
      <sheetData sheetId="1" refreshError="1"/>
      <sheetData sheetId="2" refreshError="1"/>
      <sheetData sheetId="3">
        <row r="1">
          <cell r="A1" t="str">
            <v>Major</v>
          </cell>
          <cell r="B1" t="str">
            <v>(EG) 761/2001</v>
          </cell>
          <cell r="C1" t="str">
            <v>O</v>
          </cell>
          <cell r="E1" t="str">
            <v>IV</v>
          </cell>
        </row>
        <row r="2">
          <cell r="A2" t="str">
            <v>Minor</v>
          </cell>
          <cell r="B2" t="str">
            <v>9001/14001/4801</v>
          </cell>
          <cell r="C2" t="str">
            <v>A</v>
          </cell>
          <cell r="E2" t="str">
            <v>IA</v>
          </cell>
        </row>
        <row r="3">
          <cell r="A3" t="str">
            <v>Observation</v>
          </cell>
          <cell r="B3" t="str">
            <v>9001:2000 /ISO 14001:2004</v>
          </cell>
          <cell r="C3" t="str">
            <v>C</v>
          </cell>
          <cell r="E3" t="str">
            <v>PA1</v>
          </cell>
        </row>
        <row r="4">
          <cell r="A4" t="str">
            <v>Note- worthy Effort</v>
          </cell>
          <cell r="B4" t="str">
            <v>AFS 2001:1</v>
          </cell>
          <cell r="E4" t="str">
            <v>PA2</v>
          </cell>
        </row>
        <row r="5">
          <cell r="A5" t="str">
            <v>Opportunity for Improvement</v>
          </cell>
          <cell r="B5" t="str">
            <v>AQAP</v>
          </cell>
          <cell r="E5" t="str">
            <v>PA3</v>
          </cell>
        </row>
        <row r="6">
          <cell r="B6" t="str">
            <v>AS/EN 9100</v>
          </cell>
          <cell r="E6" t="str">
            <v>PA4</v>
          </cell>
        </row>
        <row r="7">
          <cell r="B7" t="str">
            <v>AS/EN 9110</v>
          </cell>
          <cell r="E7" t="str">
            <v>PA5</v>
          </cell>
        </row>
        <row r="8">
          <cell r="B8" t="str">
            <v>AS/EN 9120</v>
          </cell>
          <cell r="E8" t="str">
            <v>RA</v>
          </cell>
        </row>
        <row r="9">
          <cell r="B9" t="str">
            <v>BRC - Food</v>
          </cell>
          <cell r="E9" t="str">
            <v>FA</v>
          </cell>
        </row>
        <row r="10">
          <cell r="B10" t="str">
            <v>BRC/IOP - Packaging</v>
          </cell>
          <cell r="E10" t="str">
            <v>CA</v>
          </cell>
        </row>
        <row r="11">
          <cell r="B11" t="str">
            <v>BS 7799-2:2002</v>
          </cell>
          <cell r="E11" t="str">
            <v>ETS</v>
          </cell>
        </row>
        <row r="12">
          <cell r="B12" t="str">
            <v>BS15000</v>
          </cell>
        </row>
        <row r="13">
          <cell r="B13" t="str">
            <v>DS 2403</v>
          </cell>
        </row>
        <row r="14">
          <cell r="B14" t="str">
            <v>DS 3027 E:2002</v>
          </cell>
        </row>
        <row r="15">
          <cell r="B15" t="str">
            <v>Dutch HACCP</v>
          </cell>
        </row>
        <row r="16">
          <cell r="B16" t="str">
            <v>EBtrust</v>
          </cell>
        </row>
        <row r="17">
          <cell r="B17" t="str">
            <v>EfBV</v>
          </cell>
        </row>
        <row r="18">
          <cell r="B18" t="str">
            <v>EMAS</v>
          </cell>
        </row>
        <row r="19">
          <cell r="B19" t="str">
            <v>EN 729</v>
          </cell>
        </row>
        <row r="20">
          <cell r="B20" t="str">
            <v>EN 729-2</v>
          </cell>
        </row>
        <row r="21">
          <cell r="B21" t="str">
            <v>EPD</v>
          </cell>
        </row>
        <row r="22">
          <cell r="B22" t="str">
            <v>ESD S20.20</v>
          </cell>
        </row>
        <row r="23">
          <cell r="B23" t="str">
            <v>EUREPGAP</v>
          </cell>
        </row>
        <row r="24">
          <cell r="B24" t="str">
            <v>GMP</v>
          </cell>
        </row>
        <row r="25">
          <cell r="B25" t="str">
            <v>IFS</v>
          </cell>
        </row>
        <row r="26">
          <cell r="B26" t="str">
            <v>ISO 13485</v>
          </cell>
        </row>
        <row r="27">
          <cell r="B27" t="str">
            <v>ISO 13485:2003</v>
          </cell>
        </row>
        <row r="28">
          <cell r="B28" t="str">
            <v xml:space="preserve">ISO 14000:2004 </v>
          </cell>
        </row>
        <row r="29">
          <cell r="B29" t="str">
            <v>ISO 14001 / OHSAS 18001</v>
          </cell>
        </row>
        <row r="30">
          <cell r="B30" t="str">
            <v>ISO 14001:1996</v>
          </cell>
        </row>
        <row r="31">
          <cell r="B31" t="str">
            <v>ISO 14001:2004</v>
          </cell>
        </row>
        <row r="32">
          <cell r="B32" t="str">
            <v>ISO 14001-EMAS</v>
          </cell>
        </row>
        <row r="33">
          <cell r="B33" t="str">
            <v>ISO 14001-ISO 9001-OSHAS</v>
          </cell>
        </row>
        <row r="34">
          <cell r="B34" t="str">
            <v>ISO 22000</v>
          </cell>
        </row>
        <row r="35">
          <cell r="B35" t="str">
            <v>ISO 29001</v>
          </cell>
        </row>
        <row r="36">
          <cell r="B36" t="str">
            <v>ISO 9001 / ISO 14001</v>
          </cell>
        </row>
        <row r="37">
          <cell r="B37" t="str">
            <v>ISO 9001 / ISO 29001</v>
          </cell>
        </row>
        <row r="38">
          <cell r="B38" t="str">
            <v>ISO 9001 / OHSAS 18001</v>
          </cell>
        </row>
        <row r="39">
          <cell r="B39" t="str">
            <v>ISO 9001:2000</v>
          </cell>
        </row>
        <row r="40">
          <cell r="B40" t="str">
            <v>ISO/TS 16949:2002</v>
          </cell>
        </row>
        <row r="41">
          <cell r="B41" t="str">
            <v>ISO9001-TickIT</v>
          </cell>
        </row>
        <row r="42">
          <cell r="B42" t="str">
            <v>JAS-ANZ 4801</v>
          </cell>
        </row>
        <row r="43">
          <cell r="B43" t="str">
            <v>OHSAS 18001 / AFS 2001:1</v>
          </cell>
        </row>
        <row r="44">
          <cell r="B44" t="str">
            <v>OHSAS 18001:1999</v>
          </cell>
        </row>
        <row r="45">
          <cell r="B45" t="str">
            <v>QS 9000</v>
          </cell>
        </row>
        <row r="46">
          <cell r="B46" t="str">
            <v xml:space="preserve">RC 14001 </v>
          </cell>
        </row>
        <row r="47">
          <cell r="B47" t="str">
            <v>SA 8000</v>
          </cell>
        </row>
        <row r="48">
          <cell r="B48" t="str">
            <v>SCC / VDA</v>
          </cell>
        </row>
        <row r="49">
          <cell r="B49" t="str">
            <v>SCC**:1998</v>
          </cell>
        </row>
        <row r="50">
          <cell r="B50" t="str">
            <v>SCC**:2002</v>
          </cell>
        </row>
        <row r="51">
          <cell r="B51" t="str">
            <v>SCC*:1998</v>
          </cell>
        </row>
        <row r="52">
          <cell r="B52" t="str">
            <v>SCC*:2002</v>
          </cell>
        </row>
        <row r="53">
          <cell r="B53" t="str">
            <v>SCP</v>
          </cell>
        </row>
        <row r="54">
          <cell r="B54" t="str">
            <v>SS 624070</v>
          </cell>
        </row>
        <row r="55">
          <cell r="B55" t="str">
            <v>SS 627799</v>
          </cell>
        </row>
        <row r="56">
          <cell r="B56" t="str">
            <v>TE 9000</v>
          </cell>
        </row>
        <row r="57">
          <cell r="B57" t="str">
            <v>TL 9000</v>
          </cell>
        </row>
        <row r="58">
          <cell r="B58" t="str">
            <v>VCA* 2000</v>
          </cell>
        </row>
        <row r="59">
          <cell r="B59" t="str">
            <v>VCA* 2004</v>
          </cell>
        </row>
        <row r="60">
          <cell r="B60" t="str">
            <v>VCA** 2000</v>
          </cell>
        </row>
        <row r="61">
          <cell r="B61" t="str">
            <v>VCA** 2004</v>
          </cell>
        </row>
        <row r="62">
          <cell r="B62" t="str">
            <v>VDA 6.1</v>
          </cell>
        </row>
        <row r="63">
          <cell r="B63" t="str">
            <v>VDA 6.2</v>
          </cell>
        </row>
        <row r="64">
          <cell r="B64" t="str">
            <v>VDA 6.4</v>
          </cell>
        </row>
        <row r="65">
          <cell r="B65" t="str">
            <v>WLA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sheetName val="DETAIL-QTR4-02"/>
      <sheetName val="Plant Rating"/>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F"/>
      <sheetName val="QIWW"/>
      <sheetName val="CWRW"/>
    </sheetNames>
    <sheetDataSet>
      <sheetData sheetId="0" refreshError="1"/>
      <sheetData sheetId="1" refreshError="1"/>
      <sheetData sheetId="2" refreshError="1"/>
      <sheetData sheetId="3">
        <row r="1">
          <cell r="A1" t="str">
            <v>SR. NO.</v>
          </cell>
          <cell r="B1" t="str">
            <v>DESCRIPTION</v>
          </cell>
          <cell r="C1" t="str">
            <v>FILE NO.</v>
          </cell>
          <cell r="D1" t="str">
            <v>REMARKS</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MEA"/>
      <sheetName val="#REF!"/>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data"/>
      <sheetName val="Sheet1"/>
      <sheetName val="ORIGINALMANISH"/>
      <sheetName val="DETAILS"/>
      <sheetName val="packopening"/>
      <sheetName val="Sheet3"/>
    </sheetNames>
    <sheetDataSet>
      <sheetData sheetId="0" refreshError="1"/>
      <sheetData sheetId="1">
        <row r="2">
          <cell r="A2" t="str">
            <v>000000767XP</v>
          </cell>
          <cell r="B2">
            <v>1</v>
          </cell>
        </row>
        <row r="3">
          <cell r="A3" t="str">
            <v>000000768XP</v>
          </cell>
          <cell r="B3">
            <v>1</v>
          </cell>
        </row>
        <row r="4">
          <cell r="A4" t="str">
            <v>000021433R1</v>
          </cell>
          <cell r="B4">
            <v>10000</v>
          </cell>
        </row>
        <row r="5">
          <cell r="A5" t="str">
            <v>000103028</v>
          </cell>
          <cell r="B5">
            <v>800</v>
          </cell>
        </row>
        <row r="6">
          <cell r="A6" t="str">
            <v>000109461</v>
          </cell>
          <cell r="B6">
            <v>3000</v>
          </cell>
        </row>
        <row r="7">
          <cell r="A7" t="str">
            <v>000114607</v>
          </cell>
          <cell r="B7">
            <v>800</v>
          </cell>
        </row>
        <row r="8">
          <cell r="A8" t="str">
            <v>000124556</v>
          </cell>
          <cell r="B8">
            <v>2000</v>
          </cell>
        </row>
        <row r="9">
          <cell r="A9" t="str">
            <v>000141244</v>
          </cell>
          <cell r="B9">
            <v>1600</v>
          </cell>
        </row>
        <row r="10">
          <cell r="A10" t="str">
            <v>000141284</v>
          </cell>
          <cell r="B10">
            <v>500</v>
          </cell>
        </row>
        <row r="11">
          <cell r="A11" t="str">
            <v>000179817</v>
          </cell>
          <cell r="B11">
            <v>1000</v>
          </cell>
        </row>
        <row r="12">
          <cell r="A12" t="str">
            <v>000179819</v>
          </cell>
          <cell r="B12">
            <v>800</v>
          </cell>
        </row>
        <row r="13">
          <cell r="A13" t="str">
            <v>000179839</v>
          </cell>
          <cell r="B13">
            <v>700</v>
          </cell>
        </row>
        <row r="14">
          <cell r="A14" t="str">
            <v>000179840</v>
          </cell>
          <cell r="B14">
            <v>600</v>
          </cell>
        </row>
        <row r="15">
          <cell r="A15" t="str">
            <v>000179895</v>
          </cell>
          <cell r="B15">
            <v>150</v>
          </cell>
        </row>
        <row r="16">
          <cell r="A16" t="str">
            <v>000186334</v>
          </cell>
          <cell r="B16">
            <v>175</v>
          </cell>
        </row>
        <row r="17">
          <cell r="A17" t="str">
            <v>000252739R1</v>
          </cell>
          <cell r="B17">
            <v>10000</v>
          </cell>
        </row>
        <row r="18">
          <cell r="A18" t="str">
            <v>000271558</v>
          </cell>
          <cell r="B18">
            <v>150</v>
          </cell>
        </row>
        <row r="19">
          <cell r="A19" t="str">
            <v>000271631</v>
          </cell>
          <cell r="B19">
            <v>100</v>
          </cell>
        </row>
        <row r="20">
          <cell r="A20" t="str">
            <v>000340340R1</v>
          </cell>
          <cell r="B20">
            <v>300</v>
          </cell>
        </row>
        <row r="21">
          <cell r="A21" t="str">
            <v>000615167R1</v>
          </cell>
          <cell r="B21">
            <v>2000</v>
          </cell>
        </row>
        <row r="22">
          <cell r="A22" t="str">
            <v>000703984R1</v>
          </cell>
          <cell r="B22">
            <v>1000</v>
          </cell>
        </row>
        <row r="23">
          <cell r="A23" t="str">
            <v>000704385R1</v>
          </cell>
          <cell r="B23">
            <v>400</v>
          </cell>
        </row>
        <row r="24">
          <cell r="A24" t="str">
            <v>000704387R1</v>
          </cell>
          <cell r="B24">
            <v>10</v>
          </cell>
        </row>
        <row r="25">
          <cell r="A25" t="str">
            <v>000704744R4</v>
          </cell>
          <cell r="B25">
            <v>5</v>
          </cell>
        </row>
        <row r="26">
          <cell r="A26" t="str">
            <v>000704757R3</v>
          </cell>
          <cell r="B26">
            <v>160</v>
          </cell>
        </row>
        <row r="27">
          <cell r="A27" t="str">
            <v>000705233R1</v>
          </cell>
          <cell r="B27">
            <v>500</v>
          </cell>
        </row>
        <row r="28">
          <cell r="A28" t="str">
            <v>000708117R1</v>
          </cell>
          <cell r="B28">
            <v>800</v>
          </cell>
        </row>
        <row r="29">
          <cell r="A29" t="str">
            <v>000708117R2</v>
          </cell>
          <cell r="B29">
            <v>1200</v>
          </cell>
        </row>
        <row r="30">
          <cell r="A30" t="str">
            <v>000708996R1</v>
          </cell>
          <cell r="B30">
            <v>200</v>
          </cell>
        </row>
        <row r="31">
          <cell r="A31" t="str">
            <v>000708999R1</v>
          </cell>
          <cell r="B31">
            <v>20000</v>
          </cell>
        </row>
        <row r="32">
          <cell r="A32" t="str">
            <v>000709252R2</v>
          </cell>
          <cell r="B32">
            <v>100</v>
          </cell>
        </row>
        <row r="33">
          <cell r="A33" t="str">
            <v>000751054R1</v>
          </cell>
          <cell r="B33">
            <v>24</v>
          </cell>
        </row>
        <row r="34">
          <cell r="A34" t="str">
            <v>000751055R3</v>
          </cell>
          <cell r="B34">
            <v>8</v>
          </cell>
        </row>
        <row r="35">
          <cell r="A35" t="str">
            <v>000751056R1</v>
          </cell>
          <cell r="B35">
            <v>36</v>
          </cell>
        </row>
        <row r="36">
          <cell r="A36" t="str">
            <v>000751059R1</v>
          </cell>
          <cell r="B36">
            <v>100</v>
          </cell>
        </row>
        <row r="37">
          <cell r="A37" t="str">
            <v>000751062R1</v>
          </cell>
          <cell r="B37">
            <v>50</v>
          </cell>
        </row>
        <row r="38">
          <cell r="A38" t="str">
            <v>000751071R1</v>
          </cell>
          <cell r="B38">
            <v>8</v>
          </cell>
        </row>
        <row r="39">
          <cell r="A39" t="str">
            <v>000751081R1</v>
          </cell>
          <cell r="B39">
            <v>200</v>
          </cell>
        </row>
        <row r="40">
          <cell r="A40" t="str">
            <v>000751113R3</v>
          </cell>
          <cell r="B40">
            <v>6</v>
          </cell>
        </row>
        <row r="41">
          <cell r="A41" t="str">
            <v>000751120R4</v>
          </cell>
          <cell r="B41">
            <v>250</v>
          </cell>
        </row>
        <row r="42">
          <cell r="A42" t="str">
            <v>000751146R1</v>
          </cell>
          <cell r="B42">
            <v>1800</v>
          </cell>
        </row>
        <row r="43">
          <cell r="A43" t="str">
            <v>000751181R1</v>
          </cell>
          <cell r="B43">
            <v>1</v>
          </cell>
        </row>
        <row r="44">
          <cell r="A44" t="str">
            <v>000751441R4</v>
          </cell>
          <cell r="B44">
            <v>3000</v>
          </cell>
        </row>
        <row r="45">
          <cell r="A45" t="str">
            <v>000751472R1</v>
          </cell>
          <cell r="B45">
            <v>12000</v>
          </cell>
        </row>
        <row r="46">
          <cell r="A46" t="str">
            <v>001082010R2</v>
          </cell>
          <cell r="B46">
            <v>2000</v>
          </cell>
        </row>
        <row r="47">
          <cell r="A47" t="str">
            <v>001082012R2</v>
          </cell>
          <cell r="B47">
            <v>3000</v>
          </cell>
        </row>
        <row r="48">
          <cell r="A48" t="str">
            <v>001082013R2</v>
          </cell>
          <cell r="B48">
            <v>2000</v>
          </cell>
        </row>
        <row r="49">
          <cell r="A49" t="str">
            <v>001082014R2</v>
          </cell>
          <cell r="B49">
            <v>3000</v>
          </cell>
        </row>
        <row r="50">
          <cell r="A50" t="str">
            <v>001082185R2</v>
          </cell>
          <cell r="B50">
            <v>3000</v>
          </cell>
        </row>
        <row r="51">
          <cell r="A51" t="str">
            <v>001099206R91</v>
          </cell>
          <cell r="B51">
            <v>38</v>
          </cell>
        </row>
        <row r="52">
          <cell r="A52" t="str">
            <v>001099267R91</v>
          </cell>
          <cell r="B52">
            <v>18</v>
          </cell>
        </row>
        <row r="53">
          <cell r="A53" t="str">
            <v>001099467R91</v>
          </cell>
          <cell r="B53">
            <v>120</v>
          </cell>
        </row>
        <row r="54">
          <cell r="A54" t="str">
            <v>001099605R91</v>
          </cell>
          <cell r="B54">
            <v>1</v>
          </cell>
        </row>
        <row r="55">
          <cell r="A55" t="str">
            <v>001099606R91</v>
          </cell>
          <cell r="B55">
            <v>1</v>
          </cell>
        </row>
        <row r="56">
          <cell r="A56" t="str">
            <v>001099884R2</v>
          </cell>
          <cell r="B56">
            <v>125</v>
          </cell>
        </row>
        <row r="57">
          <cell r="A57" t="str">
            <v>001121078R1</v>
          </cell>
          <cell r="B57">
            <v>2000</v>
          </cell>
        </row>
        <row r="58">
          <cell r="A58" t="str">
            <v>001121433R1</v>
          </cell>
          <cell r="B58">
            <v>4000</v>
          </cell>
        </row>
        <row r="59">
          <cell r="A59" t="str">
            <v>001127761R92</v>
          </cell>
          <cell r="B59">
            <v>6</v>
          </cell>
        </row>
        <row r="60">
          <cell r="A60" t="str">
            <v>001127763R1</v>
          </cell>
          <cell r="B60">
            <v>4000</v>
          </cell>
        </row>
        <row r="61">
          <cell r="A61" t="str">
            <v>001127790R91</v>
          </cell>
          <cell r="B61">
            <v>300</v>
          </cell>
        </row>
        <row r="62">
          <cell r="A62" t="str">
            <v>001127791R91</v>
          </cell>
          <cell r="B62">
            <v>400</v>
          </cell>
        </row>
        <row r="63">
          <cell r="A63" t="str">
            <v>001127796R91</v>
          </cell>
          <cell r="B63">
            <v>450</v>
          </cell>
        </row>
        <row r="64">
          <cell r="A64" t="str">
            <v>001231984R1</v>
          </cell>
          <cell r="B64">
            <v>1000</v>
          </cell>
        </row>
        <row r="65">
          <cell r="A65" t="str">
            <v>001232925R1</v>
          </cell>
          <cell r="B65">
            <v>5000</v>
          </cell>
        </row>
        <row r="66">
          <cell r="A66" t="str">
            <v>001233280R1</v>
          </cell>
          <cell r="B66">
            <v>5</v>
          </cell>
        </row>
        <row r="67">
          <cell r="A67" t="str">
            <v>001233329R91</v>
          </cell>
          <cell r="B67">
            <v>37</v>
          </cell>
        </row>
        <row r="68">
          <cell r="A68" t="str">
            <v>001233330R91</v>
          </cell>
          <cell r="B68">
            <v>27</v>
          </cell>
        </row>
        <row r="69">
          <cell r="A69" t="str">
            <v>001233548R1</v>
          </cell>
          <cell r="B69">
            <v>500</v>
          </cell>
        </row>
        <row r="70">
          <cell r="A70" t="str">
            <v>001233550R1</v>
          </cell>
          <cell r="B70">
            <v>50</v>
          </cell>
        </row>
        <row r="71">
          <cell r="A71" t="str">
            <v>001233551R1</v>
          </cell>
          <cell r="B71">
            <v>800</v>
          </cell>
        </row>
        <row r="72">
          <cell r="A72" t="str">
            <v>001233552R1</v>
          </cell>
          <cell r="B72">
            <v>400</v>
          </cell>
        </row>
        <row r="73">
          <cell r="A73" t="str">
            <v>001233553R1</v>
          </cell>
          <cell r="B73">
            <v>100</v>
          </cell>
        </row>
        <row r="74">
          <cell r="A74" t="str">
            <v>001233557R1</v>
          </cell>
          <cell r="B74">
            <v>800</v>
          </cell>
        </row>
        <row r="75">
          <cell r="A75" t="str">
            <v>001233558R1</v>
          </cell>
          <cell r="B75">
            <v>2000</v>
          </cell>
        </row>
        <row r="76">
          <cell r="A76" t="str">
            <v>001233559R1</v>
          </cell>
          <cell r="B76">
            <v>600</v>
          </cell>
        </row>
        <row r="77">
          <cell r="A77" t="str">
            <v>001233805R1</v>
          </cell>
          <cell r="B77">
            <v>25</v>
          </cell>
        </row>
        <row r="78">
          <cell r="A78" t="str">
            <v>003040868R3</v>
          </cell>
          <cell r="B78">
            <v>30</v>
          </cell>
        </row>
        <row r="79">
          <cell r="A79" t="str">
            <v>003041319R11</v>
          </cell>
          <cell r="B79">
            <v>1</v>
          </cell>
        </row>
        <row r="80">
          <cell r="A80" t="str">
            <v>003042081R1</v>
          </cell>
          <cell r="B80">
            <v>6000</v>
          </cell>
        </row>
        <row r="81">
          <cell r="A81" t="str">
            <v>003042127R1</v>
          </cell>
          <cell r="B81">
            <v>200</v>
          </cell>
        </row>
        <row r="82">
          <cell r="A82" t="str">
            <v>003043988R2</v>
          </cell>
          <cell r="B82">
            <v>10</v>
          </cell>
        </row>
        <row r="83">
          <cell r="A83" t="str">
            <v>003043990R1</v>
          </cell>
          <cell r="B83">
            <v>12</v>
          </cell>
        </row>
        <row r="84">
          <cell r="A84" t="str">
            <v>003043991R2</v>
          </cell>
          <cell r="B84">
            <v>12</v>
          </cell>
        </row>
        <row r="85">
          <cell r="A85" t="str">
            <v>003044035R1</v>
          </cell>
          <cell r="B85">
            <v>400</v>
          </cell>
        </row>
        <row r="86">
          <cell r="A86" t="str">
            <v>003044036R1</v>
          </cell>
          <cell r="B86">
            <v>600</v>
          </cell>
        </row>
        <row r="87">
          <cell r="A87" t="str">
            <v>003044037R1</v>
          </cell>
          <cell r="B87">
            <v>180</v>
          </cell>
        </row>
        <row r="88">
          <cell r="A88" t="str">
            <v>003044038R1</v>
          </cell>
          <cell r="B88">
            <v>5000</v>
          </cell>
        </row>
        <row r="89">
          <cell r="A89" t="str">
            <v>003044039R1</v>
          </cell>
          <cell r="B89">
            <v>4000</v>
          </cell>
        </row>
        <row r="90">
          <cell r="A90" t="str">
            <v>003044040R1</v>
          </cell>
          <cell r="B90">
            <v>4000</v>
          </cell>
        </row>
        <row r="91">
          <cell r="A91" t="str">
            <v>003063502R91</v>
          </cell>
          <cell r="B91">
            <v>33</v>
          </cell>
        </row>
        <row r="92">
          <cell r="A92" t="str">
            <v>003069349R91</v>
          </cell>
          <cell r="B92">
            <v>39</v>
          </cell>
        </row>
        <row r="93">
          <cell r="A93" t="str">
            <v>003069360R91</v>
          </cell>
          <cell r="B93">
            <v>34</v>
          </cell>
        </row>
        <row r="94">
          <cell r="A94" t="str">
            <v>003069953R1</v>
          </cell>
          <cell r="B94">
            <v>1</v>
          </cell>
        </row>
        <row r="95">
          <cell r="A95" t="str">
            <v>003069954R3</v>
          </cell>
          <cell r="B95">
            <v>5</v>
          </cell>
        </row>
        <row r="96">
          <cell r="A96" t="str">
            <v>003069955R3</v>
          </cell>
          <cell r="B96">
            <v>5</v>
          </cell>
        </row>
        <row r="97">
          <cell r="A97" t="str">
            <v>003069966R91</v>
          </cell>
          <cell r="B97">
            <v>4</v>
          </cell>
        </row>
        <row r="98">
          <cell r="A98" t="str">
            <v>003069967R2</v>
          </cell>
          <cell r="B98">
            <v>1</v>
          </cell>
        </row>
        <row r="99">
          <cell r="A99" t="str">
            <v>003070930R2</v>
          </cell>
          <cell r="B99">
            <v>600</v>
          </cell>
        </row>
        <row r="100">
          <cell r="A100" t="str">
            <v>003071401R4</v>
          </cell>
          <cell r="B100">
            <v>1</v>
          </cell>
        </row>
        <row r="101">
          <cell r="A101" t="str">
            <v>003071402R4</v>
          </cell>
          <cell r="B101">
            <v>1</v>
          </cell>
        </row>
        <row r="102">
          <cell r="A102" t="str">
            <v>003071404R1</v>
          </cell>
          <cell r="B102">
            <v>1000</v>
          </cell>
        </row>
        <row r="103">
          <cell r="A103" t="str">
            <v>003071406R1</v>
          </cell>
          <cell r="B103">
            <v>1500</v>
          </cell>
        </row>
        <row r="104">
          <cell r="A104" t="str">
            <v>003071408R2</v>
          </cell>
          <cell r="B104">
            <v>200</v>
          </cell>
        </row>
        <row r="105">
          <cell r="A105" t="str">
            <v>003071409R2</v>
          </cell>
          <cell r="B105">
            <v>400</v>
          </cell>
        </row>
        <row r="106">
          <cell r="A106" t="str">
            <v>003071409r2</v>
          </cell>
          <cell r="B106">
            <v>400</v>
          </cell>
        </row>
        <row r="107">
          <cell r="A107" t="str">
            <v>003071410R2</v>
          </cell>
          <cell r="B107">
            <v>700</v>
          </cell>
        </row>
        <row r="108">
          <cell r="A108" t="str">
            <v>003110755R3</v>
          </cell>
          <cell r="B108">
            <v>1000</v>
          </cell>
        </row>
        <row r="109">
          <cell r="A109" t="str">
            <v>005551560R2</v>
          </cell>
          <cell r="B109">
            <v>1</v>
          </cell>
        </row>
        <row r="110">
          <cell r="A110" t="str">
            <v>005551561R2</v>
          </cell>
          <cell r="B110">
            <v>1</v>
          </cell>
        </row>
        <row r="111">
          <cell r="A111" t="str">
            <v>005551581R1</v>
          </cell>
          <cell r="B111">
            <v>2000</v>
          </cell>
        </row>
        <row r="112">
          <cell r="A112" t="str">
            <v>005551621R1</v>
          </cell>
          <cell r="B112">
            <v>500</v>
          </cell>
        </row>
        <row r="113">
          <cell r="A113" t="str">
            <v>005551732R1</v>
          </cell>
          <cell r="B113">
            <v>750</v>
          </cell>
        </row>
        <row r="114">
          <cell r="A114" t="str">
            <v>005551733R1</v>
          </cell>
          <cell r="B114">
            <v>1000</v>
          </cell>
        </row>
        <row r="115">
          <cell r="A115" t="str">
            <v>005551734R1</v>
          </cell>
          <cell r="B115">
            <v>2000</v>
          </cell>
        </row>
        <row r="116">
          <cell r="A116" t="str">
            <v>005551735R1</v>
          </cell>
          <cell r="B116">
            <v>500</v>
          </cell>
        </row>
        <row r="117">
          <cell r="A117" t="str">
            <v>005551744R1</v>
          </cell>
          <cell r="B117">
            <v>1</v>
          </cell>
        </row>
        <row r="118">
          <cell r="A118" t="str">
            <v xml:space="preserve">005553385R1             </v>
          </cell>
          <cell r="B118">
            <v>1</v>
          </cell>
        </row>
        <row r="119">
          <cell r="A119" t="str">
            <v xml:space="preserve">005553386R1             </v>
          </cell>
          <cell r="B119">
            <v>5</v>
          </cell>
        </row>
        <row r="120">
          <cell r="A120" t="str">
            <v xml:space="preserve">005553387R1             </v>
          </cell>
          <cell r="B120">
            <v>5</v>
          </cell>
        </row>
        <row r="121">
          <cell r="A121" t="str">
            <v>005553825R2</v>
          </cell>
          <cell r="B121">
            <v>400</v>
          </cell>
        </row>
        <row r="122">
          <cell r="A122" t="str">
            <v>005553826R1</v>
          </cell>
          <cell r="B122">
            <v>500</v>
          </cell>
        </row>
        <row r="123">
          <cell r="A123" t="str">
            <v>005554053R91</v>
          </cell>
          <cell r="B123">
            <v>33</v>
          </cell>
        </row>
        <row r="124">
          <cell r="A124" t="str">
            <v>005554234R92</v>
          </cell>
          <cell r="B124">
            <v>80</v>
          </cell>
        </row>
        <row r="125">
          <cell r="A125" t="str">
            <v>005554668R91</v>
          </cell>
          <cell r="B125">
            <v>1</v>
          </cell>
        </row>
        <row r="126">
          <cell r="A126" t="str">
            <v>005554717R91</v>
          </cell>
          <cell r="B126">
            <v>5</v>
          </cell>
        </row>
        <row r="127">
          <cell r="A127" t="str">
            <v>005554737R1</v>
          </cell>
          <cell r="B127">
            <v>250</v>
          </cell>
        </row>
        <row r="128">
          <cell r="A128" t="str">
            <v>005554788R1</v>
          </cell>
          <cell r="B128">
            <v>400</v>
          </cell>
        </row>
        <row r="129">
          <cell r="A129" t="str">
            <v>005554789R1</v>
          </cell>
          <cell r="B129">
            <v>1</v>
          </cell>
        </row>
        <row r="130">
          <cell r="A130" t="str">
            <v>005554790R1</v>
          </cell>
          <cell r="B130">
            <v>10</v>
          </cell>
        </row>
        <row r="131">
          <cell r="A131" t="str">
            <v>005554791R1</v>
          </cell>
          <cell r="B131">
            <v>30</v>
          </cell>
        </row>
        <row r="132">
          <cell r="A132" t="str">
            <v>005554792R1</v>
          </cell>
          <cell r="B132">
            <v>400</v>
          </cell>
        </row>
        <row r="133">
          <cell r="A133" t="str">
            <v>005554793R1</v>
          </cell>
          <cell r="B133">
            <v>1</v>
          </cell>
        </row>
        <row r="134">
          <cell r="A134" t="str">
            <v>005554794R1</v>
          </cell>
          <cell r="B134">
            <v>36</v>
          </cell>
        </row>
        <row r="135">
          <cell r="A135" t="str">
            <v>005554795R1</v>
          </cell>
          <cell r="B135">
            <v>400</v>
          </cell>
        </row>
        <row r="136">
          <cell r="A136" t="str">
            <v>005554797R2</v>
          </cell>
          <cell r="B136">
            <v>400</v>
          </cell>
        </row>
        <row r="137">
          <cell r="A137" t="str">
            <v>005554798R1</v>
          </cell>
          <cell r="B137">
            <v>500</v>
          </cell>
        </row>
        <row r="138">
          <cell r="A138" t="str">
            <v>005554799R91</v>
          </cell>
          <cell r="B138">
            <v>120</v>
          </cell>
        </row>
        <row r="139">
          <cell r="A139" t="str">
            <v>005554801R1</v>
          </cell>
          <cell r="B139">
            <v>1</v>
          </cell>
        </row>
        <row r="140">
          <cell r="A140" t="str">
            <v>005554802R91</v>
          </cell>
          <cell r="B140">
            <v>180</v>
          </cell>
        </row>
        <row r="141">
          <cell r="A141" t="str">
            <v>005554803R2</v>
          </cell>
          <cell r="B141">
            <v>24</v>
          </cell>
        </row>
        <row r="142">
          <cell r="A142" t="str">
            <v>005554804R91</v>
          </cell>
          <cell r="B142">
            <v>4</v>
          </cell>
        </row>
        <row r="143">
          <cell r="A143" t="str">
            <v>005554809R1</v>
          </cell>
          <cell r="B143">
            <v>100</v>
          </cell>
        </row>
        <row r="144">
          <cell r="A144" t="str">
            <v>005554810R1</v>
          </cell>
          <cell r="B144">
            <v>1</v>
          </cell>
        </row>
        <row r="145">
          <cell r="A145" t="str">
            <v>005554892R91</v>
          </cell>
          <cell r="B145">
            <v>165</v>
          </cell>
        </row>
        <row r="146">
          <cell r="A146" t="str">
            <v>005554893R91</v>
          </cell>
          <cell r="B146">
            <v>50</v>
          </cell>
        </row>
        <row r="147">
          <cell r="A147" t="str">
            <v>005554986R1</v>
          </cell>
          <cell r="B147">
            <v>1000</v>
          </cell>
        </row>
        <row r="148">
          <cell r="A148" t="str">
            <v>005555001R91</v>
          </cell>
          <cell r="B148">
            <v>6</v>
          </cell>
        </row>
        <row r="149">
          <cell r="A149" t="str">
            <v>005555247R1</v>
          </cell>
          <cell r="B149">
            <v>400</v>
          </cell>
        </row>
        <row r="150">
          <cell r="A150" t="str">
            <v>005555248R1</v>
          </cell>
          <cell r="B150">
            <v>300</v>
          </cell>
        </row>
        <row r="151">
          <cell r="A151" t="str">
            <v>005555303R1</v>
          </cell>
          <cell r="B151">
            <v>2000</v>
          </cell>
        </row>
        <row r="152">
          <cell r="A152" t="str">
            <v>005555304R1</v>
          </cell>
          <cell r="B152">
            <v>2000</v>
          </cell>
        </row>
        <row r="153">
          <cell r="A153" t="str">
            <v>005555305R1</v>
          </cell>
          <cell r="B153">
            <v>500</v>
          </cell>
        </row>
        <row r="154">
          <cell r="A154" t="str">
            <v>005555306R1</v>
          </cell>
          <cell r="B154">
            <v>1000</v>
          </cell>
        </row>
        <row r="155">
          <cell r="A155" t="str">
            <v>005555340R2</v>
          </cell>
          <cell r="B155">
            <v>8</v>
          </cell>
        </row>
        <row r="156">
          <cell r="A156" t="str">
            <v>005555711R1</v>
          </cell>
          <cell r="B156">
            <v>600</v>
          </cell>
        </row>
        <row r="157">
          <cell r="A157" t="str">
            <v>005555713R91</v>
          </cell>
          <cell r="B157">
            <v>120</v>
          </cell>
        </row>
        <row r="158">
          <cell r="A158" t="str">
            <v>005555714R1</v>
          </cell>
          <cell r="B158">
            <v>12</v>
          </cell>
        </row>
        <row r="159">
          <cell r="A159" t="str">
            <v>005555715R1</v>
          </cell>
          <cell r="B159">
            <v>1200</v>
          </cell>
        </row>
        <row r="160">
          <cell r="A160" t="str">
            <v>005555717R91</v>
          </cell>
          <cell r="B160">
            <v>1</v>
          </cell>
        </row>
        <row r="161">
          <cell r="A161" t="str">
            <v>005555779R1</v>
          </cell>
          <cell r="B161">
            <v>1</v>
          </cell>
        </row>
        <row r="162">
          <cell r="A162" t="str">
            <v>005555814R1</v>
          </cell>
          <cell r="B162">
            <v>3000</v>
          </cell>
        </row>
        <row r="163">
          <cell r="A163" t="str">
            <v>005555827R1</v>
          </cell>
          <cell r="B163">
            <v>125</v>
          </cell>
        </row>
        <row r="164">
          <cell r="A164" t="str">
            <v>005555846R1</v>
          </cell>
          <cell r="B164">
            <v>300</v>
          </cell>
        </row>
        <row r="165">
          <cell r="A165" t="str">
            <v>005555927R1</v>
          </cell>
          <cell r="B165">
            <v>400</v>
          </cell>
        </row>
        <row r="166">
          <cell r="A166" t="str">
            <v>005555929R11</v>
          </cell>
          <cell r="B166">
            <v>50</v>
          </cell>
        </row>
        <row r="167">
          <cell r="A167" t="str">
            <v>005555962R1</v>
          </cell>
          <cell r="B167">
            <v>1500</v>
          </cell>
        </row>
        <row r="168">
          <cell r="A168" t="str">
            <v>005556133R1</v>
          </cell>
          <cell r="B168">
            <v>1</v>
          </cell>
        </row>
        <row r="169">
          <cell r="A169" t="str">
            <v>005556185R1</v>
          </cell>
          <cell r="B169">
            <v>1000</v>
          </cell>
        </row>
        <row r="170">
          <cell r="A170" t="str">
            <v>005556200R1</v>
          </cell>
          <cell r="B170">
            <v>400</v>
          </cell>
        </row>
        <row r="171">
          <cell r="A171" t="str">
            <v>005556201R1</v>
          </cell>
          <cell r="B171">
            <v>400</v>
          </cell>
        </row>
        <row r="172">
          <cell r="A172" t="str">
            <v>005556221R91</v>
          </cell>
          <cell r="B172">
            <v>1</v>
          </cell>
        </row>
        <row r="173">
          <cell r="A173" t="str">
            <v>005556232R91</v>
          </cell>
          <cell r="B173">
            <v>1</v>
          </cell>
        </row>
        <row r="174">
          <cell r="A174" t="str">
            <v>005556239R1</v>
          </cell>
          <cell r="B174">
            <v>12</v>
          </cell>
        </row>
        <row r="175">
          <cell r="A175" t="str">
            <v>005556368R1</v>
          </cell>
          <cell r="B175">
            <v>25</v>
          </cell>
        </row>
        <row r="176">
          <cell r="A176" t="str">
            <v>005556422R1</v>
          </cell>
          <cell r="B176">
            <v>300</v>
          </cell>
        </row>
        <row r="177">
          <cell r="A177" t="str">
            <v>005556454R91</v>
          </cell>
          <cell r="B177">
            <v>1</v>
          </cell>
        </row>
        <row r="178">
          <cell r="A178" t="str">
            <v>005556455R91</v>
          </cell>
          <cell r="B178">
            <v>1</v>
          </cell>
        </row>
        <row r="179">
          <cell r="A179" t="str">
            <v>005556456R91</v>
          </cell>
          <cell r="B179">
            <v>1</v>
          </cell>
        </row>
        <row r="180">
          <cell r="A180" t="str">
            <v>005556457R91</v>
          </cell>
          <cell r="B180">
            <v>1</v>
          </cell>
        </row>
        <row r="181">
          <cell r="A181" t="str">
            <v xml:space="preserve">005556458R91 </v>
          </cell>
          <cell r="B181">
            <v>1</v>
          </cell>
        </row>
        <row r="182">
          <cell r="A182" t="str">
            <v>005556470R91</v>
          </cell>
          <cell r="B182">
            <v>200</v>
          </cell>
        </row>
        <row r="183">
          <cell r="A183" t="str">
            <v>005556518R91</v>
          </cell>
          <cell r="B183">
            <v>1</v>
          </cell>
        </row>
        <row r="184">
          <cell r="A184" t="str">
            <v>005556519R91</v>
          </cell>
          <cell r="B184">
            <v>1</v>
          </cell>
        </row>
        <row r="185">
          <cell r="A185" t="str">
            <v>TC02/027</v>
          </cell>
          <cell r="B185">
            <v>1</v>
          </cell>
        </row>
      </sheetData>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cc bud rev"/>
      <sheetName val="cc bud"/>
      <sheetName val="man comp"/>
      <sheetName val="manpower"/>
      <sheetName val="OVERTIME"/>
      <sheetName val="COMPARISON"/>
      <sheetName val="P&amp;L BUDGET"/>
      <sheetName val="salary per perso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1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41"/>
  <sheetViews>
    <sheetView view="pageBreakPreview" zoomScale="80" zoomScaleNormal="100" zoomScaleSheetLayoutView="80" workbookViewId="0">
      <selection activeCell="D21" sqref="D21:G21"/>
    </sheetView>
  </sheetViews>
  <sheetFormatPr defaultRowHeight="14.25"/>
  <cols>
    <col min="1" max="1" width="9.140625" style="188"/>
    <col min="2" max="2" width="12.28515625" style="188" customWidth="1"/>
    <col min="3" max="3" width="8.5703125" style="188" customWidth="1"/>
    <col min="4" max="5" width="14.42578125" style="188" customWidth="1"/>
    <col min="6" max="6" width="15.7109375" style="188" customWidth="1"/>
    <col min="7" max="7" width="14.42578125" style="188" customWidth="1"/>
    <col min="8" max="8" width="3.85546875" style="188" customWidth="1"/>
    <col min="9" max="9" width="15.42578125" style="188" customWidth="1"/>
    <col min="10" max="257" width="9.140625" style="188"/>
    <col min="258" max="258" width="12.28515625" style="188" customWidth="1"/>
    <col min="259" max="259" width="8.5703125" style="188" customWidth="1"/>
    <col min="260" max="263" width="14.42578125" style="188" customWidth="1"/>
    <col min="264" max="264" width="3.85546875" style="188" customWidth="1"/>
    <col min="265" max="265" width="15.42578125" style="188" customWidth="1"/>
    <col min="266" max="513" width="9.140625" style="188"/>
    <col min="514" max="514" width="12.28515625" style="188" customWidth="1"/>
    <col min="515" max="515" width="8.5703125" style="188" customWidth="1"/>
    <col min="516" max="519" width="14.42578125" style="188" customWidth="1"/>
    <col min="520" max="520" width="3.85546875" style="188" customWidth="1"/>
    <col min="521" max="521" width="15.42578125" style="188" customWidth="1"/>
    <col min="522" max="769" width="9.140625" style="188"/>
    <col min="770" max="770" width="12.28515625" style="188" customWidth="1"/>
    <col min="771" max="771" width="8.5703125" style="188" customWidth="1"/>
    <col min="772" max="775" width="14.42578125" style="188" customWidth="1"/>
    <col min="776" max="776" width="3.85546875" style="188" customWidth="1"/>
    <col min="777" max="777" width="15.42578125" style="188" customWidth="1"/>
    <col min="778" max="1025" width="9.140625" style="188"/>
    <col min="1026" max="1026" width="12.28515625" style="188" customWidth="1"/>
    <col min="1027" max="1027" width="8.5703125" style="188" customWidth="1"/>
    <col min="1028" max="1031" width="14.42578125" style="188" customWidth="1"/>
    <col min="1032" max="1032" width="3.85546875" style="188" customWidth="1"/>
    <col min="1033" max="1033" width="15.42578125" style="188" customWidth="1"/>
    <col min="1034" max="1281" width="9.140625" style="188"/>
    <col min="1282" max="1282" width="12.28515625" style="188" customWidth="1"/>
    <col min="1283" max="1283" width="8.5703125" style="188" customWidth="1"/>
    <col min="1284" max="1287" width="14.42578125" style="188" customWidth="1"/>
    <col min="1288" max="1288" width="3.85546875" style="188" customWidth="1"/>
    <col min="1289" max="1289" width="15.42578125" style="188" customWidth="1"/>
    <col min="1290" max="1537" width="9.140625" style="188"/>
    <col min="1538" max="1538" width="12.28515625" style="188" customWidth="1"/>
    <col min="1539" max="1539" width="8.5703125" style="188" customWidth="1"/>
    <col min="1540" max="1543" width="14.42578125" style="188" customWidth="1"/>
    <col min="1544" max="1544" width="3.85546875" style="188" customWidth="1"/>
    <col min="1545" max="1545" width="15.42578125" style="188" customWidth="1"/>
    <col min="1546" max="1793" width="9.140625" style="188"/>
    <col min="1794" max="1794" width="12.28515625" style="188" customWidth="1"/>
    <col min="1795" max="1795" width="8.5703125" style="188" customWidth="1"/>
    <col min="1796" max="1799" width="14.42578125" style="188" customWidth="1"/>
    <col min="1800" max="1800" width="3.85546875" style="188" customWidth="1"/>
    <col min="1801" max="1801" width="15.42578125" style="188" customWidth="1"/>
    <col min="1802" max="2049" width="9.140625" style="188"/>
    <col min="2050" max="2050" width="12.28515625" style="188" customWidth="1"/>
    <col min="2051" max="2051" width="8.5703125" style="188" customWidth="1"/>
    <col min="2052" max="2055" width="14.42578125" style="188" customWidth="1"/>
    <col min="2056" max="2056" width="3.85546875" style="188" customWidth="1"/>
    <col min="2057" max="2057" width="15.42578125" style="188" customWidth="1"/>
    <col min="2058" max="2305" width="9.140625" style="188"/>
    <col min="2306" max="2306" width="12.28515625" style="188" customWidth="1"/>
    <col min="2307" max="2307" width="8.5703125" style="188" customWidth="1"/>
    <col min="2308" max="2311" width="14.42578125" style="188" customWidth="1"/>
    <col min="2312" max="2312" width="3.85546875" style="188" customWidth="1"/>
    <col min="2313" max="2313" width="15.42578125" style="188" customWidth="1"/>
    <col min="2314" max="2561" width="9.140625" style="188"/>
    <col min="2562" max="2562" width="12.28515625" style="188" customWidth="1"/>
    <col min="2563" max="2563" width="8.5703125" style="188" customWidth="1"/>
    <col min="2564" max="2567" width="14.42578125" style="188" customWidth="1"/>
    <col min="2568" max="2568" width="3.85546875" style="188" customWidth="1"/>
    <col min="2569" max="2569" width="15.42578125" style="188" customWidth="1"/>
    <col min="2570" max="2817" width="9.140625" style="188"/>
    <col min="2818" max="2818" width="12.28515625" style="188" customWidth="1"/>
    <col min="2819" max="2819" width="8.5703125" style="188" customWidth="1"/>
    <col min="2820" max="2823" width="14.42578125" style="188" customWidth="1"/>
    <col min="2824" max="2824" width="3.85546875" style="188" customWidth="1"/>
    <col min="2825" max="2825" width="15.42578125" style="188" customWidth="1"/>
    <col min="2826" max="3073" width="9.140625" style="188"/>
    <col min="3074" max="3074" width="12.28515625" style="188" customWidth="1"/>
    <col min="3075" max="3075" width="8.5703125" style="188" customWidth="1"/>
    <col min="3076" max="3079" width="14.42578125" style="188" customWidth="1"/>
    <col min="3080" max="3080" width="3.85546875" style="188" customWidth="1"/>
    <col min="3081" max="3081" width="15.42578125" style="188" customWidth="1"/>
    <col min="3082" max="3329" width="9.140625" style="188"/>
    <col min="3330" max="3330" width="12.28515625" style="188" customWidth="1"/>
    <col min="3331" max="3331" width="8.5703125" style="188" customWidth="1"/>
    <col min="3332" max="3335" width="14.42578125" style="188" customWidth="1"/>
    <col min="3336" max="3336" width="3.85546875" style="188" customWidth="1"/>
    <col min="3337" max="3337" width="15.42578125" style="188" customWidth="1"/>
    <col min="3338" max="3585" width="9.140625" style="188"/>
    <col min="3586" max="3586" width="12.28515625" style="188" customWidth="1"/>
    <col min="3587" max="3587" width="8.5703125" style="188" customWidth="1"/>
    <col min="3588" max="3591" width="14.42578125" style="188" customWidth="1"/>
    <col min="3592" max="3592" width="3.85546875" style="188" customWidth="1"/>
    <col min="3593" max="3593" width="15.42578125" style="188" customWidth="1"/>
    <col min="3594" max="3841" width="9.140625" style="188"/>
    <col min="3842" max="3842" width="12.28515625" style="188" customWidth="1"/>
    <col min="3843" max="3843" width="8.5703125" style="188" customWidth="1"/>
    <col min="3844" max="3847" width="14.42578125" style="188" customWidth="1"/>
    <col min="3848" max="3848" width="3.85546875" style="188" customWidth="1"/>
    <col min="3849" max="3849" width="15.42578125" style="188" customWidth="1"/>
    <col min="3850" max="4097" width="9.140625" style="188"/>
    <col min="4098" max="4098" width="12.28515625" style="188" customWidth="1"/>
    <col min="4099" max="4099" width="8.5703125" style="188" customWidth="1"/>
    <col min="4100" max="4103" width="14.42578125" style="188" customWidth="1"/>
    <col min="4104" max="4104" width="3.85546875" style="188" customWidth="1"/>
    <col min="4105" max="4105" width="15.42578125" style="188" customWidth="1"/>
    <col min="4106" max="4353" width="9.140625" style="188"/>
    <col min="4354" max="4354" width="12.28515625" style="188" customWidth="1"/>
    <col min="4355" max="4355" width="8.5703125" style="188" customWidth="1"/>
    <col min="4356" max="4359" width="14.42578125" style="188" customWidth="1"/>
    <col min="4360" max="4360" width="3.85546875" style="188" customWidth="1"/>
    <col min="4361" max="4361" width="15.42578125" style="188" customWidth="1"/>
    <col min="4362" max="4609" width="9.140625" style="188"/>
    <col min="4610" max="4610" width="12.28515625" style="188" customWidth="1"/>
    <col min="4611" max="4611" width="8.5703125" style="188" customWidth="1"/>
    <col min="4612" max="4615" width="14.42578125" style="188" customWidth="1"/>
    <col min="4616" max="4616" width="3.85546875" style="188" customWidth="1"/>
    <col min="4617" max="4617" width="15.42578125" style="188" customWidth="1"/>
    <col min="4618" max="4865" width="9.140625" style="188"/>
    <col min="4866" max="4866" width="12.28515625" style="188" customWidth="1"/>
    <col min="4867" max="4867" width="8.5703125" style="188" customWidth="1"/>
    <col min="4868" max="4871" width="14.42578125" style="188" customWidth="1"/>
    <col min="4872" max="4872" width="3.85546875" style="188" customWidth="1"/>
    <col min="4873" max="4873" width="15.42578125" style="188" customWidth="1"/>
    <col min="4874" max="5121" width="9.140625" style="188"/>
    <col min="5122" max="5122" width="12.28515625" style="188" customWidth="1"/>
    <col min="5123" max="5123" width="8.5703125" style="188" customWidth="1"/>
    <col min="5124" max="5127" width="14.42578125" style="188" customWidth="1"/>
    <col min="5128" max="5128" width="3.85546875" style="188" customWidth="1"/>
    <col min="5129" max="5129" width="15.42578125" style="188" customWidth="1"/>
    <col min="5130" max="5377" width="9.140625" style="188"/>
    <col min="5378" max="5378" width="12.28515625" style="188" customWidth="1"/>
    <col min="5379" max="5379" width="8.5703125" style="188" customWidth="1"/>
    <col min="5380" max="5383" width="14.42578125" style="188" customWidth="1"/>
    <col min="5384" max="5384" width="3.85546875" style="188" customWidth="1"/>
    <col min="5385" max="5385" width="15.42578125" style="188" customWidth="1"/>
    <col min="5386" max="5633" width="9.140625" style="188"/>
    <col min="5634" max="5634" width="12.28515625" style="188" customWidth="1"/>
    <col min="5635" max="5635" width="8.5703125" style="188" customWidth="1"/>
    <col min="5636" max="5639" width="14.42578125" style="188" customWidth="1"/>
    <col min="5640" max="5640" width="3.85546875" style="188" customWidth="1"/>
    <col min="5641" max="5641" width="15.42578125" style="188" customWidth="1"/>
    <col min="5642" max="5889" width="9.140625" style="188"/>
    <col min="5890" max="5890" width="12.28515625" style="188" customWidth="1"/>
    <col min="5891" max="5891" width="8.5703125" style="188" customWidth="1"/>
    <col min="5892" max="5895" width="14.42578125" style="188" customWidth="1"/>
    <col min="5896" max="5896" width="3.85546875" style="188" customWidth="1"/>
    <col min="5897" max="5897" width="15.42578125" style="188" customWidth="1"/>
    <col min="5898" max="6145" width="9.140625" style="188"/>
    <col min="6146" max="6146" width="12.28515625" style="188" customWidth="1"/>
    <col min="6147" max="6147" width="8.5703125" style="188" customWidth="1"/>
    <col min="6148" max="6151" width="14.42578125" style="188" customWidth="1"/>
    <col min="6152" max="6152" width="3.85546875" style="188" customWidth="1"/>
    <col min="6153" max="6153" width="15.42578125" style="188" customWidth="1"/>
    <col min="6154" max="6401" width="9.140625" style="188"/>
    <col min="6402" max="6402" width="12.28515625" style="188" customWidth="1"/>
    <col min="6403" max="6403" width="8.5703125" style="188" customWidth="1"/>
    <col min="6404" max="6407" width="14.42578125" style="188" customWidth="1"/>
    <col min="6408" max="6408" width="3.85546875" style="188" customWidth="1"/>
    <col min="6409" max="6409" width="15.42578125" style="188" customWidth="1"/>
    <col min="6410" max="6657" width="9.140625" style="188"/>
    <col min="6658" max="6658" width="12.28515625" style="188" customWidth="1"/>
    <col min="6659" max="6659" width="8.5703125" style="188" customWidth="1"/>
    <col min="6660" max="6663" width="14.42578125" style="188" customWidth="1"/>
    <col min="6664" max="6664" width="3.85546875" style="188" customWidth="1"/>
    <col min="6665" max="6665" width="15.42578125" style="188" customWidth="1"/>
    <col min="6666" max="6913" width="9.140625" style="188"/>
    <col min="6914" max="6914" width="12.28515625" style="188" customWidth="1"/>
    <col min="6915" max="6915" width="8.5703125" style="188" customWidth="1"/>
    <col min="6916" max="6919" width="14.42578125" style="188" customWidth="1"/>
    <col min="6920" max="6920" width="3.85546875" style="188" customWidth="1"/>
    <col min="6921" max="6921" width="15.42578125" style="188" customWidth="1"/>
    <col min="6922" max="7169" width="9.140625" style="188"/>
    <col min="7170" max="7170" width="12.28515625" style="188" customWidth="1"/>
    <col min="7171" max="7171" width="8.5703125" style="188" customWidth="1"/>
    <col min="7172" max="7175" width="14.42578125" style="188" customWidth="1"/>
    <col min="7176" max="7176" width="3.85546875" style="188" customWidth="1"/>
    <col min="7177" max="7177" width="15.42578125" style="188" customWidth="1"/>
    <col min="7178" max="7425" width="9.140625" style="188"/>
    <col min="7426" max="7426" width="12.28515625" style="188" customWidth="1"/>
    <col min="7427" max="7427" width="8.5703125" style="188" customWidth="1"/>
    <col min="7428" max="7431" width="14.42578125" style="188" customWidth="1"/>
    <col min="7432" max="7432" width="3.85546875" style="188" customWidth="1"/>
    <col min="7433" max="7433" width="15.42578125" style="188" customWidth="1"/>
    <col min="7434" max="7681" width="9.140625" style="188"/>
    <col min="7682" max="7682" width="12.28515625" style="188" customWidth="1"/>
    <col min="7683" max="7683" width="8.5703125" style="188" customWidth="1"/>
    <col min="7684" max="7687" width="14.42578125" style="188" customWidth="1"/>
    <col min="7688" max="7688" width="3.85546875" style="188" customWidth="1"/>
    <col min="7689" max="7689" width="15.42578125" style="188" customWidth="1"/>
    <col min="7690" max="7937" width="9.140625" style="188"/>
    <col min="7938" max="7938" width="12.28515625" style="188" customWidth="1"/>
    <col min="7939" max="7939" width="8.5703125" style="188" customWidth="1"/>
    <col min="7940" max="7943" width="14.42578125" style="188" customWidth="1"/>
    <col min="7944" max="7944" width="3.85546875" style="188" customWidth="1"/>
    <col min="7945" max="7945" width="15.42578125" style="188" customWidth="1"/>
    <col min="7946" max="8193" width="9.140625" style="188"/>
    <col min="8194" max="8194" width="12.28515625" style="188" customWidth="1"/>
    <col min="8195" max="8195" width="8.5703125" style="188" customWidth="1"/>
    <col min="8196" max="8199" width="14.42578125" style="188" customWidth="1"/>
    <col min="8200" max="8200" width="3.85546875" style="188" customWidth="1"/>
    <col min="8201" max="8201" width="15.42578125" style="188" customWidth="1"/>
    <col min="8202" max="8449" width="9.140625" style="188"/>
    <col min="8450" max="8450" width="12.28515625" style="188" customWidth="1"/>
    <col min="8451" max="8451" width="8.5703125" style="188" customWidth="1"/>
    <col min="8452" max="8455" width="14.42578125" style="188" customWidth="1"/>
    <col min="8456" max="8456" width="3.85546875" style="188" customWidth="1"/>
    <col min="8457" max="8457" width="15.42578125" style="188" customWidth="1"/>
    <col min="8458" max="8705" width="9.140625" style="188"/>
    <col min="8706" max="8706" width="12.28515625" style="188" customWidth="1"/>
    <col min="8707" max="8707" width="8.5703125" style="188" customWidth="1"/>
    <col min="8708" max="8711" width="14.42578125" style="188" customWidth="1"/>
    <col min="8712" max="8712" width="3.85546875" style="188" customWidth="1"/>
    <col min="8713" max="8713" width="15.42578125" style="188" customWidth="1"/>
    <col min="8714" max="8961" width="9.140625" style="188"/>
    <col min="8962" max="8962" width="12.28515625" style="188" customWidth="1"/>
    <col min="8963" max="8963" width="8.5703125" style="188" customWidth="1"/>
    <col min="8964" max="8967" width="14.42578125" style="188" customWidth="1"/>
    <col min="8968" max="8968" width="3.85546875" style="188" customWidth="1"/>
    <col min="8969" max="8969" width="15.42578125" style="188" customWidth="1"/>
    <col min="8970" max="9217" width="9.140625" style="188"/>
    <col min="9218" max="9218" width="12.28515625" style="188" customWidth="1"/>
    <col min="9219" max="9219" width="8.5703125" style="188" customWidth="1"/>
    <col min="9220" max="9223" width="14.42578125" style="188" customWidth="1"/>
    <col min="9224" max="9224" width="3.85546875" style="188" customWidth="1"/>
    <col min="9225" max="9225" width="15.42578125" style="188" customWidth="1"/>
    <col min="9226" max="9473" width="9.140625" style="188"/>
    <col min="9474" max="9474" width="12.28515625" style="188" customWidth="1"/>
    <col min="9475" max="9475" width="8.5703125" style="188" customWidth="1"/>
    <col min="9476" max="9479" width="14.42578125" style="188" customWidth="1"/>
    <col min="9480" max="9480" width="3.85546875" style="188" customWidth="1"/>
    <col min="9481" max="9481" width="15.42578125" style="188" customWidth="1"/>
    <col min="9482" max="9729" width="9.140625" style="188"/>
    <col min="9730" max="9730" width="12.28515625" style="188" customWidth="1"/>
    <col min="9731" max="9731" width="8.5703125" style="188" customWidth="1"/>
    <col min="9732" max="9735" width="14.42578125" style="188" customWidth="1"/>
    <col min="9736" max="9736" width="3.85546875" style="188" customWidth="1"/>
    <col min="9737" max="9737" width="15.42578125" style="188" customWidth="1"/>
    <col min="9738" max="9985" width="9.140625" style="188"/>
    <col min="9986" max="9986" width="12.28515625" style="188" customWidth="1"/>
    <col min="9987" max="9987" width="8.5703125" style="188" customWidth="1"/>
    <col min="9988" max="9991" width="14.42578125" style="188" customWidth="1"/>
    <col min="9992" max="9992" width="3.85546875" style="188" customWidth="1"/>
    <col min="9993" max="9993" width="15.42578125" style="188" customWidth="1"/>
    <col min="9994" max="10241" width="9.140625" style="188"/>
    <col min="10242" max="10242" width="12.28515625" style="188" customWidth="1"/>
    <col min="10243" max="10243" width="8.5703125" style="188" customWidth="1"/>
    <col min="10244" max="10247" width="14.42578125" style="188" customWidth="1"/>
    <col min="10248" max="10248" width="3.85546875" style="188" customWidth="1"/>
    <col min="10249" max="10249" width="15.42578125" style="188" customWidth="1"/>
    <col min="10250" max="10497" width="9.140625" style="188"/>
    <col min="10498" max="10498" width="12.28515625" style="188" customWidth="1"/>
    <col min="10499" max="10499" width="8.5703125" style="188" customWidth="1"/>
    <col min="10500" max="10503" width="14.42578125" style="188" customWidth="1"/>
    <col min="10504" max="10504" width="3.85546875" style="188" customWidth="1"/>
    <col min="10505" max="10505" width="15.42578125" style="188" customWidth="1"/>
    <col min="10506" max="10753" width="9.140625" style="188"/>
    <col min="10754" max="10754" width="12.28515625" style="188" customWidth="1"/>
    <col min="10755" max="10755" width="8.5703125" style="188" customWidth="1"/>
    <col min="10756" max="10759" width="14.42578125" style="188" customWidth="1"/>
    <col min="10760" max="10760" width="3.85546875" style="188" customWidth="1"/>
    <col min="10761" max="10761" width="15.42578125" style="188" customWidth="1"/>
    <col min="10762" max="11009" width="9.140625" style="188"/>
    <col min="11010" max="11010" width="12.28515625" style="188" customWidth="1"/>
    <col min="11011" max="11011" width="8.5703125" style="188" customWidth="1"/>
    <col min="11012" max="11015" width="14.42578125" style="188" customWidth="1"/>
    <col min="11016" max="11016" width="3.85546875" style="188" customWidth="1"/>
    <col min="11017" max="11017" width="15.42578125" style="188" customWidth="1"/>
    <col min="11018" max="11265" width="9.140625" style="188"/>
    <col min="11266" max="11266" width="12.28515625" style="188" customWidth="1"/>
    <col min="11267" max="11267" width="8.5703125" style="188" customWidth="1"/>
    <col min="11268" max="11271" width="14.42578125" style="188" customWidth="1"/>
    <col min="11272" max="11272" width="3.85546875" style="188" customWidth="1"/>
    <col min="11273" max="11273" width="15.42578125" style="188" customWidth="1"/>
    <col min="11274" max="11521" width="9.140625" style="188"/>
    <col min="11522" max="11522" width="12.28515625" style="188" customWidth="1"/>
    <col min="11523" max="11523" width="8.5703125" style="188" customWidth="1"/>
    <col min="11524" max="11527" width="14.42578125" style="188" customWidth="1"/>
    <col min="11528" max="11528" width="3.85546875" style="188" customWidth="1"/>
    <col min="11529" max="11529" width="15.42578125" style="188" customWidth="1"/>
    <col min="11530" max="11777" width="9.140625" style="188"/>
    <col min="11778" max="11778" width="12.28515625" style="188" customWidth="1"/>
    <col min="11779" max="11779" width="8.5703125" style="188" customWidth="1"/>
    <col min="11780" max="11783" width="14.42578125" style="188" customWidth="1"/>
    <col min="11784" max="11784" width="3.85546875" style="188" customWidth="1"/>
    <col min="11785" max="11785" width="15.42578125" style="188" customWidth="1"/>
    <col min="11786" max="12033" width="9.140625" style="188"/>
    <col min="12034" max="12034" width="12.28515625" style="188" customWidth="1"/>
    <col min="12035" max="12035" width="8.5703125" style="188" customWidth="1"/>
    <col min="12036" max="12039" width="14.42578125" style="188" customWidth="1"/>
    <col min="12040" max="12040" width="3.85546875" style="188" customWidth="1"/>
    <col min="12041" max="12041" width="15.42578125" style="188" customWidth="1"/>
    <col min="12042" max="12289" width="9.140625" style="188"/>
    <col min="12290" max="12290" width="12.28515625" style="188" customWidth="1"/>
    <col min="12291" max="12291" width="8.5703125" style="188" customWidth="1"/>
    <col min="12292" max="12295" width="14.42578125" style="188" customWidth="1"/>
    <col min="12296" max="12296" width="3.85546875" style="188" customWidth="1"/>
    <col min="12297" max="12297" width="15.42578125" style="188" customWidth="1"/>
    <col min="12298" max="12545" width="9.140625" style="188"/>
    <col min="12546" max="12546" width="12.28515625" style="188" customWidth="1"/>
    <col min="12547" max="12547" width="8.5703125" style="188" customWidth="1"/>
    <col min="12548" max="12551" width="14.42578125" style="188" customWidth="1"/>
    <col min="12552" max="12552" width="3.85546875" style="188" customWidth="1"/>
    <col min="12553" max="12553" width="15.42578125" style="188" customWidth="1"/>
    <col min="12554" max="12801" width="9.140625" style="188"/>
    <col min="12802" max="12802" width="12.28515625" style="188" customWidth="1"/>
    <col min="12803" max="12803" width="8.5703125" style="188" customWidth="1"/>
    <col min="12804" max="12807" width="14.42578125" style="188" customWidth="1"/>
    <col min="12808" max="12808" width="3.85546875" style="188" customWidth="1"/>
    <col min="12809" max="12809" width="15.42578125" style="188" customWidth="1"/>
    <col min="12810" max="13057" width="9.140625" style="188"/>
    <col min="13058" max="13058" width="12.28515625" style="188" customWidth="1"/>
    <col min="13059" max="13059" width="8.5703125" style="188" customWidth="1"/>
    <col min="13060" max="13063" width="14.42578125" style="188" customWidth="1"/>
    <col min="13064" max="13064" width="3.85546875" style="188" customWidth="1"/>
    <col min="13065" max="13065" width="15.42578125" style="188" customWidth="1"/>
    <col min="13066" max="13313" width="9.140625" style="188"/>
    <col min="13314" max="13314" width="12.28515625" style="188" customWidth="1"/>
    <col min="13315" max="13315" width="8.5703125" style="188" customWidth="1"/>
    <col min="13316" max="13319" width="14.42578125" style="188" customWidth="1"/>
    <col min="13320" max="13320" width="3.85546875" style="188" customWidth="1"/>
    <col min="13321" max="13321" width="15.42578125" style="188" customWidth="1"/>
    <col min="13322" max="13569" width="9.140625" style="188"/>
    <col min="13570" max="13570" width="12.28515625" style="188" customWidth="1"/>
    <col min="13571" max="13571" width="8.5703125" style="188" customWidth="1"/>
    <col min="13572" max="13575" width="14.42578125" style="188" customWidth="1"/>
    <col min="13576" max="13576" width="3.85546875" style="188" customWidth="1"/>
    <col min="13577" max="13577" width="15.42578125" style="188" customWidth="1"/>
    <col min="13578" max="13825" width="9.140625" style="188"/>
    <col min="13826" max="13826" width="12.28515625" style="188" customWidth="1"/>
    <col min="13827" max="13827" width="8.5703125" style="188" customWidth="1"/>
    <col min="13828" max="13831" width="14.42578125" style="188" customWidth="1"/>
    <col min="13832" max="13832" width="3.85546875" style="188" customWidth="1"/>
    <col min="13833" max="13833" width="15.42578125" style="188" customWidth="1"/>
    <col min="13834" max="14081" width="9.140625" style="188"/>
    <col min="14082" max="14082" width="12.28515625" style="188" customWidth="1"/>
    <col min="14083" max="14083" width="8.5703125" style="188" customWidth="1"/>
    <col min="14084" max="14087" width="14.42578125" style="188" customWidth="1"/>
    <col min="14088" max="14088" width="3.85546875" style="188" customWidth="1"/>
    <col min="14089" max="14089" width="15.42578125" style="188" customWidth="1"/>
    <col min="14090" max="14337" width="9.140625" style="188"/>
    <col min="14338" max="14338" width="12.28515625" style="188" customWidth="1"/>
    <col min="14339" max="14339" width="8.5703125" style="188" customWidth="1"/>
    <col min="14340" max="14343" width="14.42578125" style="188" customWidth="1"/>
    <col min="14344" max="14344" width="3.85546875" style="188" customWidth="1"/>
    <col min="14345" max="14345" width="15.42578125" style="188" customWidth="1"/>
    <col min="14346" max="14593" width="9.140625" style="188"/>
    <col min="14594" max="14594" width="12.28515625" style="188" customWidth="1"/>
    <col min="14595" max="14595" width="8.5703125" style="188" customWidth="1"/>
    <col min="14596" max="14599" width="14.42578125" style="188" customWidth="1"/>
    <col min="14600" max="14600" width="3.85546875" style="188" customWidth="1"/>
    <col min="14601" max="14601" width="15.42578125" style="188" customWidth="1"/>
    <col min="14602" max="14849" width="9.140625" style="188"/>
    <col min="14850" max="14850" width="12.28515625" style="188" customWidth="1"/>
    <col min="14851" max="14851" width="8.5703125" style="188" customWidth="1"/>
    <col min="14852" max="14855" width="14.42578125" style="188" customWidth="1"/>
    <col min="14856" max="14856" width="3.85546875" style="188" customWidth="1"/>
    <col min="14857" max="14857" width="15.42578125" style="188" customWidth="1"/>
    <col min="14858" max="15105" width="9.140625" style="188"/>
    <col min="15106" max="15106" width="12.28515625" style="188" customWidth="1"/>
    <col min="15107" max="15107" width="8.5703125" style="188" customWidth="1"/>
    <col min="15108" max="15111" width="14.42578125" style="188" customWidth="1"/>
    <col min="15112" max="15112" width="3.85546875" style="188" customWidth="1"/>
    <col min="15113" max="15113" width="15.42578125" style="188" customWidth="1"/>
    <col min="15114" max="15361" width="9.140625" style="188"/>
    <col min="15362" max="15362" width="12.28515625" style="188" customWidth="1"/>
    <col min="15363" max="15363" width="8.5703125" style="188" customWidth="1"/>
    <col min="15364" max="15367" width="14.42578125" style="188" customWidth="1"/>
    <col min="15368" max="15368" width="3.85546875" style="188" customWidth="1"/>
    <col min="15369" max="15369" width="15.42578125" style="188" customWidth="1"/>
    <col min="15370" max="15617" width="9.140625" style="188"/>
    <col min="15618" max="15618" width="12.28515625" style="188" customWidth="1"/>
    <col min="15619" max="15619" width="8.5703125" style="188" customWidth="1"/>
    <col min="15620" max="15623" width="14.42578125" style="188" customWidth="1"/>
    <col min="15624" max="15624" width="3.85546875" style="188" customWidth="1"/>
    <col min="15625" max="15625" width="15.42578125" style="188" customWidth="1"/>
    <col min="15626" max="15873" width="9.140625" style="188"/>
    <col min="15874" max="15874" width="12.28515625" style="188" customWidth="1"/>
    <col min="15875" max="15875" width="8.5703125" style="188" customWidth="1"/>
    <col min="15876" max="15879" width="14.42578125" style="188" customWidth="1"/>
    <col min="15880" max="15880" width="3.85546875" style="188" customWidth="1"/>
    <col min="15881" max="15881" width="15.42578125" style="188" customWidth="1"/>
    <col min="15882" max="16129" width="9.140625" style="188"/>
    <col min="16130" max="16130" width="12.28515625" style="188" customWidth="1"/>
    <col min="16131" max="16131" width="8.5703125" style="188" customWidth="1"/>
    <col min="16132" max="16135" width="14.42578125" style="188" customWidth="1"/>
    <col min="16136" max="16136" width="3.85546875" style="188" customWidth="1"/>
    <col min="16137" max="16137" width="15.42578125" style="188" customWidth="1"/>
    <col min="16138" max="16384" width="9.140625" style="188"/>
  </cols>
  <sheetData>
    <row r="1" spans="1:9" ht="21.75" customHeight="1"/>
    <row r="2" spans="1:9" ht="18" customHeight="1"/>
    <row r="3" spans="1:9" ht="18" customHeight="1"/>
    <row r="4" spans="1:9" ht="22.5">
      <c r="A4" s="189"/>
      <c r="B4" s="189"/>
      <c r="C4" s="684" t="s">
        <v>174</v>
      </c>
      <c r="D4" s="684"/>
      <c r="E4" s="684"/>
      <c r="F4" s="684"/>
      <c r="G4" s="189"/>
      <c r="H4" s="189"/>
      <c r="I4" s="189"/>
    </row>
    <row r="5" spans="1:9" ht="22.5">
      <c r="A5" s="189"/>
      <c r="B5" s="189"/>
      <c r="C5" s="190"/>
      <c r="D5" s="190"/>
      <c r="E5" s="190"/>
      <c r="F5" s="190"/>
      <c r="G5" s="189"/>
      <c r="H5" s="189"/>
      <c r="I5" s="189"/>
    </row>
    <row r="6" spans="1:9">
      <c r="A6" s="191"/>
      <c r="B6" s="191"/>
      <c r="C6" s="191"/>
      <c r="D6" s="191"/>
      <c r="E6" s="191"/>
      <c r="F6" s="191"/>
      <c r="G6" s="191"/>
      <c r="H6" s="191"/>
      <c r="I6" s="191"/>
    </row>
    <row r="7" spans="1:9">
      <c r="A7" s="191"/>
      <c r="B7" s="191"/>
      <c r="C7" s="191"/>
      <c r="D7" s="191"/>
      <c r="E7" s="191"/>
      <c r="F7" s="191"/>
      <c r="G7" s="191"/>
      <c r="H7" s="191"/>
      <c r="I7" s="191"/>
    </row>
    <row r="8" spans="1:9">
      <c r="A8" s="191"/>
      <c r="B8" s="191"/>
      <c r="C8" s="191"/>
      <c r="D8" s="191"/>
      <c r="E8" s="191"/>
      <c r="F8" s="191"/>
      <c r="G8" s="191"/>
      <c r="H8" s="191"/>
      <c r="I8" s="191"/>
    </row>
    <row r="9" spans="1:9">
      <c r="A9" s="191"/>
      <c r="B9" s="191"/>
      <c r="C9" s="191"/>
      <c r="D9" s="191"/>
      <c r="E9" s="191"/>
      <c r="F9" s="191"/>
      <c r="G9" s="191"/>
      <c r="H9" s="191"/>
      <c r="I9" s="191"/>
    </row>
    <row r="10" spans="1:9" ht="44.25" customHeight="1">
      <c r="A10" s="191"/>
      <c r="B10" s="682" t="s">
        <v>175</v>
      </c>
      <c r="C10" s="682"/>
      <c r="D10" s="685" t="s">
        <v>635</v>
      </c>
      <c r="E10" s="685"/>
      <c r="F10" s="685"/>
      <c r="G10" s="685"/>
      <c r="H10" s="192"/>
      <c r="I10" s="191"/>
    </row>
    <row r="11" spans="1:9" ht="27" customHeight="1">
      <c r="A11" s="191"/>
      <c r="B11" s="193"/>
      <c r="C11" s="193"/>
      <c r="D11" s="192"/>
      <c r="E11" s="192"/>
      <c r="F11" s="192"/>
      <c r="G11" s="192"/>
      <c r="H11" s="192"/>
      <c r="I11" s="191"/>
    </row>
    <row r="12" spans="1:9" ht="27" customHeight="1">
      <c r="A12" s="191"/>
      <c r="B12" s="682" t="s">
        <v>176</v>
      </c>
      <c r="C12" s="682"/>
      <c r="D12" s="685" t="s">
        <v>636</v>
      </c>
      <c r="E12" s="685"/>
      <c r="F12" s="685"/>
      <c r="G12" s="685"/>
      <c r="H12" s="192"/>
      <c r="I12" s="191"/>
    </row>
    <row r="13" spans="1:9" ht="27" customHeight="1">
      <c r="A13" s="191"/>
      <c r="B13" s="193"/>
      <c r="C13" s="193"/>
      <c r="D13" s="192"/>
      <c r="E13" s="192"/>
      <c r="F13" s="192"/>
      <c r="G13" s="192"/>
      <c r="H13" s="192"/>
      <c r="I13" s="191"/>
    </row>
    <row r="14" spans="1:9" ht="27" customHeight="1">
      <c r="A14" s="191"/>
      <c r="B14" s="682" t="s">
        <v>177</v>
      </c>
      <c r="C14" s="682"/>
      <c r="D14" s="685" t="s">
        <v>605</v>
      </c>
      <c r="E14" s="685"/>
      <c r="F14" s="685"/>
      <c r="G14" s="685"/>
      <c r="H14" s="192"/>
      <c r="I14" s="191"/>
    </row>
    <row r="15" spans="1:9" ht="27" customHeight="1">
      <c r="A15" s="191"/>
      <c r="B15" s="193"/>
      <c r="C15" s="193"/>
      <c r="D15" s="192"/>
      <c r="E15" s="192"/>
      <c r="F15" s="192"/>
      <c r="G15" s="192"/>
      <c r="H15" s="192"/>
      <c r="I15" s="191"/>
    </row>
    <row r="16" spans="1:9" ht="27" customHeight="1">
      <c r="A16" s="191"/>
      <c r="B16" s="682" t="s">
        <v>178</v>
      </c>
      <c r="C16" s="682"/>
      <c r="D16" s="686" t="s">
        <v>637</v>
      </c>
      <c r="E16" s="686"/>
      <c r="F16" s="686"/>
      <c r="G16" s="686"/>
      <c r="H16" s="192"/>
      <c r="I16" s="191"/>
    </row>
    <row r="17" spans="1:9" ht="27" customHeight="1">
      <c r="A17" s="191"/>
      <c r="B17" s="193"/>
      <c r="C17" s="193"/>
      <c r="D17" s="194"/>
      <c r="E17" s="194"/>
      <c r="F17" s="194"/>
      <c r="G17" s="194"/>
      <c r="H17" s="192"/>
      <c r="I17" s="191"/>
    </row>
    <row r="18" spans="1:9" ht="27" customHeight="1">
      <c r="A18" s="191"/>
      <c r="B18" s="682" t="s">
        <v>179</v>
      </c>
      <c r="C18" s="682"/>
      <c r="D18" s="687" t="s">
        <v>190</v>
      </c>
      <c r="E18" s="687"/>
      <c r="F18" s="687"/>
      <c r="G18" s="687"/>
      <c r="H18" s="195"/>
      <c r="I18" s="191"/>
    </row>
    <row r="19" spans="1:9" ht="27.75" customHeight="1">
      <c r="A19" s="191"/>
      <c r="B19" s="196"/>
      <c r="C19" s="196"/>
      <c r="D19" s="687" t="s">
        <v>191</v>
      </c>
      <c r="E19" s="687"/>
      <c r="F19" s="687"/>
      <c r="G19" s="687"/>
      <c r="H19" s="195"/>
      <c r="I19" s="191"/>
    </row>
    <row r="20" spans="1:9" ht="27" customHeight="1">
      <c r="A20" s="191"/>
      <c r="B20" s="197"/>
      <c r="C20" s="197"/>
      <c r="E20" s="198"/>
      <c r="F20" s="198"/>
      <c r="G20" s="198"/>
      <c r="H20" s="198"/>
      <c r="I20" s="191"/>
    </row>
    <row r="21" spans="1:9" ht="27" customHeight="1">
      <c r="A21" s="191"/>
      <c r="B21" s="682" t="s">
        <v>180</v>
      </c>
      <c r="C21" s="682"/>
      <c r="D21" s="683" t="s">
        <v>638</v>
      </c>
      <c r="E21" s="683"/>
      <c r="F21" s="683"/>
      <c r="G21" s="683"/>
      <c r="H21" s="189"/>
      <c r="I21" s="191"/>
    </row>
    <row r="22" spans="1:9">
      <c r="A22" s="191"/>
      <c r="B22" s="199"/>
      <c r="C22" s="199"/>
      <c r="D22" s="189"/>
      <c r="E22" s="189"/>
      <c r="F22" s="189"/>
      <c r="G22" s="189"/>
      <c r="H22" s="189"/>
      <c r="I22" s="191"/>
    </row>
    <row r="23" spans="1:9">
      <c r="A23" s="189"/>
      <c r="B23" s="189"/>
      <c r="C23" s="189"/>
      <c r="D23" s="189"/>
      <c r="E23" s="189"/>
      <c r="F23" s="189"/>
      <c r="G23" s="189"/>
      <c r="H23" s="189"/>
      <c r="I23" s="189"/>
    </row>
    <row r="24" spans="1:9">
      <c r="A24" s="189"/>
      <c r="B24" s="189"/>
      <c r="C24" s="189"/>
      <c r="D24" s="189"/>
      <c r="E24" s="189"/>
      <c r="F24" s="189"/>
      <c r="G24" s="189"/>
      <c r="H24" s="189"/>
      <c r="I24" s="189"/>
    </row>
    <row r="25" spans="1:9">
      <c r="A25" s="189"/>
      <c r="B25" s="189"/>
      <c r="C25" s="189"/>
      <c r="D25" s="189"/>
      <c r="E25" s="189"/>
      <c r="F25" s="189"/>
      <c r="G25" s="189"/>
      <c r="H25" s="189"/>
      <c r="I25" s="189"/>
    </row>
    <row r="26" spans="1:9">
      <c r="A26" s="189"/>
      <c r="B26" s="189"/>
      <c r="C26" s="189"/>
      <c r="D26" s="189"/>
      <c r="E26" s="189"/>
      <c r="F26" s="189"/>
      <c r="G26" s="189"/>
      <c r="H26" s="189"/>
      <c r="I26" s="189"/>
    </row>
    <row r="27" spans="1:9">
      <c r="A27" s="189"/>
      <c r="B27" s="189"/>
      <c r="C27" s="189"/>
      <c r="D27" s="189"/>
      <c r="E27" s="189"/>
      <c r="F27" s="189"/>
      <c r="G27" s="189"/>
      <c r="H27" s="189"/>
      <c r="I27" s="189"/>
    </row>
    <row r="28" spans="1:9">
      <c r="A28" s="189"/>
      <c r="B28" s="189"/>
      <c r="C28" s="189"/>
      <c r="D28" s="189"/>
      <c r="E28" s="189"/>
      <c r="F28" s="189"/>
      <c r="G28" s="189"/>
      <c r="H28" s="189"/>
      <c r="I28" s="189"/>
    </row>
    <row r="29" spans="1:9">
      <c r="A29" s="189"/>
      <c r="B29" s="189"/>
      <c r="C29" s="189"/>
      <c r="D29" s="189"/>
      <c r="E29" s="189"/>
      <c r="F29" s="189"/>
      <c r="G29" s="189"/>
      <c r="H29" s="189"/>
      <c r="I29" s="189"/>
    </row>
    <row r="30" spans="1:9">
      <c r="A30" s="189"/>
      <c r="B30" s="189"/>
      <c r="C30" s="189"/>
      <c r="D30" s="189"/>
      <c r="E30" s="189"/>
      <c r="F30" s="189"/>
      <c r="G30" s="189"/>
      <c r="H30" s="189"/>
      <c r="I30" s="189"/>
    </row>
    <row r="31" spans="1:9">
      <c r="A31" s="189"/>
      <c r="B31" s="189"/>
      <c r="C31" s="189"/>
      <c r="D31" s="189"/>
      <c r="E31" s="189"/>
      <c r="F31" s="189"/>
      <c r="G31" s="189"/>
      <c r="H31" s="189"/>
      <c r="I31" s="189"/>
    </row>
    <row r="32" spans="1:9">
      <c r="A32" s="189"/>
      <c r="B32" s="189"/>
      <c r="C32" s="189"/>
      <c r="D32" s="189"/>
      <c r="E32" s="189"/>
      <c r="F32" s="189"/>
      <c r="G32" s="189"/>
      <c r="H32" s="189"/>
      <c r="I32" s="189"/>
    </row>
    <row r="33" spans="1:9">
      <c r="A33" s="189"/>
      <c r="B33" s="189"/>
      <c r="C33" s="189"/>
      <c r="D33" s="189"/>
      <c r="E33" s="189"/>
      <c r="F33" s="189"/>
      <c r="G33" s="189"/>
      <c r="H33" s="189"/>
      <c r="I33" s="189"/>
    </row>
    <row r="34" spans="1:9">
      <c r="A34" s="189"/>
      <c r="B34" s="189"/>
      <c r="C34" s="189"/>
      <c r="D34" s="189"/>
      <c r="E34" s="189"/>
      <c r="F34" s="189"/>
      <c r="G34" s="189"/>
      <c r="H34" s="189"/>
      <c r="I34" s="189"/>
    </row>
    <row r="35" spans="1:9">
      <c r="A35" s="189"/>
      <c r="B35" s="189"/>
      <c r="C35" s="189"/>
      <c r="D35" s="189"/>
      <c r="E35" s="189"/>
      <c r="F35" s="189"/>
      <c r="G35" s="189"/>
      <c r="H35" s="189"/>
      <c r="I35" s="189"/>
    </row>
    <row r="36" spans="1:9">
      <c r="A36" s="189"/>
      <c r="B36" s="189"/>
      <c r="C36" s="189"/>
      <c r="D36" s="189"/>
      <c r="E36" s="189"/>
      <c r="F36" s="189"/>
      <c r="G36" s="189"/>
      <c r="H36" s="189"/>
      <c r="I36" s="189"/>
    </row>
    <row r="37" spans="1:9">
      <c r="A37" s="189"/>
      <c r="B37" s="189"/>
      <c r="C37" s="189"/>
      <c r="D37" s="189"/>
      <c r="E37" s="189"/>
      <c r="F37" s="189"/>
      <c r="G37" s="189"/>
      <c r="H37" s="189"/>
      <c r="I37" s="189"/>
    </row>
    <row r="38" spans="1:9">
      <c r="A38" s="189"/>
      <c r="B38" s="189"/>
      <c r="C38" s="189"/>
      <c r="D38" s="189"/>
      <c r="E38" s="189"/>
      <c r="F38" s="189"/>
      <c r="G38" s="189"/>
      <c r="H38" s="189"/>
      <c r="I38" s="189"/>
    </row>
    <row r="39" spans="1:9">
      <c r="A39" s="189"/>
      <c r="B39" s="189"/>
      <c r="C39" s="189"/>
      <c r="D39" s="189"/>
      <c r="E39" s="189"/>
      <c r="F39" s="189"/>
      <c r="G39" s="189"/>
      <c r="H39" s="189"/>
      <c r="I39" s="189"/>
    </row>
    <row r="40" spans="1:9">
      <c r="A40" s="189"/>
      <c r="B40" s="189"/>
      <c r="C40" s="189"/>
      <c r="D40" s="189"/>
      <c r="E40" s="189"/>
      <c r="F40" s="189"/>
      <c r="G40" s="189"/>
      <c r="H40" s="189"/>
      <c r="I40" s="189"/>
    </row>
    <row r="41" spans="1:9">
      <c r="A41" s="189"/>
      <c r="B41" s="189"/>
      <c r="C41" s="189"/>
      <c r="D41" s="189"/>
      <c r="E41" s="189"/>
      <c r="F41" s="189"/>
      <c r="G41" s="189"/>
      <c r="H41" s="189"/>
      <c r="I41" s="189"/>
    </row>
  </sheetData>
  <mergeCells count="14">
    <mergeCell ref="B21:C21"/>
    <mergeCell ref="D21:G21"/>
    <mergeCell ref="C4:F4"/>
    <mergeCell ref="B10:C10"/>
    <mergeCell ref="D10:G10"/>
    <mergeCell ref="B12:C12"/>
    <mergeCell ref="D12:G12"/>
    <mergeCell ref="B14:C14"/>
    <mergeCell ref="D14:G14"/>
    <mergeCell ref="B16:C16"/>
    <mergeCell ref="D16:G16"/>
    <mergeCell ref="B18:C18"/>
    <mergeCell ref="D18:G18"/>
    <mergeCell ref="D19:G19"/>
  </mergeCells>
  <printOptions horizontalCentered="1"/>
  <pageMargins left="0.25" right="0.25" top="0.25" bottom="0.2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44"/>
  <sheetViews>
    <sheetView showGridLines="0" view="pageBreakPreview" zoomScale="70" zoomScaleNormal="100" zoomScaleSheetLayoutView="70" workbookViewId="0">
      <selection activeCell="C3" sqref="C3:G3"/>
    </sheetView>
  </sheetViews>
  <sheetFormatPr defaultRowHeight="8.25"/>
  <cols>
    <col min="1" max="1" width="7.140625" style="427" customWidth="1"/>
    <col min="2" max="2" width="8.5703125" style="312" customWidth="1"/>
    <col min="3" max="3" width="9" style="312" customWidth="1"/>
    <col min="4" max="7" width="8.42578125" style="312" customWidth="1"/>
    <col min="8" max="8" width="9.42578125" style="312" customWidth="1"/>
    <col min="9" max="9" width="8.42578125" style="312" customWidth="1"/>
    <col min="10" max="10" width="9.5703125" style="312" customWidth="1"/>
    <col min="11" max="11" width="8.42578125" style="312" customWidth="1"/>
    <col min="12" max="12" width="12.5703125" style="312" customWidth="1"/>
    <col min="13" max="13" width="9.7109375" style="312" bestFit="1" customWidth="1"/>
    <col min="14" max="14" width="12" style="312" customWidth="1"/>
    <col min="15" max="15" width="21.7109375" style="312" customWidth="1"/>
    <col min="16" max="16" width="10.85546875" style="312" customWidth="1"/>
    <col min="17" max="17" width="9.28515625" style="312" customWidth="1"/>
    <col min="18" max="18" width="11.85546875" style="312" customWidth="1"/>
    <col min="19" max="246" width="9.140625" style="312"/>
    <col min="247" max="247" width="7.140625" style="312" customWidth="1"/>
    <col min="248" max="248" width="8.5703125" style="312" customWidth="1"/>
    <col min="249" max="249" width="9" style="312" customWidth="1"/>
    <col min="250" max="253" width="8.42578125" style="312" customWidth="1"/>
    <col min="254" max="254" width="9.42578125" style="312" customWidth="1"/>
    <col min="255" max="255" width="8.42578125" style="312" customWidth="1"/>
    <col min="256" max="256" width="9.5703125" style="312" customWidth="1"/>
    <col min="257" max="257" width="8.42578125" style="312" customWidth="1"/>
    <col min="258" max="258" width="12.5703125" style="312" customWidth="1"/>
    <col min="259" max="259" width="9" style="312" customWidth="1"/>
    <col min="260" max="260" width="12" style="312" customWidth="1"/>
    <col min="261" max="261" width="10.28515625" style="312" customWidth="1"/>
    <col min="262" max="262" width="10.85546875" style="312" customWidth="1"/>
    <col min="263" max="263" width="9.28515625" style="312" customWidth="1"/>
    <col min="264" max="264" width="11.85546875" style="312" customWidth="1"/>
    <col min="265" max="265" width="18" style="312" bestFit="1" customWidth="1"/>
    <col min="266" max="266" width="11.28515625" style="312" customWidth="1"/>
    <col min="267" max="502" width="9.140625" style="312"/>
    <col min="503" max="503" width="7.140625" style="312" customWidth="1"/>
    <col min="504" max="504" width="8.5703125" style="312" customWidth="1"/>
    <col min="505" max="505" width="9" style="312" customWidth="1"/>
    <col min="506" max="509" width="8.42578125" style="312" customWidth="1"/>
    <col min="510" max="510" width="9.42578125" style="312" customWidth="1"/>
    <col min="511" max="511" width="8.42578125" style="312" customWidth="1"/>
    <col min="512" max="512" width="9.5703125" style="312" customWidth="1"/>
    <col min="513" max="513" width="8.42578125" style="312" customWidth="1"/>
    <col min="514" max="514" width="12.5703125" style="312" customWidth="1"/>
    <col min="515" max="515" width="9" style="312" customWidth="1"/>
    <col min="516" max="516" width="12" style="312" customWidth="1"/>
    <col min="517" max="517" width="10.28515625" style="312" customWidth="1"/>
    <col min="518" max="518" width="10.85546875" style="312" customWidth="1"/>
    <col min="519" max="519" width="9.28515625" style="312" customWidth="1"/>
    <col min="520" max="520" width="11.85546875" style="312" customWidth="1"/>
    <col min="521" max="521" width="18" style="312" bestFit="1" customWidth="1"/>
    <col min="522" max="522" width="11.28515625" style="312" customWidth="1"/>
    <col min="523" max="758" width="9.140625" style="312"/>
    <col min="759" max="759" width="7.140625" style="312" customWidth="1"/>
    <col min="760" max="760" width="8.5703125" style="312" customWidth="1"/>
    <col min="761" max="761" width="9" style="312" customWidth="1"/>
    <col min="762" max="765" width="8.42578125" style="312" customWidth="1"/>
    <col min="766" max="766" width="9.42578125" style="312" customWidth="1"/>
    <col min="767" max="767" width="8.42578125" style="312" customWidth="1"/>
    <col min="768" max="768" width="9.5703125" style="312" customWidth="1"/>
    <col min="769" max="769" width="8.42578125" style="312" customWidth="1"/>
    <col min="770" max="770" width="12.5703125" style="312" customWidth="1"/>
    <col min="771" max="771" width="9" style="312" customWidth="1"/>
    <col min="772" max="772" width="12" style="312" customWidth="1"/>
    <col min="773" max="773" width="10.28515625" style="312" customWidth="1"/>
    <col min="774" max="774" width="10.85546875" style="312" customWidth="1"/>
    <col min="775" max="775" width="9.28515625" style="312" customWidth="1"/>
    <col min="776" max="776" width="11.85546875" style="312" customWidth="1"/>
    <col min="777" max="777" width="18" style="312" bestFit="1" customWidth="1"/>
    <col min="778" max="778" width="11.28515625" style="312" customWidth="1"/>
    <col min="779" max="1014" width="9.140625" style="312"/>
    <col min="1015" max="1015" width="7.140625" style="312" customWidth="1"/>
    <col min="1016" max="1016" width="8.5703125" style="312" customWidth="1"/>
    <col min="1017" max="1017" width="9" style="312" customWidth="1"/>
    <col min="1018" max="1021" width="8.42578125" style="312" customWidth="1"/>
    <col min="1022" max="1022" width="9.42578125" style="312" customWidth="1"/>
    <col min="1023" max="1023" width="8.42578125" style="312" customWidth="1"/>
    <col min="1024" max="1024" width="9.5703125" style="312" customWidth="1"/>
    <col min="1025" max="1025" width="8.42578125" style="312" customWidth="1"/>
    <col min="1026" max="1026" width="12.5703125" style="312" customWidth="1"/>
    <col min="1027" max="1027" width="9" style="312" customWidth="1"/>
    <col min="1028" max="1028" width="12" style="312" customWidth="1"/>
    <col min="1029" max="1029" width="10.28515625" style="312" customWidth="1"/>
    <col min="1030" max="1030" width="10.85546875" style="312" customWidth="1"/>
    <col min="1031" max="1031" width="9.28515625" style="312" customWidth="1"/>
    <col min="1032" max="1032" width="11.85546875" style="312" customWidth="1"/>
    <col min="1033" max="1033" width="18" style="312" bestFit="1" customWidth="1"/>
    <col min="1034" max="1034" width="11.28515625" style="312" customWidth="1"/>
    <col min="1035" max="1270" width="9.140625" style="312"/>
    <col min="1271" max="1271" width="7.140625" style="312" customWidth="1"/>
    <col min="1272" max="1272" width="8.5703125" style="312" customWidth="1"/>
    <col min="1273" max="1273" width="9" style="312" customWidth="1"/>
    <col min="1274" max="1277" width="8.42578125" style="312" customWidth="1"/>
    <col min="1278" max="1278" width="9.42578125" style="312" customWidth="1"/>
    <col min="1279" max="1279" width="8.42578125" style="312" customWidth="1"/>
    <col min="1280" max="1280" width="9.5703125" style="312" customWidth="1"/>
    <col min="1281" max="1281" width="8.42578125" style="312" customWidth="1"/>
    <col min="1282" max="1282" width="12.5703125" style="312" customWidth="1"/>
    <col min="1283" max="1283" width="9" style="312" customWidth="1"/>
    <col min="1284" max="1284" width="12" style="312" customWidth="1"/>
    <col min="1285" max="1285" width="10.28515625" style="312" customWidth="1"/>
    <col min="1286" max="1286" width="10.85546875" style="312" customWidth="1"/>
    <col min="1287" max="1287" width="9.28515625" style="312" customWidth="1"/>
    <col min="1288" max="1288" width="11.85546875" style="312" customWidth="1"/>
    <col min="1289" max="1289" width="18" style="312" bestFit="1" customWidth="1"/>
    <col min="1290" max="1290" width="11.28515625" style="312" customWidth="1"/>
    <col min="1291" max="1526" width="9.140625" style="312"/>
    <col min="1527" max="1527" width="7.140625" style="312" customWidth="1"/>
    <col min="1528" max="1528" width="8.5703125" style="312" customWidth="1"/>
    <col min="1529" max="1529" width="9" style="312" customWidth="1"/>
    <col min="1530" max="1533" width="8.42578125" style="312" customWidth="1"/>
    <col min="1534" max="1534" width="9.42578125" style="312" customWidth="1"/>
    <col min="1535" max="1535" width="8.42578125" style="312" customWidth="1"/>
    <col min="1536" max="1536" width="9.5703125" style="312" customWidth="1"/>
    <col min="1537" max="1537" width="8.42578125" style="312" customWidth="1"/>
    <col min="1538" max="1538" width="12.5703125" style="312" customWidth="1"/>
    <col min="1539" max="1539" width="9" style="312" customWidth="1"/>
    <col min="1540" max="1540" width="12" style="312" customWidth="1"/>
    <col min="1541" max="1541" width="10.28515625" style="312" customWidth="1"/>
    <col min="1542" max="1542" width="10.85546875" style="312" customWidth="1"/>
    <col min="1543" max="1543" width="9.28515625" style="312" customWidth="1"/>
    <col min="1544" max="1544" width="11.85546875" style="312" customWidth="1"/>
    <col min="1545" max="1545" width="18" style="312" bestFit="1" customWidth="1"/>
    <col min="1546" max="1546" width="11.28515625" style="312" customWidth="1"/>
    <col min="1547" max="1782" width="9.140625" style="312"/>
    <col min="1783" max="1783" width="7.140625" style="312" customWidth="1"/>
    <col min="1784" max="1784" width="8.5703125" style="312" customWidth="1"/>
    <col min="1785" max="1785" width="9" style="312" customWidth="1"/>
    <col min="1786" max="1789" width="8.42578125" style="312" customWidth="1"/>
    <col min="1790" max="1790" width="9.42578125" style="312" customWidth="1"/>
    <col min="1791" max="1791" width="8.42578125" style="312" customWidth="1"/>
    <col min="1792" max="1792" width="9.5703125" style="312" customWidth="1"/>
    <col min="1793" max="1793" width="8.42578125" style="312" customWidth="1"/>
    <col min="1794" max="1794" width="12.5703125" style="312" customWidth="1"/>
    <col min="1795" max="1795" width="9" style="312" customWidth="1"/>
    <col min="1796" max="1796" width="12" style="312" customWidth="1"/>
    <col min="1797" max="1797" width="10.28515625" style="312" customWidth="1"/>
    <col min="1798" max="1798" width="10.85546875" style="312" customWidth="1"/>
    <col min="1799" max="1799" width="9.28515625" style="312" customWidth="1"/>
    <col min="1800" max="1800" width="11.85546875" style="312" customWidth="1"/>
    <col min="1801" max="1801" width="18" style="312" bestFit="1" customWidth="1"/>
    <col min="1802" max="1802" width="11.28515625" style="312" customWidth="1"/>
    <col min="1803" max="2038" width="9.140625" style="312"/>
    <col min="2039" max="2039" width="7.140625" style="312" customWidth="1"/>
    <col min="2040" max="2040" width="8.5703125" style="312" customWidth="1"/>
    <col min="2041" max="2041" width="9" style="312" customWidth="1"/>
    <col min="2042" max="2045" width="8.42578125" style="312" customWidth="1"/>
    <col min="2046" max="2046" width="9.42578125" style="312" customWidth="1"/>
    <col min="2047" max="2047" width="8.42578125" style="312" customWidth="1"/>
    <col min="2048" max="2048" width="9.5703125" style="312" customWidth="1"/>
    <col min="2049" max="2049" width="8.42578125" style="312" customWidth="1"/>
    <col min="2050" max="2050" width="12.5703125" style="312" customWidth="1"/>
    <col min="2051" max="2051" width="9" style="312" customWidth="1"/>
    <col min="2052" max="2052" width="12" style="312" customWidth="1"/>
    <col min="2053" max="2053" width="10.28515625" style="312" customWidth="1"/>
    <col min="2054" max="2054" width="10.85546875" style="312" customWidth="1"/>
    <col min="2055" max="2055" width="9.28515625" style="312" customWidth="1"/>
    <col min="2056" max="2056" width="11.85546875" style="312" customWidth="1"/>
    <col min="2057" max="2057" width="18" style="312" bestFit="1" customWidth="1"/>
    <col min="2058" max="2058" width="11.28515625" style="312" customWidth="1"/>
    <col min="2059" max="2294" width="9.140625" style="312"/>
    <col min="2295" max="2295" width="7.140625" style="312" customWidth="1"/>
    <col min="2296" max="2296" width="8.5703125" style="312" customWidth="1"/>
    <col min="2297" max="2297" width="9" style="312" customWidth="1"/>
    <col min="2298" max="2301" width="8.42578125" style="312" customWidth="1"/>
    <col min="2302" max="2302" width="9.42578125" style="312" customWidth="1"/>
    <col min="2303" max="2303" width="8.42578125" style="312" customWidth="1"/>
    <col min="2304" max="2304" width="9.5703125" style="312" customWidth="1"/>
    <col min="2305" max="2305" width="8.42578125" style="312" customWidth="1"/>
    <col min="2306" max="2306" width="12.5703125" style="312" customWidth="1"/>
    <col min="2307" max="2307" width="9" style="312" customWidth="1"/>
    <col min="2308" max="2308" width="12" style="312" customWidth="1"/>
    <col min="2309" max="2309" width="10.28515625" style="312" customWidth="1"/>
    <col min="2310" max="2310" width="10.85546875" style="312" customWidth="1"/>
    <col min="2311" max="2311" width="9.28515625" style="312" customWidth="1"/>
    <col min="2312" max="2312" width="11.85546875" style="312" customWidth="1"/>
    <col min="2313" max="2313" width="18" style="312" bestFit="1" customWidth="1"/>
    <col min="2314" max="2314" width="11.28515625" style="312" customWidth="1"/>
    <col min="2315" max="2550" width="9.140625" style="312"/>
    <col min="2551" max="2551" width="7.140625" style="312" customWidth="1"/>
    <col min="2552" max="2552" width="8.5703125" style="312" customWidth="1"/>
    <col min="2553" max="2553" width="9" style="312" customWidth="1"/>
    <col min="2554" max="2557" width="8.42578125" style="312" customWidth="1"/>
    <col min="2558" max="2558" width="9.42578125" style="312" customWidth="1"/>
    <col min="2559" max="2559" width="8.42578125" style="312" customWidth="1"/>
    <col min="2560" max="2560" width="9.5703125" style="312" customWidth="1"/>
    <col min="2561" max="2561" width="8.42578125" style="312" customWidth="1"/>
    <col min="2562" max="2562" width="12.5703125" style="312" customWidth="1"/>
    <col min="2563" max="2563" width="9" style="312" customWidth="1"/>
    <col min="2564" max="2564" width="12" style="312" customWidth="1"/>
    <col min="2565" max="2565" width="10.28515625" style="312" customWidth="1"/>
    <col min="2566" max="2566" width="10.85546875" style="312" customWidth="1"/>
    <col min="2567" max="2567" width="9.28515625" style="312" customWidth="1"/>
    <col min="2568" max="2568" width="11.85546875" style="312" customWidth="1"/>
    <col min="2569" max="2569" width="18" style="312" bestFit="1" customWidth="1"/>
    <col min="2570" max="2570" width="11.28515625" style="312" customWidth="1"/>
    <col min="2571" max="2806" width="9.140625" style="312"/>
    <col min="2807" max="2807" width="7.140625" style="312" customWidth="1"/>
    <col min="2808" max="2808" width="8.5703125" style="312" customWidth="1"/>
    <col min="2809" max="2809" width="9" style="312" customWidth="1"/>
    <col min="2810" max="2813" width="8.42578125" style="312" customWidth="1"/>
    <col min="2814" max="2814" width="9.42578125" style="312" customWidth="1"/>
    <col min="2815" max="2815" width="8.42578125" style="312" customWidth="1"/>
    <col min="2816" max="2816" width="9.5703125" style="312" customWidth="1"/>
    <col min="2817" max="2817" width="8.42578125" style="312" customWidth="1"/>
    <col min="2818" max="2818" width="12.5703125" style="312" customWidth="1"/>
    <col min="2819" max="2819" width="9" style="312" customWidth="1"/>
    <col min="2820" max="2820" width="12" style="312" customWidth="1"/>
    <col min="2821" max="2821" width="10.28515625" style="312" customWidth="1"/>
    <col min="2822" max="2822" width="10.85546875" style="312" customWidth="1"/>
    <col min="2823" max="2823" width="9.28515625" style="312" customWidth="1"/>
    <col min="2824" max="2824" width="11.85546875" style="312" customWidth="1"/>
    <col min="2825" max="2825" width="18" style="312" bestFit="1" customWidth="1"/>
    <col min="2826" max="2826" width="11.28515625" style="312" customWidth="1"/>
    <col min="2827" max="3062" width="9.140625" style="312"/>
    <col min="3063" max="3063" width="7.140625" style="312" customWidth="1"/>
    <col min="3064" max="3064" width="8.5703125" style="312" customWidth="1"/>
    <col min="3065" max="3065" width="9" style="312" customWidth="1"/>
    <col min="3066" max="3069" width="8.42578125" style="312" customWidth="1"/>
    <col min="3070" max="3070" width="9.42578125" style="312" customWidth="1"/>
    <col min="3071" max="3071" width="8.42578125" style="312" customWidth="1"/>
    <col min="3072" max="3072" width="9.5703125" style="312" customWidth="1"/>
    <col min="3073" max="3073" width="8.42578125" style="312" customWidth="1"/>
    <col min="3074" max="3074" width="12.5703125" style="312" customWidth="1"/>
    <col min="3075" max="3075" width="9" style="312" customWidth="1"/>
    <col min="3076" max="3076" width="12" style="312" customWidth="1"/>
    <col min="3077" max="3077" width="10.28515625" style="312" customWidth="1"/>
    <col min="3078" max="3078" width="10.85546875" style="312" customWidth="1"/>
    <col min="3079" max="3079" width="9.28515625" style="312" customWidth="1"/>
    <col min="3080" max="3080" width="11.85546875" style="312" customWidth="1"/>
    <col min="3081" max="3081" width="18" style="312" bestFit="1" customWidth="1"/>
    <col min="3082" max="3082" width="11.28515625" style="312" customWidth="1"/>
    <col min="3083" max="3318" width="9.140625" style="312"/>
    <col min="3319" max="3319" width="7.140625" style="312" customWidth="1"/>
    <col min="3320" max="3320" width="8.5703125" style="312" customWidth="1"/>
    <col min="3321" max="3321" width="9" style="312" customWidth="1"/>
    <col min="3322" max="3325" width="8.42578125" style="312" customWidth="1"/>
    <col min="3326" max="3326" width="9.42578125" style="312" customWidth="1"/>
    <col min="3327" max="3327" width="8.42578125" style="312" customWidth="1"/>
    <col min="3328" max="3328" width="9.5703125" style="312" customWidth="1"/>
    <col min="3329" max="3329" width="8.42578125" style="312" customWidth="1"/>
    <col min="3330" max="3330" width="12.5703125" style="312" customWidth="1"/>
    <col min="3331" max="3331" width="9" style="312" customWidth="1"/>
    <col min="3332" max="3332" width="12" style="312" customWidth="1"/>
    <col min="3333" max="3333" width="10.28515625" style="312" customWidth="1"/>
    <col min="3334" max="3334" width="10.85546875" style="312" customWidth="1"/>
    <col min="3335" max="3335" width="9.28515625" style="312" customWidth="1"/>
    <col min="3336" max="3336" width="11.85546875" style="312" customWidth="1"/>
    <col min="3337" max="3337" width="18" style="312" bestFit="1" customWidth="1"/>
    <col min="3338" max="3338" width="11.28515625" style="312" customWidth="1"/>
    <col min="3339" max="3574" width="9.140625" style="312"/>
    <col min="3575" max="3575" width="7.140625" style="312" customWidth="1"/>
    <col min="3576" max="3576" width="8.5703125" style="312" customWidth="1"/>
    <col min="3577" max="3577" width="9" style="312" customWidth="1"/>
    <col min="3578" max="3581" width="8.42578125" style="312" customWidth="1"/>
    <col min="3582" max="3582" width="9.42578125" style="312" customWidth="1"/>
    <col min="3583" max="3583" width="8.42578125" style="312" customWidth="1"/>
    <col min="3584" max="3584" width="9.5703125" style="312" customWidth="1"/>
    <col min="3585" max="3585" width="8.42578125" style="312" customWidth="1"/>
    <col min="3586" max="3586" width="12.5703125" style="312" customWidth="1"/>
    <col min="3587" max="3587" width="9" style="312" customWidth="1"/>
    <col min="3588" max="3588" width="12" style="312" customWidth="1"/>
    <col min="3589" max="3589" width="10.28515625" style="312" customWidth="1"/>
    <col min="3590" max="3590" width="10.85546875" style="312" customWidth="1"/>
    <col min="3591" max="3591" width="9.28515625" style="312" customWidth="1"/>
    <col min="3592" max="3592" width="11.85546875" style="312" customWidth="1"/>
    <col min="3593" max="3593" width="18" style="312" bestFit="1" customWidth="1"/>
    <col min="3594" max="3594" width="11.28515625" style="312" customWidth="1"/>
    <col min="3595" max="3830" width="9.140625" style="312"/>
    <col min="3831" max="3831" width="7.140625" style="312" customWidth="1"/>
    <col min="3832" max="3832" width="8.5703125" style="312" customWidth="1"/>
    <col min="3833" max="3833" width="9" style="312" customWidth="1"/>
    <col min="3834" max="3837" width="8.42578125" style="312" customWidth="1"/>
    <col min="3838" max="3838" width="9.42578125" style="312" customWidth="1"/>
    <col min="3839" max="3839" width="8.42578125" style="312" customWidth="1"/>
    <col min="3840" max="3840" width="9.5703125" style="312" customWidth="1"/>
    <col min="3841" max="3841" width="8.42578125" style="312" customWidth="1"/>
    <col min="3842" max="3842" width="12.5703125" style="312" customWidth="1"/>
    <col min="3843" max="3843" width="9" style="312" customWidth="1"/>
    <col min="3844" max="3844" width="12" style="312" customWidth="1"/>
    <col min="3845" max="3845" width="10.28515625" style="312" customWidth="1"/>
    <col min="3846" max="3846" width="10.85546875" style="312" customWidth="1"/>
    <col min="3847" max="3847" width="9.28515625" style="312" customWidth="1"/>
    <col min="3848" max="3848" width="11.85546875" style="312" customWidth="1"/>
    <col min="3849" max="3849" width="18" style="312" bestFit="1" customWidth="1"/>
    <col min="3850" max="3850" width="11.28515625" style="312" customWidth="1"/>
    <col min="3851" max="4086" width="9.140625" style="312"/>
    <col min="4087" max="4087" width="7.140625" style="312" customWidth="1"/>
    <col min="4088" max="4088" width="8.5703125" style="312" customWidth="1"/>
    <col min="4089" max="4089" width="9" style="312" customWidth="1"/>
    <col min="4090" max="4093" width="8.42578125" style="312" customWidth="1"/>
    <col min="4094" max="4094" width="9.42578125" style="312" customWidth="1"/>
    <col min="4095" max="4095" width="8.42578125" style="312" customWidth="1"/>
    <col min="4096" max="4096" width="9.5703125" style="312" customWidth="1"/>
    <col min="4097" max="4097" width="8.42578125" style="312" customWidth="1"/>
    <col min="4098" max="4098" width="12.5703125" style="312" customWidth="1"/>
    <col min="4099" max="4099" width="9" style="312" customWidth="1"/>
    <col min="4100" max="4100" width="12" style="312" customWidth="1"/>
    <col min="4101" max="4101" width="10.28515625" style="312" customWidth="1"/>
    <col min="4102" max="4102" width="10.85546875" style="312" customWidth="1"/>
    <col min="4103" max="4103" width="9.28515625" style="312" customWidth="1"/>
    <col min="4104" max="4104" width="11.85546875" style="312" customWidth="1"/>
    <col min="4105" max="4105" width="18" style="312" bestFit="1" customWidth="1"/>
    <col min="4106" max="4106" width="11.28515625" style="312" customWidth="1"/>
    <col min="4107" max="4342" width="9.140625" style="312"/>
    <col min="4343" max="4343" width="7.140625" style="312" customWidth="1"/>
    <col min="4344" max="4344" width="8.5703125" style="312" customWidth="1"/>
    <col min="4345" max="4345" width="9" style="312" customWidth="1"/>
    <col min="4346" max="4349" width="8.42578125" style="312" customWidth="1"/>
    <col min="4350" max="4350" width="9.42578125" style="312" customWidth="1"/>
    <col min="4351" max="4351" width="8.42578125" style="312" customWidth="1"/>
    <col min="4352" max="4352" width="9.5703125" style="312" customWidth="1"/>
    <col min="4353" max="4353" width="8.42578125" style="312" customWidth="1"/>
    <col min="4354" max="4354" width="12.5703125" style="312" customWidth="1"/>
    <col min="4355" max="4355" width="9" style="312" customWidth="1"/>
    <col min="4356" max="4356" width="12" style="312" customWidth="1"/>
    <col min="4357" max="4357" width="10.28515625" style="312" customWidth="1"/>
    <col min="4358" max="4358" width="10.85546875" style="312" customWidth="1"/>
    <col min="4359" max="4359" width="9.28515625" style="312" customWidth="1"/>
    <col min="4360" max="4360" width="11.85546875" style="312" customWidth="1"/>
    <col min="4361" max="4361" width="18" style="312" bestFit="1" customWidth="1"/>
    <col min="4362" max="4362" width="11.28515625" style="312" customWidth="1"/>
    <col min="4363" max="4598" width="9.140625" style="312"/>
    <col min="4599" max="4599" width="7.140625" style="312" customWidth="1"/>
    <col min="4600" max="4600" width="8.5703125" style="312" customWidth="1"/>
    <col min="4601" max="4601" width="9" style="312" customWidth="1"/>
    <col min="4602" max="4605" width="8.42578125" style="312" customWidth="1"/>
    <col min="4606" max="4606" width="9.42578125" style="312" customWidth="1"/>
    <col min="4607" max="4607" width="8.42578125" style="312" customWidth="1"/>
    <col min="4608" max="4608" width="9.5703125" style="312" customWidth="1"/>
    <col min="4609" max="4609" width="8.42578125" style="312" customWidth="1"/>
    <col min="4610" max="4610" width="12.5703125" style="312" customWidth="1"/>
    <col min="4611" max="4611" width="9" style="312" customWidth="1"/>
    <col min="4612" max="4612" width="12" style="312" customWidth="1"/>
    <col min="4613" max="4613" width="10.28515625" style="312" customWidth="1"/>
    <col min="4614" max="4614" width="10.85546875" style="312" customWidth="1"/>
    <col min="4615" max="4615" width="9.28515625" style="312" customWidth="1"/>
    <col min="4616" max="4616" width="11.85546875" style="312" customWidth="1"/>
    <col min="4617" max="4617" width="18" style="312" bestFit="1" customWidth="1"/>
    <col min="4618" max="4618" width="11.28515625" style="312" customWidth="1"/>
    <col min="4619" max="4854" width="9.140625" style="312"/>
    <col min="4855" max="4855" width="7.140625" style="312" customWidth="1"/>
    <col min="4856" max="4856" width="8.5703125" style="312" customWidth="1"/>
    <col min="4857" max="4857" width="9" style="312" customWidth="1"/>
    <col min="4858" max="4861" width="8.42578125" style="312" customWidth="1"/>
    <col min="4862" max="4862" width="9.42578125" style="312" customWidth="1"/>
    <col min="4863" max="4863" width="8.42578125" style="312" customWidth="1"/>
    <col min="4864" max="4864" width="9.5703125" style="312" customWidth="1"/>
    <col min="4865" max="4865" width="8.42578125" style="312" customWidth="1"/>
    <col min="4866" max="4866" width="12.5703125" style="312" customWidth="1"/>
    <col min="4867" max="4867" width="9" style="312" customWidth="1"/>
    <col min="4868" max="4868" width="12" style="312" customWidth="1"/>
    <col min="4869" max="4869" width="10.28515625" style="312" customWidth="1"/>
    <col min="4870" max="4870" width="10.85546875" style="312" customWidth="1"/>
    <col min="4871" max="4871" width="9.28515625" style="312" customWidth="1"/>
    <col min="4872" max="4872" width="11.85546875" style="312" customWidth="1"/>
    <col min="4873" max="4873" width="18" style="312" bestFit="1" customWidth="1"/>
    <col min="4874" max="4874" width="11.28515625" style="312" customWidth="1"/>
    <col min="4875" max="5110" width="9.140625" style="312"/>
    <col min="5111" max="5111" width="7.140625" style="312" customWidth="1"/>
    <col min="5112" max="5112" width="8.5703125" style="312" customWidth="1"/>
    <col min="5113" max="5113" width="9" style="312" customWidth="1"/>
    <col min="5114" max="5117" width="8.42578125" style="312" customWidth="1"/>
    <col min="5118" max="5118" width="9.42578125" style="312" customWidth="1"/>
    <col min="5119" max="5119" width="8.42578125" style="312" customWidth="1"/>
    <col min="5120" max="5120" width="9.5703125" style="312" customWidth="1"/>
    <col min="5121" max="5121" width="8.42578125" style="312" customWidth="1"/>
    <col min="5122" max="5122" width="12.5703125" style="312" customWidth="1"/>
    <col min="5123" max="5123" width="9" style="312" customWidth="1"/>
    <col min="5124" max="5124" width="12" style="312" customWidth="1"/>
    <col min="5125" max="5125" width="10.28515625" style="312" customWidth="1"/>
    <col min="5126" max="5126" width="10.85546875" style="312" customWidth="1"/>
    <col min="5127" max="5127" width="9.28515625" style="312" customWidth="1"/>
    <col min="5128" max="5128" width="11.85546875" style="312" customWidth="1"/>
    <col min="5129" max="5129" width="18" style="312" bestFit="1" customWidth="1"/>
    <col min="5130" max="5130" width="11.28515625" style="312" customWidth="1"/>
    <col min="5131" max="5366" width="9.140625" style="312"/>
    <col min="5367" max="5367" width="7.140625" style="312" customWidth="1"/>
    <col min="5368" max="5368" width="8.5703125" style="312" customWidth="1"/>
    <col min="5369" max="5369" width="9" style="312" customWidth="1"/>
    <col min="5370" max="5373" width="8.42578125" style="312" customWidth="1"/>
    <col min="5374" max="5374" width="9.42578125" style="312" customWidth="1"/>
    <col min="5375" max="5375" width="8.42578125" style="312" customWidth="1"/>
    <col min="5376" max="5376" width="9.5703125" style="312" customWidth="1"/>
    <col min="5377" max="5377" width="8.42578125" style="312" customWidth="1"/>
    <col min="5378" max="5378" width="12.5703125" style="312" customWidth="1"/>
    <col min="5379" max="5379" width="9" style="312" customWidth="1"/>
    <col min="5380" max="5380" width="12" style="312" customWidth="1"/>
    <col min="5381" max="5381" width="10.28515625" style="312" customWidth="1"/>
    <col min="5382" max="5382" width="10.85546875" style="312" customWidth="1"/>
    <col min="5383" max="5383" width="9.28515625" style="312" customWidth="1"/>
    <col min="5384" max="5384" width="11.85546875" style="312" customWidth="1"/>
    <col min="5385" max="5385" width="18" style="312" bestFit="1" customWidth="1"/>
    <col min="5386" max="5386" width="11.28515625" style="312" customWidth="1"/>
    <col min="5387" max="5622" width="9.140625" style="312"/>
    <col min="5623" max="5623" width="7.140625" style="312" customWidth="1"/>
    <col min="5624" max="5624" width="8.5703125" style="312" customWidth="1"/>
    <col min="5625" max="5625" width="9" style="312" customWidth="1"/>
    <col min="5626" max="5629" width="8.42578125" style="312" customWidth="1"/>
    <col min="5630" max="5630" width="9.42578125" style="312" customWidth="1"/>
    <col min="5631" max="5631" width="8.42578125" style="312" customWidth="1"/>
    <col min="5632" max="5632" width="9.5703125" style="312" customWidth="1"/>
    <col min="5633" max="5633" width="8.42578125" style="312" customWidth="1"/>
    <col min="5634" max="5634" width="12.5703125" style="312" customWidth="1"/>
    <col min="5635" max="5635" width="9" style="312" customWidth="1"/>
    <col min="5636" max="5636" width="12" style="312" customWidth="1"/>
    <col min="5637" max="5637" width="10.28515625" style="312" customWidth="1"/>
    <col min="5638" max="5638" width="10.85546875" style="312" customWidth="1"/>
    <col min="5639" max="5639" width="9.28515625" style="312" customWidth="1"/>
    <col min="5640" max="5640" width="11.85546875" style="312" customWidth="1"/>
    <col min="5641" max="5641" width="18" style="312" bestFit="1" customWidth="1"/>
    <col min="5642" max="5642" width="11.28515625" style="312" customWidth="1"/>
    <col min="5643" max="5878" width="9.140625" style="312"/>
    <col min="5879" max="5879" width="7.140625" style="312" customWidth="1"/>
    <col min="5880" max="5880" width="8.5703125" style="312" customWidth="1"/>
    <col min="5881" max="5881" width="9" style="312" customWidth="1"/>
    <col min="5882" max="5885" width="8.42578125" style="312" customWidth="1"/>
    <col min="5886" max="5886" width="9.42578125" style="312" customWidth="1"/>
    <col min="5887" max="5887" width="8.42578125" style="312" customWidth="1"/>
    <col min="5888" max="5888" width="9.5703125" style="312" customWidth="1"/>
    <col min="5889" max="5889" width="8.42578125" style="312" customWidth="1"/>
    <col min="5890" max="5890" width="12.5703125" style="312" customWidth="1"/>
    <col min="5891" max="5891" width="9" style="312" customWidth="1"/>
    <col min="5892" max="5892" width="12" style="312" customWidth="1"/>
    <col min="5893" max="5893" width="10.28515625" style="312" customWidth="1"/>
    <col min="5894" max="5894" width="10.85546875" style="312" customWidth="1"/>
    <col min="5895" max="5895" width="9.28515625" style="312" customWidth="1"/>
    <col min="5896" max="5896" width="11.85546875" style="312" customWidth="1"/>
    <col min="5897" max="5897" width="18" style="312" bestFit="1" customWidth="1"/>
    <col min="5898" max="5898" width="11.28515625" style="312" customWidth="1"/>
    <col min="5899" max="6134" width="9.140625" style="312"/>
    <col min="6135" max="6135" width="7.140625" style="312" customWidth="1"/>
    <col min="6136" max="6136" width="8.5703125" style="312" customWidth="1"/>
    <col min="6137" max="6137" width="9" style="312" customWidth="1"/>
    <col min="6138" max="6141" width="8.42578125" style="312" customWidth="1"/>
    <col min="6142" max="6142" width="9.42578125" style="312" customWidth="1"/>
    <col min="6143" max="6143" width="8.42578125" style="312" customWidth="1"/>
    <col min="6144" max="6144" width="9.5703125" style="312" customWidth="1"/>
    <col min="6145" max="6145" width="8.42578125" style="312" customWidth="1"/>
    <col min="6146" max="6146" width="12.5703125" style="312" customWidth="1"/>
    <col min="6147" max="6147" width="9" style="312" customWidth="1"/>
    <col min="6148" max="6148" width="12" style="312" customWidth="1"/>
    <col min="6149" max="6149" width="10.28515625" style="312" customWidth="1"/>
    <col min="6150" max="6150" width="10.85546875" style="312" customWidth="1"/>
    <col min="6151" max="6151" width="9.28515625" style="312" customWidth="1"/>
    <col min="6152" max="6152" width="11.85546875" style="312" customWidth="1"/>
    <col min="6153" max="6153" width="18" style="312" bestFit="1" customWidth="1"/>
    <col min="6154" max="6154" width="11.28515625" style="312" customWidth="1"/>
    <col min="6155" max="6390" width="9.140625" style="312"/>
    <col min="6391" max="6391" width="7.140625" style="312" customWidth="1"/>
    <col min="6392" max="6392" width="8.5703125" style="312" customWidth="1"/>
    <col min="6393" max="6393" width="9" style="312" customWidth="1"/>
    <col min="6394" max="6397" width="8.42578125" style="312" customWidth="1"/>
    <col min="6398" max="6398" width="9.42578125" style="312" customWidth="1"/>
    <col min="6399" max="6399" width="8.42578125" style="312" customWidth="1"/>
    <col min="6400" max="6400" width="9.5703125" style="312" customWidth="1"/>
    <col min="6401" max="6401" width="8.42578125" style="312" customWidth="1"/>
    <col min="6402" max="6402" width="12.5703125" style="312" customWidth="1"/>
    <col min="6403" max="6403" width="9" style="312" customWidth="1"/>
    <col min="6404" max="6404" width="12" style="312" customWidth="1"/>
    <col min="6405" max="6405" width="10.28515625" style="312" customWidth="1"/>
    <col min="6406" max="6406" width="10.85546875" style="312" customWidth="1"/>
    <col min="6407" max="6407" width="9.28515625" style="312" customWidth="1"/>
    <col min="6408" max="6408" width="11.85546875" style="312" customWidth="1"/>
    <col min="6409" max="6409" width="18" style="312" bestFit="1" customWidth="1"/>
    <col min="6410" max="6410" width="11.28515625" style="312" customWidth="1"/>
    <col min="6411" max="6646" width="9.140625" style="312"/>
    <col min="6647" max="6647" width="7.140625" style="312" customWidth="1"/>
    <col min="6648" max="6648" width="8.5703125" style="312" customWidth="1"/>
    <col min="6649" max="6649" width="9" style="312" customWidth="1"/>
    <col min="6650" max="6653" width="8.42578125" style="312" customWidth="1"/>
    <col min="6654" max="6654" width="9.42578125" style="312" customWidth="1"/>
    <col min="6655" max="6655" width="8.42578125" style="312" customWidth="1"/>
    <col min="6656" max="6656" width="9.5703125" style="312" customWidth="1"/>
    <col min="6657" max="6657" width="8.42578125" style="312" customWidth="1"/>
    <col min="6658" max="6658" width="12.5703125" style="312" customWidth="1"/>
    <col min="6659" max="6659" width="9" style="312" customWidth="1"/>
    <col min="6660" max="6660" width="12" style="312" customWidth="1"/>
    <col min="6661" max="6661" width="10.28515625" style="312" customWidth="1"/>
    <col min="6662" max="6662" width="10.85546875" style="312" customWidth="1"/>
    <col min="6663" max="6663" width="9.28515625" style="312" customWidth="1"/>
    <col min="6664" max="6664" width="11.85546875" style="312" customWidth="1"/>
    <col min="6665" max="6665" width="18" style="312" bestFit="1" customWidth="1"/>
    <col min="6666" max="6666" width="11.28515625" style="312" customWidth="1"/>
    <col min="6667" max="6902" width="9.140625" style="312"/>
    <col min="6903" max="6903" width="7.140625" style="312" customWidth="1"/>
    <col min="6904" max="6904" width="8.5703125" style="312" customWidth="1"/>
    <col min="6905" max="6905" width="9" style="312" customWidth="1"/>
    <col min="6906" max="6909" width="8.42578125" style="312" customWidth="1"/>
    <col min="6910" max="6910" width="9.42578125" style="312" customWidth="1"/>
    <col min="6911" max="6911" width="8.42578125" style="312" customWidth="1"/>
    <col min="6912" max="6912" width="9.5703125" style="312" customWidth="1"/>
    <col min="6913" max="6913" width="8.42578125" style="312" customWidth="1"/>
    <col min="6914" max="6914" width="12.5703125" style="312" customWidth="1"/>
    <col min="6915" max="6915" width="9" style="312" customWidth="1"/>
    <col min="6916" max="6916" width="12" style="312" customWidth="1"/>
    <col min="6917" max="6917" width="10.28515625" style="312" customWidth="1"/>
    <col min="6918" max="6918" width="10.85546875" style="312" customWidth="1"/>
    <col min="6919" max="6919" width="9.28515625" style="312" customWidth="1"/>
    <col min="6920" max="6920" width="11.85546875" style="312" customWidth="1"/>
    <col min="6921" max="6921" width="18" style="312" bestFit="1" customWidth="1"/>
    <col min="6922" max="6922" width="11.28515625" style="312" customWidth="1"/>
    <col min="6923" max="7158" width="9.140625" style="312"/>
    <col min="7159" max="7159" width="7.140625" style="312" customWidth="1"/>
    <col min="7160" max="7160" width="8.5703125" style="312" customWidth="1"/>
    <col min="7161" max="7161" width="9" style="312" customWidth="1"/>
    <col min="7162" max="7165" width="8.42578125" style="312" customWidth="1"/>
    <col min="7166" max="7166" width="9.42578125" style="312" customWidth="1"/>
    <col min="7167" max="7167" width="8.42578125" style="312" customWidth="1"/>
    <col min="7168" max="7168" width="9.5703125" style="312" customWidth="1"/>
    <col min="7169" max="7169" width="8.42578125" style="312" customWidth="1"/>
    <col min="7170" max="7170" width="12.5703125" style="312" customWidth="1"/>
    <col min="7171" max="7171" width="9" style="312" customWidth="1"/>
    <col min="7172" max="7172" width="12" style="312" customWidth="1"/>
    <col min="7173" max="7173" width="10.28515625" style="312" customWidth="1"/>
    <col min="7174" max="7174" width="10.85546875" style="312" customWidth="1"/>
    <col min="7175" max="7175" width="9.28515625" style="312" customWidth="1"/>
    <col min="7176" max="7176" width="11.85546875" style="312" customWidth="1"/>
    <col min="7177" max="7177" width="18" style="312" bestFit="1" customWidth="1"/>
    <col min="7178" max="7178" width="11.28515625" style="312" customWidth="1"/>
    <col min="7179" max="7414" width="9.140625" style="312"/>
    <col min="7415" max="7415" width="7.140625" style="312" customWidth="1"/>
    <col min="7416" max="7416" width="8.5703125" style="312" customWidth="1"/>
    <col min="7417" max="7417" width="9" style="312" customWidth="1"/>
    <col min="7418" max="7421" width="8.42578125" style="312" customWidth="1"/>
    <col min="7422" max="7422" width="9.42578125" style="312" customWidth="1"/>
    <col min="7423" max="7423" width="8.42578125" style="312" customWidth="1"/>
    <col min="7424" max="7424" width="9.5703125" style="312" customWidth="1"/>
    <col min="7425" max="7425" width="8.42578125" style="312" customWidth="1"/>
    <col min="7426" max="7426" width="12.5703125" style="312" customWidth="1"/>
    <col min="7427" max="7427" width="9" style="312" customWidth="1"/>
    <col min="7428" max="7428" width="12" style="312" customWidth="1"/>
    <col min="7429" max="7429" width="10.28515625" style="312" customWidth="1"/>
    <col min="7430" max="7430" width="10.85546875" style="312" customWidth="1"/>
    <col min="7431" max="7431" width="9.28515625" style="312" customWidth="1"/>
    <col min="7432" max="7432" width="11.85546875" style="312" customWidth="1"/>
    <col min="7433" max="7433" width="18" style="312" bestFit="1" customWidth="1"/>
    <col min="7434" max="7434" width="11.28515625" style="312" customWidth="1"/>
    <col min="7435" max="7670" width="9.140625" style="312"/>
    <col min="7671" max="7671" width="7.140625" style="312" customWidth="1"/>
    <col min="7672" max="7672" width="8.5703125" style="312" customWidth="1"/>
    <col min="7673" max="7673" width="9" style="312" customWidth="1"/>
    <col min="7674" max="7677" width="8.42578125" style="312" customWidth="1"/>
    <col min="7678" max="7678" width="9.42578125" style="312" customWidth="1"/>
    <col min="7679" max="7679" width="8.42578125" style="312" customWidth="1"/>
    <col min="7680" max="7680" width="9.5703125" style="312" customWidth="1"/>
    <col min="7681" max="7681" width="8.42578125" style="312" customWidth="1"/>
    <col min="7682" max="7682" width="12.5703125" style="312" customWidth="1"/>
    <col min="7683" max="7683" width="9" style="312" customWidth="1"/>
    <col min="7684" max="7684" width="12" style="312" customWidth="1"/>
    <col min="7685" max="7685" width="10.28515625" style="312" customWidth="1"/>
    <col min="7686" max="7686" width="10.85546875" style="312" customWidth="1"/>
    <col min="7687" max="7687" width="9.28515625" style="312" customWidth="1"/>
    <col min="7688" max="7688" width="11.85546875" style="312" customWidth="1"/>
    <col min="7689" max="7689" width="18" style="312" bestFit="1" customWidth="1"/>
    <col min="7690" max="7690" width="11.28515625" style="312" customWidth="1"/>
    <col min="7691" max="7926" width="9.140625" style="312"/>
    <col min="7927" max="7927" width="7.140625" style="312" customWidth="1"/>
    <col min="7928" max="7928" width="8.5703125" style="312" customWidth="1"/>
    <col min="7929" max="7929" width="9" style="312" customWidth="1"/>
    <col min="7930" max="7933" width="8.42578125" style="312" customWidth="1"/>
    <col min="7934" max="7934" width="9.42578125" style="312" customWidth="1"/>
    <col min="7935" max="7935" width="8.42578125" style="312" customWidth="1"/>
    <col min="7936" max="7936" width="9.5703125" style="312" customWidth="1"/>
    <col min="7937" max="7937" width="8.42578125" style="312" customWidth="1"/>
    <col min="7938" max="7938" width="12.5703125" style="312" customWidth="1"/>
    <col min="7939" max="7939" width="9" style="312" customWidth="1"/>
    <col min="7940" max="7940" width="12" style="312" customWidth="1"/>
    <col min="7941" max="7941" width="10.28515625" style="312" customWidth="1"/>
    <col min="7942" max="7942" width="10.85546875" style="312" customWidth="1"/>
    <col min="7943" max="7943" width="9.28515625" style="312" customWidth="1"/>
    <col min="7944" max="7944" width="11.85546875" style="312" customWidth="1"/>
    <col min="7945" max="7945" width="18" style="312" bestFit="1" customWidth="1"/>
    <col min="7946" max="7946" width="11.28515625" style="312" customWidth="1"/>
    <col min="7947" max="8182" width="9.140625" style="312"/>
    <col min="8183" max="8183" width="7.140625" style="312" customWidth="1"/>
    <col min="8184" max="8184" width="8.5703125" style="312" customWidth="1"/>
    <col min="8185" max="8185" width="9" style="312" customWidth="1"/>
    <col min="8186" max="8189" width="8.42578125" style="312" customWidth="1"/>
    <col min="8190" max="8190" width="9.42578125" style="312" customWidth="1"/>
    <col min="8191" max="8191" width="8.42578125" style="312" customWidth="1"/>
    <col min="8192" max="8192" width="9.5703125" style="312" customWidth="1"/>
    <col min="8193" max="8193" width="8.42578125" style="312" customWidth="1"/>
    <col min="8194" max="8194" width="12.5703125" style="312" customWidth="1"/>
    <col min="8195" max="8195" width="9" style="312" customWidth="1"/>
    <col min="8196" max="8196" width="12" style="312" customWidth="1"/>
    <col min="8197" max="8197" width="10.28515625" style="312" customWidth="1"/>
    <col min="8198" max="8198" width="10.85546875" style="312" customWidth="1"/>
    <col min="8199" max="8199" width="9.28515625" style="312" customWidth="1"/>
    <col min="8200" max="8200" width="11.85546875" style="312" customWidth="1"/>
    <col min="8201" max="8201" width="18" style="312" bestFit="1" customWidth="1"/>
    <col min="8202" max="8202" width="11.28515625" style="312" customWidth="1"/>
    <col min="8203" max="8438" width="9.140625" style="312"/>
    <col min="8439" max="8439" width="7.140625" style="312" customWidth="1"/>
    <col min="8440" max="8440" width="8.5703125" style="312" customWidth="1"/>
    <col min="8441" max="8441" width="9" style="312" customWidth="1"/>
    <col min="8442" max="8445" width="8.42578125" style="312" customWidth="1"/>
    <col min="8446" max="8446" width="9.42578125" style="312" customWidth="1"/>
    <col min="8447" max="8447" width="8.42578125" style="312" customWidth="1"/>
    <col min="8448" max="8448" width="9.5703125" style="312" customWidth="1"/>
    <col min="8449" max="8449" width="8.42578125" style="312" customWidth="1"/>
    <col min="8450" max="8450" width="12.5703125" style="312" customWidth="1"/>
    <col min="8451" max="8451" width="9" style="312" customWidth="1"/>
    <col min="8452" max="8452" width="12" style="312" customWidth="1"/>
    <col min="8453" max="8453" width="10.28515625" style="312" customWidth="1"/>
    <col min="8454" max="8454" width="10.85546875" style="312" customWidth="1"/>
    <col min="8455" max="8455" width="9.28515625" style="312" customWidth="1"/>
    <col min="8456" max="8456" width="11.85546875" style="312" customWidth="1"/>
    <col min="8457" max="8457" width="18" style="312" bestFit="1" customWidth="1"/>
    <col min="8458" max="8458" width="11.28515625" style="312" customWidth="1"/>
    <col min="8459" max="8694" width="9.140625" style="312"/>
    <col min="8695" max="8695" width="7.140625" style="312" customWidth="1"/>
    <col min="8696" max="8696" width="8.5703125" style="312" customWidth="1"/>
    <col min="8697" max="8697" width="9" style="312" customWidth="1"/>
    <col min="8698" max="8701" width="8.42578125" style="312" customWidth="1"/>
    <col min="8702" max="8702" width="9.42578125" style="312" customWidth="1"/>
    <col min="8703" max="8703" width="8.42578125" style="312" customWidth="1"/>
    <col min="8704" max="8704" width="9.5703125" style="312" customWidth="1"/>
    <col min="8705" max="8705" width="8.42578125" style="312" customWidth="1"/>
    <col min="8706" max="8706" width="12.5703125" style="312" customWidth="1"/>
    <col min="8707" max="8707" width="9" style="312" customWidth="1"/>
    <col min="8708" max="8708" width="12" style="312" customWidth="1"/>
    <col min="8709" max="8709" width="10.28515625" style="312" customWidth="1"/>
    <col min="8710" max="8710" width="10.85546875" style="312" customWidth="1"/>
    <col min="8711" max="8711" width="9.28515625" style="312" customWidth="1"/>
    <col min="8712" max="8712" width="11.85546875" style="312" customWidth="1"/>
    <col min="8713" max="8713" width="18" style="312" bestFit="1" customWidth="1"/>
    <col min="8714" max="8714" width="11.28515625" style="312" customWidth="1"/>
    <col min="8715" max="8950" width="9.140625" style="312"/>
    <col min="8951" max="8951" width="7.140625" style="312" customWidth="1"/>
    <col min="8952" max="8952" width="8.5703125" style="312" customWidth="1"/>
    <col min="8953" max="8953" width="9" style="312" customWidth="1"/>
    <col min="8954" max="8957" width="8.42578125" style="312" customWidth="1"/>
    <col min="8958" max="8958" width="9.42578125" style="312" customWidth="1"/>
    <col min="8959" max="8959" width="8.42578125" style="312" customWidth="1"/>
    <col min="8960" max="8960" width="9.5703125" style="312" customWidth="1"/>
    <col min="8961" max="8961" width="8.42578125" style="312" customWidth="1"/>
    <col min="8962" max="8962" width="12.5703125" style="312" customWidth="1"/>
    <col min="8963" max="8963" width="9" style="312" customWidth="1"/>
    <col min="8964" max="8964" width="12" style="312" customWidth="1"/>
    <col min="8965" max="8965" width="10.28515625" style="312" customWidth="1"/>
    <col min="8966" max="8966" width="10.85546875" style="312" customWidth="1"/>
    <col min="8967" max="8967" width="9.28515625" style="312" customWidth="1"/>
    <col min="8968" max="8968" width="11.85546875" style="312" customWidth="1"/>
    <col min="8969" max="8969" width="18" style="312" bestFit="1" customWidth="1"/>
    <col min="8970" max="8970" width="11.28515625" style="312" customWidth="1"/>
    <col min="8971" max="9206" width="9.140625" style="312"/>
    <col min="9207" max="9207" width="7.140625" style="312" customWidth="1"/>
    <col min="9208" max="9208" width="8.5703125" style="312" customWidth="1"/>
    <col min="9209" max="9209" width="9" style="312" customWidth="1"/>
    <col min="9210" max="9213" width="8.42578125" style="312" customWidth="1"/>
    <col min="9214" max="9214" width="9.42578125" style="312" customWidth="1"/>
    <col min="9215" max="9215" width="8.42578125" style="312" customWidth="1"/>
    <col min="9216" max="9216" width="9.5703125" style="312" customWidth="1"/>
    <col min="9217" max="9217" width="8.42578125" style="312" customWidth="1"/>
    <col min="9218" max="9218" width="12.5703125" style="312" customWidth="1"/>
    <col min="9219" max="9219" width="9" style="312" customWidth="1"/>
    <col min="9220" max="9220" width="12" style="312" customWidth="1"/>
    <col min="9221" max="9221" width="10.28515625" style="312" customWidth="1"/>
    <col min="9222" max="9222" width="10.85546875" style="312" customWidth="1"/>
    <col min="9223" max="9223" width="9.28515625" style="312" customWidth="1"/>
    <col min="9224" max="9224" width="11.85546875" style="312" customWidth="1"/>
    <col min="9225" max="9225" width="18" style="312" bestFit="1" customWidth="1"/>
    <col min="9226" max="9226" width="11.28515625" style="312" customWidth="1"/>
    <col min="9227" max="9462" width="9.140625" style="312"/>
    <col min="9463" max="9463" width="7.140625" style="312" customWidth="1"/>
    <col min="9464" max="9464" width="8.5703125" style="312" customWidth="1"/>
    <col min="9465" max="9465" width="9" style="312" customWidth="1"/>
    <col min="9466" max="9469" width="8.42578125" style="312" customWidth="1"/>
    <col min="9470" max="9470" width="9.42578125" style="312" customWidth="1"/>
    <col min="9471" max="9471" width="8.42578125" style="312" customWidth="1"/>
    <col min="9472" max="9472" width="9.5703125" style="312" customWidth="1"/>
    <col min="9473" max="9473" width="8.42578125" style="312" customWidth="1"/>
    <col min="9474" max="9474" width="12.5703125" style="312" customWidth="1"/>
    <col min="9475" max="9475" width="9" style="312" customWidth="1"/>
    <col min="9476" max="9476" width="12" style="312" customWidth="1"/>
    <col min="9477" max="9477" width="10.28515625" style="312" customWidth="1"/>
    <col min="9478" max="9478" width="10.85546875" style="312" customWidth="1"/>
    <col min="9479" max="9479" width="9.28515625" style="312" customWidth="1"/>
    <col min="9480" max="9480" width="11.85546875" style="312" customWidth="1"/>
    <col min="9481" max="9481" width="18" style="312" bestFit="1" customWidth="1"/>
    <col min="9482" max="9482" width="11.28515625" style="312" customWidth="1"/>
    <col min="9483" max="9718" width="9.140625" style="312"/>
    <col min="9719" max="9719" width="7.140625" style="312" customWidth="1"/>
    <col min="9720" max="9720" width="8.5703125" style="312" customWidth="1"/>
    <col min="9721" max="9721" width="9" style="312" customWidth="1"/>
    <col min="9722" max="9725" width="8.42578125" style="312" customWidth="1"/>
    <col min="9726" max="9726" width="9.42578125" style="312" customWidth="1"/>
    <col min="9727" max="9727" width="8.42578125" style="312" customWidth="1"/>
    <col min="9728" max="9728" width="9.5703125" style="312" customWidth="1"/>
    <col min="9729" max="9729" width="8.42578125" style="312" customWidth="1"/>
    <col min="9730" max="9730" width="12.5703125" style="312" customWidth="1"/>
    <col min="9731" max="9731" width="9" style="312" customWidth="1"/>
    <col min="9732" max="9732" width="12" style="312" customWidth="1"/>
    <col min="9733" max="9733" width="10.28515625" style="312" customWidth="1"/>
    <col min="9734" max="9734" width="10.85546875" style="312" customWidth="1"/>
    <col min="9735" max="9735" width="9.28515625" style="312" customWidth="1"/>
    <col min="9736" max="9736" width="11.85546875" style="312" customWidth="1"/>
    <col min="9737" max="9737" width="18" style="312" bestFit="1" customWidth="1"/>
    <col min="9738" max="9738" width="11.28515625" style="312" customWidth="1"/>
    <col min="9739" max="9974" width="9.140625" style="312"/>
    <col min="9975" max="9975" width="7.140625" style="312" customWidth="1"/>
    <col min="9976" max="9976" width="8.5703125" style="312" customWidth="1"/>
    <col min="9977" max="9977" width="9" style="312" customWidth="1"/>
    <col min="9978" max="9981" width="8.42578125" style="312" customWidth="1"/>
    <col min="9982" max="9982" width="9.42578125" style="312" customWidth="1"/>
    <col min="9983" max="9983" width="8.42578125" style="312" customWidth="1"/>
    <col min="9984" max="9984" width="9.5703125" style="312" customWidth="1"/>
    <col min="9985" max="9985" width="8.42578125" style="312" customWidth="1"/>
    <col min="9986" max="9986" width="12.5703125" style="312" customWidth="1"/>
    <col min="9987" max="9987" width="9" style="312" customWidth="1"/>
    <col min="9988" max="9988" width="12" style="312" customWidth="1"/>
    <col min="9989" max="9989" width="10.28515625" style="312" customWidth="1"/>
    <col min="9990" max="9990" width="10.85546875" style="312" customWidth="1"/>
    <col min="9991" max="9991" width="9.28515625" style="312" customWidth="1"/>
    <col min="9992" max="9992" width="11.85546875" style="312" customWidth="1"/>
    <col min="9993" max="9993" width="18" style="312" bestFit="1" customWidth="1"/>
    <col min="9994" max="9994" width="11.28515625" style="312" customWidth="1"/>
    <col min="9995" max="10230" width="9.140625" style="312"/>
    <col min="10231" max="10231" width="7.140625" style="312" customWidth="1"/>
    <col min="10232" max="10232" width="8.5703125" style="312" customWidth="1"/>
    <col min="10233" max="10233" width="9" style="312" customWidth="1"/>
    <col min="10234" max="10237" width="8.42578125" style="312" customWidth="1"/>
    <col min="10238" max="10238" width="9.42578125" style="312" customWidth="1"/>
    <col min="10239" max="10239" width="8.42578125" style="312" customWidth="1"/>
    <col min="10240" max="10240" width="9.5703125" style="312" customWidth="1"/>
    <col min="10241" max="10241" width="8.42578125" style="312" customWidth="1"/>
    <col min="10242" max="10242" width="12.5703125" style="312" customWidth="1"/>
    <col min="10243" max="10243" width="9" style="312" customWidth="1"/>
    <col min="10244" max="10244" width="12" style="312" customWidth="1"/>
    <col min="10245" max="10245" width="10.28515625" style="312" customWidth="1"/>
    <col min="10246" max="10246" width="10.85546875" style="312" customWidth="1"/>
    <col min="10247" max="10247" width="9.28515625" style="312" customWidth="1"/>
    <col min="10248" max="10248" width="11.85546875" style="312" customWidth="1"/>
    <col min="10249" max="10249" width="18" style="312" bestFit="1" customWidth="1"/>
    <col min="10250" max="10250" width="11.28515625" style="312" customWidth="1"/>
    <col min="10251" max="10486" width="9.140625" style="312"/>
    <col min="10487" max="10487" width="7.140625" style="312" customWidth="1"/>
    <col min="10488" max="10488" width="8.5703125" style="312" customWidth="1"/>
    <col min="10489" max="10489" width="9" style="312" customWidth="1"/>
    <col min="10490" max="10493" width="8.42578125" style="312" customWidth="1"/>
    <col min="10494" max="10494" width="9.42578125" style="312" customWidth="1"/>
    <col min="10495" max="10495" width="8.42578125" style="312" customWidth="1"/>
    <col min="10496" max="10496" width="9.5703125" style="312" customWidth="1"/>
    <col min="10497" max="10497" width="8.42578125" style="312" customWidth="1"/>
    <col min="10498" max="10498" width="12.5703125" style="312" customWidth="1"/>
    <col min="10499" max="10499" width="9" style="312" customWidth="1"/>
    <col min="10500" max="10500" width="12" style="312" customWidth="1"/>
    <col min="10501" max="10501" width="10.28515625" style="312" customWidth="1"/>
    <col min="10502" max="10502" width="10.85546875" style="312" customWidth="1"/>
    <col min="10503" max="10503" width="9.28515625" style="312" customWidth="1"/>
    <col min="10504" max="10504" width="11.85546875" style="312" customWidth="1"/>
    <col min="10505" max="10505" width="18" style="312" bestFit="1" customWidth="1"/>
    <col min="10506" max="10506" width="11.28515625" style="312" customWidth="1"/>
    <col min="10507" max="10742" width="9.140625" style="312"/>
    <col min="10743" max="10743" width="7.140625" style="312" customWidth="1"/>
    <col min="10744" max="10744" width="8.5703125" style="312" customWidth="1"/>
    <col min="10745" max="10745" width="9" style="312" customWidth="1"/>
    <col min="10746" max="10749" width="8.42578125" style="312" customWidth="1"/>
    <col min="10750" max="10750" width="9.42578125" style="312" customWidth="1"/>
    <col min="10751" max="10751" width="8.42578125" style="312" customWidth="1"/>
    <col min="10752" max="10752" width="9.5703125" style="312" customWidth="1"/>
    <col min="10753" max="10753" width="8.42578125" style="312" customWidth="1"/>
    <col min="10754" max="10754" width="12.5703125" style="312" customWidth="1"/>
    <col min="10755" max="10755" width="9" style="312" customWidth="1"/>
    <col min="10756" max="10756" width="12" style="312" customWidth="1"/>
    <col min="10757" max="10757" width="10.28515625" style="312" customWidth="1"/>
    <col min="10758" max="10758" width="10.85546875" style="312" customWidth="1"/>
    <col min="10759" max="10759" width="9.28515625" style="312" customWidth="1"/>
    <col min="10760" max="10760" width="11.85546875" style="312" customWidth="1"/>
    <col min="10761" max="10761" width="18" style="312" bestFit="1" customWidth="1"/>
    <col min="10762" max="10762" width="11.28515625" style="312" customWidth="1"/>
    <col min="10763" max="10998" width="9.140625" style="312"/>
    <col min="10999" max="10999" width="7.140625" style="312" customWidth="1"/>
    <col min="11000" max="11000" width="8.5703125" style="312" customWidth="1"/>
    <col min="11001" max="11001" width="9" style="312" customWidth="1"/>
    <col min="11002" max="11005" width="8.42578125" style="312" customWidth="1"/>
    <col min="11006" max="11006" width="9.42578125" style="312" customWidth="1"/>
    <col min="11007" max="11007" width="8.42578125" style="312" customWidth="1"/>
    <col min="11008" max="11008" width="9.5703125" style="312" customWidth="1"/>
    <col min="11009" max="11009" width="8.42578125" style="312" customWidth="1"/>
    <col min="11010" max="11010" width="12.5703125" style="312" customWidth="1"/>
    <col min="11011" max="11011" width="9" style="312" customWidth="1"/>
    <col min="11012" max="11012" width="12" style="312" customWidth="1"/>
    <col min="11013" max="11013" width="10.28515625" style="312" customWidth="1"/>
    <col min="11014" max="11014" width="10.85546875" style="312" customWidth="1"/>
    <col min="11015" max="11015" width="9.28515625" style="312" customWidth="1"/>
    <col min="11016" max="11016" width="11.85546875" style="312" customWidth="1"/>
    <col min="11017" max="11017" width="18" style="312" bestFit="1" customWidth="1"/>
    <col min="11018" max="11018" width="11.28515625" style="312" customWidth="1"/>
    <col min="11019" max="11254" width="9.140625" style="312"/>
    <col min="11255" max="11255" width="7.140625" style="312" customWidth="1"/>
    <col min="11256" max="11256" width="8.5703125" style="312" customWidth="1"/>
    <col min="11257" max="11257" width="9" style="312" customWidth="1"/>
    <col min="11258" max="11261" width="8.42578125" style="312" customWidth="1"/>
    <col min="11262" max="11262" width="9.42578125" style="312" customWidth="1"/>
    <col min="11263" max="11263" width="8.42578125" style="312" customWidth="1"/>
    <col min="11264" max="11264" width="9.5703125" style="312" customWidth="1"/>
    <col min="11265" max="11265" width="8.42578125" style="312" customWidth="1"/>
    <col min="11266" max="11266" width="12.5703125" style="312" customWidth="1"/>
    <col min="11267" max="11267" width="9" style="312" customWidth="1"/>
    <col min="11268" max="11268" width="12" style="312" customWidth="1"/>
    <col min="11269" max="11269" width="10.28515625" style="312" customWidth="1"/>
    <col min="11270" max="11270" width="10.85546875" style="312" customWidth="1"/>
    <col min="11271" max="11271" width="9.28515625" style="312" customWidth="1"/>
    <col min="11272" max="11272" width="11.85546875" style="312" customWidth="1"/>
    <col min="11273" max="11273" width="18" style="312" bestFit="1" customWidth="1"/>
    <col min="11274" max="11274" width="11.28515625" style="312" customWidth="1"/>
    <col min="11275" max="11510" width="9.140625" style="312"/>
    <col min="11511" max="11511" width="7.140625" style="312" customWidth="1"/>
    <col min="11512" max="11512" width="8.5703125" style="312" customWidth="1"/>
    <col min="11513" max="11513" width="9" style="312" customWidth="1"/>
    <col min="11514" max="11517" width="8.42578125" style="312" customWidth="1"/>
    <col min="11518" max="11518" width="9.42578125" style="312" customWidth="1"/>
    <col min="11519" max="11519" width="8.42578125" style="312" customWidth="1"/>
    <col min="11520" max="11520" width="9.5703125" style="312" customWidth="1"/>
    <col min="11521" max="11521" width="8.42578125" style="312" customWidth="1"/>
    <col min="11522" max="11522" width="12.5703125" style="312" customWidth="1"/>
    <col min="11523" max="11523" width="9" style="312" customWidth="1"/>
    <col min="11524" max="11524" width="12" style="312" customWidth="1"/>
    <col min="11525" max="11525" width="10.28515625" style="312" customWidth="1"/>
    <col min="11526" max="11526" width="10.85546875" style="312" customWidth="1"/>
    <col min="11527" max="11527" width="9.28515625" style="312" customWidth="1"/>
    <col min="11528" max="11528" width="11.85546875" style="312" customWidth="1"/>
    <col min="11529" max="11529" width="18" style="312" bestFit="1" customWidth="1"/>
    <col min="11530" max="11530" width="11.28515625" style="312" customWidth="1"/>
    <col min="11531" max="11766" width="9.140625" style="312"/>
    <col min="11767" max="11767" width="7.140625" style="312" customWidth="1"/>
    <col min="11768" max="11768" width="8.5703125" style="312" customWidth="1"/>
    <col min="11769" max="11769" width="9" style="312" customWidth="1"/>
    <col min="11770" max="11773" width="8.42578125" style="312" customWidth="1"/>
    <col min="11774" max="11774" width="9.42578125" style="312" customWidth="1"/>
    <col min="11775" max="11775" width="8.42578125" style="312" customWidth="1"/>
    <col min="11776" max="11776" width="9.5703125" style="312" customWidth="1"/>
    <col min="11777" max="11777" width="8.42578125" style="312" customWidth="1"/>
    <col min="11778" max="11778" width="12.5703125" style="312" customWidth="1"/>
    <col min="11779" max="11779" width="9" style="312" customWidth="1"/>
    <col min="11780" max="11780" width="12" style="312" customWidth="1"/>
    <col min="11781" max="11781" width="10.28515625" style="312" customWidth="1"/>
    <col min="11782" max="11782" width="10.85546875" style="312" customWidth="1"/>
    <col min="11783" max="11783" width="9.28515625" style="312" customWidth="1"/>
    <col min="11784" max="11784" width="11.85546875" style="312" customWidth="1"/>
    <col min="11785" max="11785" width="18" style="312" bestFit="1" customWidth="1"/>
    <col min="11786" max="11786" width="11.28515625" style="312" customWidth="1"/>
    <col min="11787" max="12022" width="9.140625" style="312"/>
    <col min="12023" max="12023" width="7.140625" style="312" customWidth="1"/>
    <col min="12024" max="12024" width="8.5703125" style="312" customWidth="1"/>
    <col min="12025" max="12025" width="9" style="312" customWidth="1"/>
    <col min="12026" max="12029" width="8.42578125" style="312" customWidth="1"/>
    <col min="12030" max="12030" width="9.42578125" style="312" customWidth="1"/>
    <col min="12031" max="12031" width="8.42578125" style="312" customWidth="1"/>
    <col min="12032" max="12032" width="9.5703125" style="312" customWidth="1"/>
    <col min="12033" max="12033" width="8.42578125" style="312" customWidth="1"/>
    <col min="12034" max="12034" width="12.5703125" style="312" customWidth="1"/>
    <col min="12035" max="12035" width="9" style="312" customWidth="1"/>
    <col min="12036" max="12036" width="12" style="312" customWidth="1"/>
    <col min="12037" max="12037" width="10.28515625" style="312" customWidth="1"/>
    <col min="12038" max="12038" width="10.85546875" style="312" customWidth="1"/>
    <col min="12039" max="12039" width="9.28515625" style="312" customWidth="1"/>
    <col min="12040" max="12040" width="11.85546875" style="312" customWidth="1"/>
    <col min="12041" max="12041" width="18" style="312" bestFit="1" customWidth="1"/>
    <col min="12042" max="12042" width="11.28515625" style="312" customWidth="1"/>
    <col min="12043" max="12278" width="9.140625" style="312"/>
    <col min="12279" max="12279" width="7.140625" style="312" customWidth="1"/>
    <col min="12280" max="12280" width="8.5703125" style="312" customWidth="1"/>
    <col min="12281" max="12281" width="9" style="312" customWidth="1"/>
    <col min="12282" max="12285" width="8.42578125" style="312" customWidth="1"/>
    <col min="12286" max="12286" width="9.42578125" style="312" customWidth="1"/>
    <col min="12287" max="12287" width="8.42578125" style="312" customWidth="1"/>
    <col min="12288" max="12288" width="9.5703125" style="312" customWidth="1"/>
    <col min="12289" max="12289" width="8.42578125" style="312" customWidth="1"/>
    <col min="12290" max="12290" width="12.5703125" style="312" customWidth="1"/>
    <col min="12291" max="12291" width="9" style="312" customWidth="1"/>
    <col min="12292" max="12292" width="12" style="312" customWidth="1"/>
    <col min="12293" max="12293" width="10.28515625" style="312" customWidth="1"/>
    <col min="12294" max="12294" width="10.85546875" style="312" customWidth="1"/>
    <col min="12295" max="12295" width="9.28515625" style="312" customWidth="1"/>
    <col min="12296" max="12296" width="11.85546875" style="312" customWidth="1"/>
    <col min="12297" max="12297" width="18" style="312" bestFit="1" customWidth="1"/>
    <col min="12298" max="12298" width="11.28515625" style="312" customWidth="1"/>
    <col min="12299" max="12534" width="9.140625" style="312"/>
    <col min="12535" max="12535" width="7.140625" style="312" customWidth="1"/>
    <col min="12536" max="12536" width="8.5703125" style="312" customWidth="1"/>
    <col min="12537" max="12537" width="9" style="312" customWidth="1"/>
    <col min="12538" max="12541" width="8.42578125" style="312" customWidth="1"/>
    <col min="12542" max="12542" width="9.42578125" style="312" customWidth="1"/>
    <col min="12543" max="12543" width="8.42578125" style="312" customWidth="1"/>
    <col min="12544" max="12544" width="9.5703125" style="312" customWidth="1"/>
    <col min="12545" max="12545" width="8.42578125" style="312" customWidth="1"/>
    <col min="12546" max="12546" width="12.5703125" style="312" customWidth="1"/>
    <col min="12547" max="12547" width="9" style="312" customWidth="1"/>
    <col min="12548" max="12548" width="12" style="312" customWidth="1"/>
    <col min="12549" max="12549" width="10.28515625" style="312" customWidth="1"/>
    <col min="12550" max="12550" width="10.85546875" style="312" customWidth="1"/>
    <col min="12551" max="12551" width="9.28515625" style="312" customWidth="1"/>
    <col min="12552" max="12552" width="11.85546875" style="312" customWidth="1"/>
    <col min="12553" max="12553" width="18" style="312" bestFit="1" customWidth="1"/>
    <col min="12554" max="12554" width="11.28515625" style="312" customWidth="1"/>
    <col min="12555" max="12790" width="9.140625" style="312"/>
    <col min="12791" max="12791" width="7.140625" style="312" customWidth="1"/>
    <col min="12792" max="12792" width="8.5703125" style="312" customWidth="1"/>
    <col min="12793" max="12793" width="9" style="312" customWidth="1"/>
    <col min="12794" max="12797" width="8.42578125" style="312" customWidth="1"/>
    <col min="12798" max="12798" width="9.42578125" style="312" customWidth="1"/>
    <col min="12799" max="12799" width="8.42578125" style="312" customWidth="1"/>
    <col min="12800" max="12800" width="9.5703125" style="312" customWidth="1"/>
    <col min="12801" max="12801" width="8.42578125" style="312" customWidth="1"/>
    <col min="12802" max="12802" width="12.5703125" style="312" customWidth="1"/>
    <col min="12803" max="12803" width="9" style="312" customWidth="1"/>
    <col min="12804" max="12804" width="12" style="312" customWidth="1"/>
    <col min="12805" max="12805" width="10.28515625" style="312" customWidth="1"/>
    <col min="12806" max="12806" width="10.85546875" style="312" customWidth="1"/>
    <col min="12807" max="12807" width="9.28515625" style="312" customWidth="1"/>
    <col min="12808" max="12808" width="11.85546875" style="312" customWidth="1"/>
    <col min="12809" max="12809" width="18" style="312" bestFit="1" customWidth="1"/>
    <col min="12810" max="12810" width="11.28515625" style="312" customWidth="1"/>
    <col min="12811" max="13046" width="9.140625" style="312"/>
    <col min="13047" max="13047" width="7.140625" style="312" customWidth="1"/>
    <col min="13048" max="13048" width="8.5703125" style="312" customWidth="1"/>
    <col min="13049" max="13049" width="9" style="312" customWidth="1"/>
    <col min="13050" max="13053" width="8.42578125" style="312" customWidth="1"/>
    <col min="13054" max="13054" width="9.42578125" style="312" customWidth="1"/>
    <col min="13055" max="13055" width="8.42578125" style="312" customWidth="1"/>
    <col min="13056" max="13056" width="9.5703125" style="312" customWidth="1"/>
    <col min="13057" max="13057" width="8.42578125" style="312" customWidth="1"/>
    <col min="13058" max="13058" width="12.5703125" style="312" customWidth="1"/>
    <col min="13059" max="13059" width="9" style="312" customWidth="1"/>
    <col min="13060" max="13060" width="12" style="312" customWidth="1"/>
    <col min="13061" max="13061" width="10.28515625" style="312" customWidth="1"/>
    <col min="13062" max="13062" width="10.85546875" style="312" customWidth="1"/>
    <col min="13063" max="13063" width="9.28515625" style="312" customWidth="1"/>
    <col min="13064" max="13064" width="11.85546875" style="312" customWidth="1"/>
    <col min="13065" max="13065" width="18" style="312" bestFit="1" customWidth="1"/>
    <col min="13066" max="13066" width="11.28515625" style="312" customWidth="1"/>
    <col min="13067" max="13302" width="9.140625" style="312"/>
    <col min="13303" max="13303" width="7.140625" style="312" customWidth="1"/>
    <col min="13304" max="13304" width="8.5703125" style="312" customWidth="1"/>
    <col min="13305" max="13305" width="9" style="312" customWidth="1"/>
    <col min="13306" max="13309" width="8.42578125" style="312" customWidth="1"/>
    <col min="13310" max="13310" width="9.42578125" style="312" customWidth="1"/>
    <col min="13311" max="13311" width="8.42578125" style="312" customWidth="1"/>
    <col min="13312" max="13312" width="9.5703125" style="312" customWidth="1"/>
    <col min="13313" max="13313" width="8.42578125" style="312" customWidth="1"/>
    <col min="13314" max="13314" width="12.5703125" style="312" customWidth="1"/>
    <col min="13315" max="13315" width="9" style="312" customWidth="1"/>
    <col min="13316" max="13316" width="12" style="312" customWidth="1"/>
    <col min="13317" max="13317" width="10.28515625" style="312" customWidth="1"/>
    <col min="13318" max="13318" width="10.85546875" style="312" customWidth="1"/>
    <col min="13319" max="13319" width="9.28515625" style="312" customWidth="1"/>
    <col min="13320" max="13320" width="11.85546875" style="312" customWidth="1"/>
    <col min="13321" max="13321" width="18" style="312" bestFit="1" customWidth="1"/>
    <col min="13322" max="13322" width="11.28515625" style="312" customWidth="1"/>
    <col min="13323" max="13558" width="9.140625" style="312"/>
    <col min="13559" max="13559" width="7.140625" style="312" customWidth="1"/>
    <col min="13560" max="13560" width="8.5703125" style="312" customWidth="1"/>
    <col min="13561" max="13561" width="9" style="312" customWidth="1"/>
    <col min="13562" max="13565" width="8.42578125" style="312" customWidth="1"/>
    <col min="13566" max="13566" width="9.42578125" style="312" customWidth="1"/>
    <col min="13567" max="13567" width="8.42578125" style="312" customWidth="1"/>
    <col min="13568" max="13568" width="9.5703125" style="312" customWidth="1"/>
    <col min="13569" max="13569" width="8.42578125" style="312" customWidth="1"/>
    <col min="13570" max="13570" width="12.5703125" style="312" customWidth="1"/>
    <col min="13571" max="13571" width="9" style="312" customWidth="1"/>
    <col min="13572" max="13572" width="12" style="312" customWidth="1"/>
    <col min="13573" max="13573" width="10.28515625" style="312" customWidth="1"/>
    <col min="13574" max="13574" width="10.85546875" style="312" customWidth="1"/>
    <col min="13575" max="13575" width="9.28515625" style="312" customWidth="1"/>
    <col min="13576" max="13576" width="11.85546875" style="312" customWidth="1"/>
    <col min="13577" max="13577" width="18" style="312" bestFit="1" customWidth="1"/>
    <col min="13578" max="13578" width="11.28515625" style="312" customWidth="1"/>
    <col min="13579" max="13814" width="9.140625" style="312"/>
    <col min="13815" max="13815" width="7.140625" style="312" customWidth="1"/>
    <col min="13816" max="13816" width="8.5703125" style="312" customWidth="1"/>
    <col min="13817" max="13817" width="9" style="312" customWidth="1"/>
    <col min="13818" max="13821" width="8.42578125" style="312" customWidth="1"/>
    <col min="13822" max="13822" width="9.42578125" style="312" customWidth="1"/>
    <col min="13823" max="13823" width="8.42578125" style="312" customWidth="1"/>
    <col min="13824" max="13824" width="9.5703125" style="312" customWidth="1"/>
    <col min="13825" max="13825" width="8.42578125" style="312" customWidth="1"/>
    <col min="13826" max="13826" width="12.5703125" style="312" customWidth="1"/>
    <col min="13827" max="13827" width="9" style="312" customWidth="1"/>
    <col min="13828" max="13828" width="12" style="312" customWidth="1"/>
    <col min="13829" max="13829" width="10.28515625" style="312" customWidth="1"/>
    <col min="13830" max="13830" width="10.85546875" style="312" customWidth="1"/>
    <col min="13831" max="13831" width="9.28515625" style="312" customWidth="1"/>
    <col min="13832" max="13832" width="11.85546875" style="312" customWidth="1"/>
    <col min="13833" max="13833" width="18" style="312" bestFit="1" customWidth="1"/>
    <col min="13834" max="13834" width="11.28515625" style="312" customWidth="1"/>
    <col min="13835" max="14070" width="9.140625" style="312"/>
    <col min="14071" max="14071" width="7.140625" style="312" customWidth="1"/>
    <col min="14072" max="14072" width="8.5703125" style="312" customWidth="1"/>
    <col min="14073" max="14073" width="9" style="312" customWidth="1"/>
    <col min="14074" max="14077" width="8.42578125" style="312" customWidth="1"/>
    <col min="14078" max="14078" width="9.42578125" style="312" customWidth="1"/>
    <col min="14079" max="14079" width="8.42578125" style="312" customWidth="1"/>
    <col min="14080" max="14080" width="9.5703125" style="312" customWidth="1"/>
    <col min="14081" max="14081" width="8.42578125" style="312" customWidth="1"/>
    <col min="14082" max="14082" width="12.5703125" style="312" customWidth="1"/>
    <col min="14083" max="14083" width="9" style="312" customWidth="1"/>
    <col min="14084" max="14084" width="12" style="312" customWidth="1"/>
    <col min="14085" max="14085" width="10.28515625" style="312" customWidth="1"/>
    <col min="14086" max="14086" width="10.85546875" style="312" customWidth="1"/>
    <col min="14087" max="14087" width="9.28515625" style="312" customWidth="1"/>
    <col min="14088" max="14088" width="11.85546875" style="312" customWidth="1"/>
    <col min="14089" max="14089" width="18" style="312" bestFit="1" customWidth="1"/>
    <col min="14090" max="14090" width="11.28515625" style="312" customWidth="1"/>
    <col min="14091" max="14326" width="9.140625" style="312"/>
    <col min="14327" max="14327" width="7.140625" style="312" customWidth="1"/>
    <col min="14328" max="14328" width="8.5703125" style="312" customWidth="1"/>
    <col min="14329" max="14329" width="9" style="312" customWidth="1"/>
    <col min="14330" max="14333" width="8.42578125" style="312" customWidth="1"/>
    <col min="14334" max="14334" width="9.42578125" style="312" customWidth="1"/>
    <col min="14335" max="14335" width="8.42578125" style="312" customWidth="1"/>
    <col min="14336" max="14336" width="9.5703125" style="312" customWidth="1"/>
    <col min="14337" max="14337" width="8.42578125" style="312" customWidth="1"/>
    <col min="14338" max="14338" width="12.5703125" style="312" customWidth="1"/>
    <col min="14339" max="14339" width="9" style="312" customWidth="1"/>
    <col min="14340" max="14340" width="12" style="312" customWidth="1"/>
    <col min="14341" max="14341" width="10.28515625" style="312" customWidth="1"/>
    <col min="14342" max="14342" width="10.85546875" style="312" customWidth="1"/>
    <col min="14343" max="14343" width="9.28515625" style="312" customWidth="1"/>
    <col min="14344" max="14344" width="11.85546875" style="312" customWidth="1"/>
    <col min="14345" max="14345" width="18" style="312" bestFit="1" customWidth="1"/>
    <col min="14346" max="14346" width="11.28515625" style="312" customWidth="1"/>
    <col min="14347" max="14582" width="9.140625" style="312"/>
    <col min="14583" max="14583" width="7.140625" style="312" customWidth="1"/>
    <col min="14584" max="14584" width="8.5703125" style="312" customWidth="1"/>
    <col min="14585" max="14585" width="9" style="312" customWidth="1"/>
    <col min="14586" max="14589" width="8.42578125" style="312" customWidth="1"/>
    <col min="14590" max="14590" width="9.42578125" style="312" customWidth="1"/>
    <col min="14591" max="14591" width="8.42578125" style="312" customWidth="1"/>
    <col min="14592" max="14592" width="9.5703125" style="312" customWidth="1"/>
    <col min="14593" max="14593" width="8.42578125" style="312" customWidth="1"/>
    <col min="14594" max="14594" width="12.5703125" style="312" customWidth="1"/>
    <col min="14595" max="14595" width="9" style="312" customWidth="1"/>
    <col min="14596" max="14596" width="12" style="312" customWidth="1"/>
    <col min="14597" max="14597" width="10.28515625" style="312" customWidth="1"/>
    <col min="14598" max="14598" width="10.85546875" style="312" customWidth="1"/>
    <col min="14599" max="14599" width="9.28515625" style="312" customWidth="1"/>
    <col min="14600" max="14600" width="11.85546875" style="312" customWidth="1"/>
    <col min="14601" max="14601" width="18" style="312" bestFit="1" customWidth="1"/>
    <col min="14602" max="14602" width="11.28515625" style="312" customWidth="1"/>
    <col min="14603" max="14838" width="9.140625" style="312"/>
    <col min="14839" max="14839" width="7.140625" style="312" customWidth="1"/>
    <col min="14840" max="14840" width="8.5703125" style="312" customWidth="1"/>
    <col min="14841" max="14841" width="9" style="312" customWidth="1"/>
    <col min="14842" max="14845" width="8.42578125" style="312" customWidth="1"/>
    <col min="14846" max="14846" width="9.42578125" style="312" customWidth="1"/>
    <col min="14847" max="14847" width="8.42578125" style="312" customWidth="1"/>
    <col min="14848" max="14848" width="9.5703125" style="312" customWidth="1"/>
    <col min="14849" max="14849" width="8.42578125" style="312" customWidth="1"/>
    <col min="14850" max="14850" width="12.5703125" style="312" customWidth="1"/>
    <col min="14851" max="14851" width="9" style="312" customWidth="1"/>
    <col min="14852" max="14852" width="12" style="312" customWidth="1"/>
    <col min="14853" max="14853" width="10.28515625" style="312" customWidth="1"/>
    <col min="14854" max="14854" width="10.85546875" style="312" customWidth="1"/>
    <col min="14855" max="14855" width="9.28515625" style="312" customWidth="1"/>
    <col min="14856" max="14856" width="11.85546875" style="312" customWidth="1"/>
    <col min="14857" max="14857" width="18" style="312" bestFit="1" customWidth="1"/>
    <col min="14858" max="14858" width="11.28515625" style="312" customWidth="1"/>
    <col min="14859" max="15094" width="9.140625" style="312"/>
    <col min="15095" max="15095" width="7.140625" style="312" customWidth="1"/>
    <col min="15096" max="15096" width="8.5703125" style="312" customWidth="1"/>
    <col min="15097" max="15097" width="9" style="312" customWidth="1"/>
    <col min="15098" max="15101" width="8.42578125" style="312" customWidth="1"/>
    <col min="15102" max="15102" width="9.42578125" style="312" customWidth="1"/>
    <col min="15103" max="15103" width="8.42578125" style="312" customWidth="1"/>
    <col min="15104" max="15104" width="9.5703125" style="312" customWidth="1"/>
    <col min="15105" max="15105" width="8.42578125" style="312" customWidth="1"/>
    <col min="15106" max="15106" width="12.5703125" style="312" customWidth="1"/>
    <col min="15107" max="15107" width="9" style="312" customWidth="1"/>
    <col min="15108" max="15108" width="12" style="312" customWidth="1"/>
    <col min="15109" max="15109" width="10.28515625" style="312" customWidth="1"/>
    <col min="15110" max="15110" width="10.85546875" style="312" customWidth="1"/>
    <col min="15111" max="15111" width="9.28515625" style="312" customWidth="1"/>
    <col min="15112" max="15112" width="11.85546875" style="312" customWidth="1"/>
    <col min="15113" max="15113" width="18" style="312" bestFit="1" customWidth="1"/>
    <col min="15114" max="15114" width="11.28515625" style="312" customWidth="1"/>
    <col min="15115" max="15350" width="9.140625" style="312"/>
    <col min="15351" max="15351" width="7.140625" style="312" customWidth="1"/>
    <col min="15352" max="15352" width="8.5703125" style="312" customWidth="1"/>
    <col min="15353" max="15353" width="9" style="312" customWidth="1"/>
    <col min="15354" max="15357" width="8.42578125" style="312" customWidth="1"/>
    <col min="15358" max="15358" width="9.42578125" style="312" customWidth="1"/>
    <col min="15359" max="15359" width="8.42578125" style="312" customWidth="1"/>
    <col min="15360" max="15360" width="9.5703125" style="312" customWidth="1"/>
    <col min="15361" max="15361" width="8.42578125" style="312" customWidth="1"/>
    <col min="15362" max="15362" width="12.5703125" style="312" customWidth="1"/>
    <col min="15363" max="15363" width="9" style="312" customWidth="1"/>
    <col min="15364" max="15364" width="12" style="312" customWidth="1"/>
    <col min="15365" max="15365" width="10.28515625" style="312" customWidth="1"/>
    <col min="15366" max="15366" width="10.85546875" style="312" customWidth="1"/>
    <col min="15367" max="15367" width="9.28515625" style="312" customWidth="1"/>
    <col min="15368" max="15368" width="11.85546875" style="312" customWidth="1"/>
    <col min="15369" max="15369" width="18" style="312" bestFit="1" customWidth="1"/>
    <col min="15370" max="15370" width="11.28515625" style="312" customWidth="1"/>
    <col min="15371" max="15606" width="9.140625" style="312"/>
    <col min="15607" max="15607" width="7.140625" style="312" customWidth="1"/>
    <col min="15608" max="15608" width="8.5703125" style="312" customWidth="1"/>
    <col min="15609" max="15609" width="9" style="312" customWidth="1"/>
    <col min="15610" max="15613" width="8.42578125" style="312" customWidth="1"/>
    <col min="15614" max="15614" width="9.42578125" style="312" customWidth="1"/>
    <col min="15615" max="15615" width="8.42578125" style="312" customWidth="1"/>
    <col min="15616" max="15616" width="9.5703125" style="312" customWidth="1"/>
    <col min="15617" max="15617" width="8.42578125" style="312" customWidth="1"/>
    <col min="15618" max="15618" width="12.5703125" style="312" customWidth="1"/>
    <col min="15619" max="15619" width="9" style="312" customWidth="1"/>
    <col min="15620" max="15620" width="12" style="312" customWidth="1"/>
    <col min="15621" max="15621" width="10.28515625" style="312" customWidth="1"/>
    <col min="15622" max="15622" width="10.85546875" style="312" customWidth="1"/>
    <col min="15623" max="15623" width="9.28515625" style="312" customWidth="1"/>
    <col min="15624" max="15624" width="11.85546875" style="312" customWidth="1"/>
    <col min="15625" max="15625" width="18" style="312" bestFit="1" customWidth="1"/>
    <col min="15626" max="15626" width="11.28515625" style="312" customWidth="1"/>
    <col min="15627" max="15862" width="9.140625" style="312"/>
    <col min="15863" max="15863" width="7.140625" style="312" customWidth="1"/>
    <col min="15864" max="15864" width="8.5703125" style="312" customWidth="1"/>
    <col min="15865" max="15865" width="9" style="312" customWidth="1"/>
    <col min="15866" max="15869" width="8.42578125" style="312" customWidth="1"/>
    <col min="15870" max="15870" width="9.42578125" style="312" customWidth="1"/>
    <col min="15871" max="15871" width="8.42578125" style="312" customWidth="1"/>
    <col min="15872" max="15872" width="9.5703125" style="312" customWidth="1"/>
    <col min="15873" max="15873" width="8.42578125" style="312" customWidth="1"/>
    <col min="15874" max="15874" width="12.5703125" style="312" customWidth="1"/>
    <col min="15875" max="15875" width="9" style="312" customWidth="1"/>
    <col min="15876" max="15876" width="12" style="312" customWidth="1"/>
    <col min="15877" max="15877" width="10.28515625" style="312" customWidth="1"/>
    <col min="15878" max="15878" width="10.85546875" style="312" customWidth="1"/>
    <col min="15879" max="15879" width="9.28515625" style="312" customWidth="1"/>
    <col min="15880" max="15880" width="11.85546875" style="312" customWidth="1"/>
    <col min="15881" max="15881" width="18" style="312" bestFit="1" customWidth="1"/>
    <col min="15882" max="15882" width="11.28515625" style="312" customWidth="1"/>
    <col min="15883" max="16118" width="9.140625" style="312"/>
    <col min="16119" max="16119" width="7.140625" style="312" customWidth="1"/>
    <col min="16120" max="16120" width="8.5703125" style="312" customWidth="1"/>
    <col min="16121" max="16121" width="9" style="312" customWidth="1"/>
    <col min="16122" max="16125" width="8.42578125" style="312" customWidth="1"/>
    <col min="16126" max="16126" width="9.42578125" style="312" customWidth="1"/>
    <col min="16127" max="16127" width="8.42578125" style="312" customWidth="1"/>
    <col min="16128" max="16128" width="9.5703125" style="312" customWidth="1"/>
    <col min="16129" max="16129" width="8.42578125" style="312" customWidth="1"/>
    <col min="16130" max="16130" width="12.5703125" style="312" customWidth="1"/>
    <col min="16131" max="16131" width="9" style="312" customWidth="1"/>
    <col min="16132" max="16132" width="12" style="312" customWidth="1"/>
    <col min="16133" max="16133" width="10.28515625" style="312" customWidth="1"/>
    <col min="16134" max="16134" width="10.85546875" style="312" customWidth="1"/>
    <col min="16135" max="16135" width="9.28515625" style="312" customWidth="1"/>
    <col min="16136" max="16136" width="11.85546875" style="312" customWidth="1"/>
    <col min="16137" max="16137" width="18" style="312" bestFit="1" customWidth="1"/>
    <col min="16138" max="16138" width="11.28515625" style="312" customWidth="1"/>
    <col min="16139" max="16384" width="9.140625" style="312"/>
  </cols>
  <sheetData>
    <row r="1" spans="1:22" ht="47.25" customHeight="1">
      <c r="A1" s="1060" t="s">
        <v>451</v>
      </c>
      <c r="B1" s="1061"/>
      <c r="C1" s="1061"/>
      <c r="D1" s="1061"/>
      <c r="E1" s="1061"/>
      <c r="F1" s="1061"/>
      <c r="G1" s="1061"/>
      <c r="H1" s="1061"/>
      <c r="I1" s="1061"/>
      <c r="J1" s="1061"/>
      <c r="K1" s="1061"/>
      <c r="L1" s="1061"/>
      <c r="M1" s="1061"/>
      <c r="N1" s="1061"/>
      <c r="O1" s="1061"/>
      <c r="P1" s="1061"/>
      <c r="Q1" s="1061"/>
      <c r="R1" s="1062"/>
    </row>
    <row r="2" spans="1:22" s="319" customFormat="1" ht="40.5" customHeight="1">
      <c r="A2" s="313" t="s">
        <v>452</v>
      </c>
      <c r="B2" s="314"/>
      <c r="C2" s="1063" t="s">
        <v>643</v>
      </c>
      <c r="D2" s="1064"/>
      <c r="E2" s="1065"/>
      <c r="F2" s="315" t="s">
        <v>453</v>
      </c>
      <c r="G2" s="314"/>
      <c r="H2" s="1066" t="s">
        <v>430</v>
      </c>
      <c r="I2" s="1067"/>
      <c r="J2" s="1068"/>
      <c r="K2" s="315" t="s">
        <v>454</v>
      </c>
      <c r="L2" s="314"/>
      <c r="M2" s="316">
        <v>0.01</v>
      </c>
      <c r="N2" s="317"/>
      <c r="O2" s="318" t="s">
        <v>455</v>
      </c>
      <c r="P2" s="1069" t="s">
        <v>626</v>
      </c>
      <c r="Q2" s="1070"/>
      <c r="R2" s="1071"/>
    </row>
    <row r="3" spans="1:22" s="319" customFormat="1" ht="15" customHeight="1">
      <c r="A3" s="320" t="s">
        <v>456</v>
      </c>
      <c r="B3" s="321"/>
      <c r="C3" s="1075" t="s">
        <v>756</v>
      </c>
      <c r="D3" s="1076"/>
      <c r="E3" s="1076"/>
      <c r="F3" s="1076"/>
      <c r="G3" s="1077"/>
      <c r="H3" s="1066" t="s">
        <v>730</v>
      </c>
      <c r="I3" s="1067"/>
      <c r="J3" s="1068"/>
      <c r="K3" s="322" t="s">
        <v>457</v>
      </c>
      <c r="L3" s="321"/>
      <c r="M3" s="323" t="s">
        <v>333</v>
      </c>
      <c r="N3" s="324"/>
      <c r="O3" s="318" t="s">
        <v>458</v>
      </c>
      <c r="P3" s="1072" t="s">
        <v>764</v>
      </c>
      <c r="Q3" s="1070"/>
      <c r="R3" s="1071"/>
    </row>
    <row r="4" spans="1:22" s="319" customFormat="1" ht="15" customHeight="1">
      <c r="A4" s="325" t="s">
        <v>459</v>
      </c>
      <c r="B4" s="326"/>
      <c r="C4" s="1066">
        <v>50</v>
      </c>
      <c r="D4" s="1067"/>
      <c r="E4" s="1068"/>
      <c r="F4" s="327" t="s">
        <v>460</v>
      </c>
      <c r="G4" s="328"/>
      <c r="H4" s="1066" t="s">
        <v>461</v>
      </c>
      <c r="I4" s="1067"/>
      <c r="J4" s="1068"/>
      <c r="K4" s="327" t="s">
        <v>462</v>
      </c>
      <c r="L4" s="329"/>
      <c r="M4" s="330"/>
      <c r="N4" s="331"/>
      <c r="O4" s="318" t="s">
        <v>463</v>
      </c>
      <c r="P4" s="1070" t="s">
        <v>464</v>
      </c>
      <c r="Q4" s="1070"/>
      <c r="R4" s="1071"/>
    </row>
    <row r="5" spans="1:22" s="319" customFormat="1" ht="15" customHeight="1">
      <c r="A5" s="332" t="s">
        <v>465</v>
      </c>
      <c r="B5" s="314"/>
      <c r="C5" s="314"/>
      <c r="D5" s="314"/>
      <c r="E5" s="314"/>
      <c r="F5" s="314"/>
      <c r="G5" s="314"/>
      <c r="H5" s="314"/>
      <c r="I5" s="314"/>
      <c r="J5" s="314"/>
      <c r="K5" s="314"/>
      <c r="L5" s="314"/>
      <c r="M5" s="333"/>
      <c r="N5" s="314"/>
      <c r="O5" s="314"/>
      <c r="P5" s="314"/>
      <c r="Q5" s="314"/>
      <c r="R5" s="334"/>
    </row>
    <row r="6" spans="1:22" s="319" customFormat="1" ht="15" customHeight="1">
      <c r="A6" s="335" t="s">
        <v>466</v>
      </c>
      <c r="B6" s="336">
        <v>1</v>
      </c>
      <c r="C6" s="336">
        <v>2</v>
      </c>
      <c r="D6" s="336">
        <v>3</v>
      </c>
      <c r="E6" s="336">
        <v>4</v>
      </c>
      <c r="F6" s="336">
        <v>5</v>
      </c>
      <c r="G6" s="336">
        <v>6</v>
      </c>
      <c r="H6" s="336">
        <v>7</v>
      </c>
      <c r="I6" s="336">
        <v>8</v>
      </c>
      <c r="J6" s="336">
        <v>9</v>
      </c>
      <c r="K6" s="336">
        <v>10</v>
      </c>
      <c r="L6" s="337" t="s">
        <v>467</v>
      </c>
      <c r="M6" s="338">
        <v>6.2</v>
      </c>
      <c r="N6" s="339"/>
      <c r="O6" s="340" t="s">
        <v>468</v>
      </c>
      <c r="P6" s="340" t="s">
        <v>469</v>
      </c>
      <c r="Q6" s="340" t="s">
        <v>470</v>
      </c>
      <c r="R6" s="341" t="s">
        <v>471</v>
      </c>
    </row>
    <row r="7" spans="1:22" s="319" customFormat="1" ht="15" customHeight="1">
      <c r="A7" s="335">
        <v>1</v>
      </c>
      <c r="B7" s="655">
        <v>6.03</v>
      </c>
      <c r="C7" s="655">
        <v>6.04</v>
      </c>
      <c r="D7" s="655">
        <v>6.04</v>
      </c>
      <c r="E7" s="655">
        <v>6.04</v>
      </c>
      <c r="F7" s="655">
        <v>6.04</v>
      </c>
      <c r="G7" s="655">
        <v>6.04</v>
      </c>
      <c r="H7" s="655">
        <v>6.06</v>
      </c>
      <c r="I7" s="655">
        <v>6.05</v>
      </c>
      <c r="J7" s="655">
        <v>6.05</v>
      </c>
      <c r="K7" s="655">
        <v>6.04</v>
      </c>
      <c r="L7" s="1073"/>
      <c r="M7" s="342"/>
      <c r="N7" s="343"/>
      <c r="O7" s="344" t="s">
        <v>472</v>
      </c>
      <c r="P7" s="336">
        <v>1.123</v>
      </c>
      <c r="Q7" s="344" t="s">
        <v>473</v>
      </c>
      <c r="R7" s="345" t="s">
        <v>474</v>
      </c>
      <c r="S7" s="346"/>
      <c r="T7" s="346"/>
      <c r="U7" s="346"/>
      <c r="V7" s="346"/>
    </row>
    <row r="8" spans="1:22" s="319" customFormat="1" ht="15" customHeight="1">
      <c r="A8" s="335">
        <v>2</v>
      </c>
      <c r="B8" s="655">
        <v>6.05</v>
      </c>
      <c r="C8" s="655">
        <v>6.06</v>
      </c>
      <c r="D8" s="655">
        <v>6.05</v>
      </c>
      <c r="E8" s="655">
        <v>6.05</v>
      </c>
      <c r="F8" s="655">
        <v>6.06</v>
      </c>
      <c r="G8" s="655">
        <v>6.06</v>
      </c>
      <c r="H8" s="655">
        <v>6.06</v>
      </c>
      <c r="I8" s="655">
        <v>6.05</v>
      </c>
      <c r="J8" s="655">
        <v>6.05</v>
      </c>
      <c r="K8" s="655">
        <v>6.04</v>
      </c>
      <c r="L8" s="1074"/>
      <c r="M8" s="346"/>
      <c r="N8" s="347"/>
      <c r="O8" s="344" t="s">
        <v>475</v>
      </c>
      <c r="P8" s="336">
        <v>1.1279999999999999</v>
      </c>
      <c r="Q8" s="344" t="s">
        <v>476</v>
      </c>
      <c r="R8" s="345" t="s">
        <v>474</v>
      </c>
      <c r="S8" s="346"/>
      <c r="T8" s="346"/>
      <c r="U8" s="346"/>
      <c r="V8" s="346"/>
    </row>
    <row r="9" spans="1:22" s="319" customFormat="1" ht="15" customHeight="1">
      <c r="A9" s="348">
        <v>3</v>
      </c>
      <c r="B9" s="655">
        <v>6.05</v>
      </c>
      <c r="C9" s="655">
        <v>6.06</v>
      </c>
      <c r="D9" s="655">
        <v>6.04</v>
      </c>
      <c r="E9" s="655">
        <v>6.04</v>
      </c>
      <c r="F9" s="655">
        <v>6.06</v>
      </c>
      <c r="G9" s="655">
        <v>6.06</v>
      </c>
      <c r="H9" s="655">
        <v>6.08</v>
      </c>
      <c r="I9" s="655">
        <v>6.06</v>
      </c>
      <c r="J9" s="655">
        <v>6.06</v>
      </c>
      <c r="K9" s="655">
        <v>6.04</v>
      </c>
      <c r="L9" s="337" t="s">
        <v>477</v>
      </c>
      <c r="M9" s="349">
        <v>5.8</v>
      </c>
      <c r="N9" s="339"/>
      <c r="O9" s="350" t="s">
        <v>478</v>
      </c>
      <c r="P9" s="351">
        <v>1.6930000000000001</v>
      </c>
      <c r="Q9" s="344" t="s">
        <v>479</v>
      </c>
      <c r="R9" s="345" t="s">
        <v>480</v>
      </c>
      <c r="S9" s="346"/>
      <c r="T9" s="346"/>
      <c r="U9" s="346"/>
      <c r="V9" s="346"/>
    </row>
    <row r="10" spans="1:22" s="319" customFormat="1" ht="15" customHeight="1">
      <c r="A10" s="335">
        <v>4</v>
      </c>
      <c r="B10" s="655">
        <v>6.05</v>
      </c>
      <c r="C10" s="655">
        <v>6.06</v>
      </c>
      <c r="D10" s="655">
        <v>6.05</v>
      </c>
      <c r="E10" s="655">
        <v>6.05</v>
      </c>
      <c r="F10" s="655">
        <v>6.06</v>
      </c>
      <c r="G10" s="655">
        <v>6.06</v>
      </c>
      <c r="H10" s="655">
        <v>6.06</v>
      </c>
      <c r="I10" s="655">
        <v>6.05</v>
      </c>
      <c r="J10" s="655">
        <v>6.05</v>
      </c>
      <c r="K10" s="655">
        <v>6.04</v>
      </c>
      <c r="L10" s="1073"/>
      <c r="M10" s="352"/>
      <c r="N10" s="343"/>
      <c r="O10" s="344" t="s">
        <v>481</v>
      </c>
      <c r="P10" s="336">
        <v>2.0590000000000002</v>
      </c>
      <c r="Q10" s="344" t="s">
        <v>482</v>
      </c>
      <c r="R10" s="345" t="s">
        <v>483</v>
      </c>
      <c r="S10" s="353"/>
      <c r="T10" s="346"/>
      <c r="U10" s="346"/>
      <c r="V10" s="346"/>
    </row>
    <row r="11" spans="1:22" s="319" customFormat="1" ht="15" customHeight="1">
      <c r="A11" s="354">
        <v>5</v>
      </c>
      <c r="B11" s="655">
        <v>6.05</v>
      </c>
      <c r="C11" s="655">
        <v>6.06</v>
      </c>
      <c r="D11" s="655">
        <v>6.04</v>
      </c>
      <c r="E11" s="655">
        <v>6.04</v>
      </c>
      <c r="F11" s="655">
        <v>6.06</v>
      </c>
      <c r="G11" s="655">
        <v>6.06</v>
      </c>
      <c r="H11" s="655">
        <v>6.08</v>
      </c>
      <c r="I11" s="655">
        <v>6.06</v>
      </c>
      <c r="J11" s="655">
        <v>6.06</v>
      </c>
      <c r="K11" s="655">
        <v>6.04</v>
      </c>
      <c r="L11" s="1074"/>
      <c r="M11" s="355"/>
      <c r="N11" s="347"/>
      <c r="O11" s="356" t="s">
        <v>484</v>
      </c>
      <c r="P11" s="357">
        <v>2.3260000000000001</v>
      </c>
      <c r="Q11" s="344" t="s">
        <v>485</v>
      </c>
      <c r="R11" s="345" t="s">
        <v>486</v>
      </c>
      <c r="S11" s="353"/>
      <c r="T11" s="346"/>
      <c r="U11" s="346"/>
      <c r="V11" s="346"/>
    </row>
    <row r="12" spans="1:22" s="319" customFormat="1" ht="15" customHeight="1">
      <c r="A12" s="332" t="s">
        <v>487</v>
      </c>
      <c r="B12" s="314"/>
      <c r="C12" s="314"/>
      <c r="D12" s="314"/>
      <c r="E12" s="314"/>
      <c r="F12" s="314"/>
      <c r="G12" s="314"/>
      <c r="H12" s="314"/>
      <c r="I12" s="314"/>
      <c r="J12" s="314"/>
      <c r="K12" s="314"/>
      <c r="L12" s="314"/>
      <c r="M12" s="314"/>
      <c r="N12" s="314"/>
      <c r="O12" s="314"/>
      <c r="P12" s="314"/>
      <c r="Q12" s="314"/>
      <c r="R12" s="334"/>
      <c r="S12" s="353"/>
      <c r="T12" s="353"/>
      <c r="U12" s="353"/>
      <c r="V12" s="353"/>
    </row>
    <row r="13" spans="1:22" s="319" customFormat="1" ht="15" customHeight="1">
      <c r="A13" s="332" t="s">
        <v>488</v>
      </c>
      <c r="B13" s="314"/>
      <c r="C13" s="314"/>
      <c r="D13" s="314"/>
      <c r="E13" s="314"/>
      <c r="F13" s="314"/>
      <c r="G13" s="314"/>
      <c r="H13" s="314"/>
      <c r="I13" s="314"/>
      <c r="J13" s="314"/>
      <c r="K13" s="314"/>
      <c r="L13" s="314"/>
      <c r="M13" s="314"/>
      <c r="N13" s="314"/>
      <c r="O13" s="314"/>
      <c r="P13" s="314"/>
      <c r="Q13" s="314"/>
      <c r="R13" s="334"/>
      <c r="S13" s="353"/>
      <c r="T13" s="353"/>
      <c r="U13" s="353"/>
      <c r="V13" s="353"/>
    </row>
    <row r="14" spans="1:22" s="319" customFormat="1" ht="15" customHeight="1">
      <c r="A14" s="348" t="s">
        <v>489</v>
      </c>
      <c r="B14" s="358">
        <f t="shared" ref="B14:K14" si="0">MAX(B7:B11)</f>
        <v>6.05</v>
      </c>
      <c r="C14" s="358">
        <f t="shared" si="0"/>
        <v>6.06</v>
      </c>
      <c r="D14" s="358">
        <f t="shared" si="0"/>
        <v>6.05</v>
      </c>
      <c r="E14" s="358">
        <f t="shared" si="0"/>
        <v>6.05</v>
      </c>
      <c r="F14" s="358">
        <f t="shared" si="0"/>
        <v>6.06</v>
      </c>
      <c r="G14" s="358">
        <f t="shared" si="0"/>
        <v>6.06</v>
      </c>
      <c r="H14" s="358">
        <f t="shared" si="0"/>
        <v>6.08</v>
      </c>
      <c r="I14" s="358">
        <f t="shared" si="0"/>
        <v>6.06</v>
      </c>
      <c r="J14" s="358">
        <f t="shared" si="0"/>
        <v>6.06</v>
      </c>
      <c r="K14" s="358">
        <f t="shared" si="0"/>
        <v>6.04</v>
      </c>
      <c r="L14" s="336" t="s">
        <v>490</v>
      </c>
      <c r="M14" s="359">
        <f>(MAX(B14:K14))</f>
        <v>6.08</v>
      </c>
      <c r="N14" s="1054" t="s">
        <v>491</v>
      </c>
      <c r="O14" s="1055"/>
      <c r="P14" s="1056"/>
      <c r="Q14" s="360">
        <f>SUM(Q16:R17)</f>
        <v>0</v>
      </c>
      <c r="R14" s="361" t="s">
        <v>492</v>
      </c>
      <c r="S14" s="353"/>
      <c r="T14" s="346"/>
      <c r="U14" s="346"/>
      <c r="V14" s="346"/>
    </row>
    <row r="15" spans="1:22" s="319" customFormat="1" ht="15" customHeight="1">
      <c r="A15" s="362" t="s">
        <v>493</v>
      </c>
      <c r="B15" s="359">
        <f t="shared" ref="B15:K15" si="1">MIN(B7:B11)</f>
        <v>6.03</v>
      </c>
      <c r="C15" s="359">
        <f t="shared" si="1"/>
        <v>6.04</v>
      </c>
      <c r="D15" s="359">
        <f t="shared" si="1"/>
        <v>6.04</v>
      </c>
      <c r="E15" s="359">
        <f t="shared" si="1"/>
        <v>6.04</v>
      </c>
      <c r="F15" s="359">
        <f t="shared" si="1"/>
        <v>6.04</v>
      </c>
      <c r="G15" s="359">
        <f t="shared" si="1"/>
        <v>6.04</v>
      </c>
      <c r="H15" s="359">
        <f t="shared" si="1"/>
        <v>6.06</v>
      </c>
      <c r="I15" s="359">
        <f t="shared" si="1"/>
        <v>6.05</v>
      </c>
      <c r="J15" s="359">
        <f t="shared" si="1"/>
        <v>6.05</v>
      </c>
      <c r="K15" s="359">
        <f t="shared" si="1"/>
        <v>6.04</v>
      </c>
      <c r="L15" s="336" t="s">
        <v>494</v>
      </c>
      <c r="M15" s="359">
        <f>MIN(B15:K15)</f>
        <v>6.03</v>
      </c>
      <c r="N15" s="1057"/>
      <c r="O15" s="1058"/>
      <c r="P15" s="1059"/>
      <c r="Q15" s="363"/>
      <c r="R15" s="364"/>
      <c r="S15" s="346"/>
      <c r="T15" s="346"/>
      <c r="U15" s="346"/>
      <c r="V15" s="346"/>
    </row>
    <row r="16" spans="1:22" s="319" customFormat="1" ht="15" customHeight="1">
      <c r="A16" s="354" t="s">
        <v>495</v>
      </c>
      <c r="B16" s="365">
        <f t="shared" ref="B16:K16" si="2">SUM(MAX(B7:B11)-MIN(B7:B11))</f>
        <v>1.9999999999999574E-2</v>
      </c>
      <c r="C16" s="365">
        <f t="shared" si="2"/>
        <v>1.9999999999999574E-2</v>
      </c>
      <c r="D16" s="365">
        <f t="shared" si="2"/>
        <v>9.9999999999997868E-3</v>
      </c>
      <c r="E16" s="365">
        <f t="shared" si="2"/>
        <v>9.9999999999997868E-3</v>
      </c>
      <c r="F16" s="365">
        <f t="shared" si="2"/>
        <v>1.9999999999999574E-2</v>
      </c>
      <c r="G16" s="365">
        <f t="shared" si="2"/>
        <v>1.9999999999999574E-2</v>
      </c>
      <c r="H16" s="365">
        <f t="shared" si="2"/>
        <v>2.0000000000000462E-2</v>
      </c>
      <c r="I16" s="365">
        <f t="shared" si="2"/>
        <v>9.9999999999997868E-3</v>
      </c>
      <c r="J16" s="365">
        <f t="shared" si="2"/>
        <v>9.9999999999997868E-3</v>
      </c>
      <c r="K16" s="365">
        <f t="shared" si="2"/>
        <v>0</v>
      </c>
      <c r="L16" s="366" t="s">
        <v>496</v>
      </c>
      <c r="M16" s="367">
        <f>AVERAGE(B16:K16)</f>
        <v>1.399999999999979E-2</v>
      </c>
      <c r="N16" s="368" t="s">
        <v>497</v>
      </c>
      <c r="O16" s="369"/>
      <c r="P16" s="369"/>
      <c r="Q16" s="360">
        <f>COUNTIF(B7:K11,"&gt;"&amp;TEXT(M6,"0.000000"))</f>
        <v>0</v>
      </c>
      <c r="R16" s="361" t="s">
        <v>492</v>
      </c>
    </row>
    <row r="17" spans="1:18" s="319" customFormat="1" ht="15" customHeight="1">
      <c r="A17" s="335" t="s">
        <v>498</v>
      </c>
      <c r="B17" s="359">
        <f>(AVERAGE(B7:B11))</f>
        <v>6.0460000000000003</v>
      </c>
      <c r="C17" s="359">
        <f t="shared" ref="C17:K17" si="3">AVERAGE(C7:C11)</f>
        <v>6.0559999999999992</v>
      </c>
      <c r="D17" s="359">
        <f t="shared" si="3"/>
        <v>6.0439999999999996</v>
      </c>
      <c r="E17" s="359">
        <f t="shared" si="3"/>
        <v>6.0439999999999996</v>
      </c>
      <c r="F17" s="359">
        <f t="shared" si="3"/>
        <v>6.0559999999999992</v>
      </c>
      <c r="G17" s="359">
        <f t="shared" si="3"/>
        <v>6.0559999999999992</v>
      </c>
      <c r="H17" s="359">
        <f t="shared" si="3"/>
        <v>6.0679999999999996</v>
      </c>
      <c r="I17" s="359">
        <f t="shared" si="3"/>
        <v>6.0540000000000003</v>
      </c>
      <c r="J17" s="359">
        <f t="shared" si="3"/>
        <v>6.0540000000000003</v>
      </c>
      <c r="K17" s="359">
        <f t="shared" si="3"/>
        <v>6.04</v>
      </c>
      <c r="L17" s="366" t="s">
        <v>499</v>
      </c>
      <c r="M17" s="370">
        <f>ROUNDUP(AVERAGE(B7:K11),4)</f>
        <v>6.0518000000000001</v>
      </c>
      <c r="N17" s="368" t="s">
        <v>500</v>
      </c>
      <c r="O17" s="371"/>
      <c r="P17" s="371"/>
      <c r="Q17" s="372">
        <f>COUNTIF(B7:K11,"&lt;"&amp;TEXT(M9,"0.000000"))</f>
        <v>0</v>
      </c>
      <c r="R17" s="373" t="s">
        <v>492</v>
      </c>
    </row>
    <row r="18" spans="1:18" s="319" customFormat="1" ht="15" customHeight="1">
      <c r="A18" s="325" t="s">
        <v>501</v>
      </c>
      <c r="B18" s="374"/>
      <c r="C18" s="374"/>
      <c r="D18" s="375">
        <f>ROUNDUP(SUM(M14-M15),4)</f>
        <v>0.05</v>
      </c>
      <c r="E18" s="376"/>
      <c r="F18" s="327" t="s">
        <v>502</v>
      </c>
      <c r="G18" s="374"/>
      <c r="H18" s="374"/>
      <c r="I18" s="375">
        <f>ROUNDUP(ABS(SUM(M6-M9)),4)</f>
        <v>0.4</v>
      </c>
      <c r="J18" s="376"/>
      <c r="K18" s="327" t="s">
        <v>503</v>
      </c>
      <c r="L18" s="374"/>
      <c r="M18" s="374"/>
      <c r="N18" s="377">
        <f>ROUNDUP(SUM((2*(N20))/I18),4)</f>
        <v>0.25900000000000001</v>
      </c>
      <c r="O18" s="378" t="s">
        <v>504</v>
      </c>
      <c r="P18" s="379"/>
      <c r="Q18" s="380" t="s">
        <v>505</v>
      </c>
      <c r="R18" s="381" t="s">
        <v>506</v>
      </c>
    </row>
    <row r="19" spans="1:18" s="319" customFormat="1" ht="15" customHeight="1">
      <c r="A19" s="325" t="s">
        <v>507</v>
      </c>
      <c r="B19" s="374"/>
      <c r="C19" s="374"/>
      <c r="D19" s="375">
        <f>ROUNDUP(AVERAGE(M6:M9),4)</f>
        <v>6</v>
      </c>
      <c r="E19" s="376"/>
      <c r="F19" s="327" t="s">
        <v>508</v>
      </c>
      <c r="G19" s="374"/>
      <c r="H19" s="374"/>
      <c r="I19" s="382">
        <f>ROUNDUP(SUM(D18/N19),4)</f>
        <v>0.01</v>
      </c>
      <c r="J19" s="383"/>
      <c r="K19" s="327" t="s">
        <v>509</v>
      </c>
      <c r="L19" s="374"/>
      <c r="M19" s="374"/>
      <c r="N19" s="384">
        <v>5</v>
      </c>
      <c r="O19" s="359">
        <f>ROUNDUP(SUM(P19-I19),4)</f>
        <v>6</v>
      </c>
      <c r="P19" s="359">
        <f>ROUNDUP(SUM(P20-I19),4)</f>
        <v>6.01</v>
      </c>
      <c r="Q19" s="385">
        <f>SUM(R19)</f>
        <v>0</v>
      </c>
      <c r="R19" s="386">
        <f>FREQUENCY(B7:K11,P18:P19)</f>
        <v>0</v>
      </c>
    </row>
    <row r="20" spans="1:18" s="319" customFormat="1" ht="15" customHeight="1">
      <c r="A20" s="325" t="s">
        <v>510</v>
      </c>
      <c r="B20" s="374"/>
      <c r="C20" s="374"/>
      <c r="D20" s="375">
        <f>ROUNDUP(SUM(M15-(IF(M4=L7,N7,(IF(M4=L8,N8,(IF(M4=L9,M9,(IF(M4=L10,N10,(IF(M4=L11,N11))))))))))),4)</f>
        <v>6.03</v>
      </c>
      <c r="E20" s="376"/>
      <c r="F20" s="327" t="s">
        <v>511</v>
      </c>
      <c r="G20" s="374"/>
      <c r="H20" s="374"/>
      <c r="I20" s="375">
        <f>COUNTIF((B7:K11),"&gt;0")</f>
        <v>50</v>
      </c>
      <c r="J20" s="375"/>
      <c r="K20" s="327" t="s">
        <v>512</v>
      </c>
      <c r="L20" s="374"/>
      <c r="M20" s="374"/>
      <c r="N20" s="387">
        <f>(ABS(SUM(M17-D19)))</f>
        <v>5.1800000000000068E-2</v>
      </c>
      <c r="O20" s="359">
        <f>ROUNDUP(SUM(P20-I19),4)</f>
        <v>6.01</v>
      </c>
      <c r="P20" s="359">
        <f>ROUNDUP(SUM(P21-I19),4)</f>
        <v>6.02</v>
      </c>
      <c r="Q20" s="385">
        <f t="shared" ref="Q20:Q30" si="4">SUM(R20-R19)</f>
        <v>0</v>
      </c>
      <c r="R20" s="386">
        <f>FREQUENCY(B7:K11,P19:P20)</f>
        <v>0</v>
      </c>
    </row>
    <row r="21" spans="1:18" s="390" customFormat="1" ht="17.100000000000001" customHeight="1">
      <c r="A21" s="388"/>
      <c r="B21" s="389"/>
      <c r="C21" s="389"/>
      <c r="D21" s="389"/>
      <c r="E21" s="389"/>
      <c r="F21" s="389"/>
      <c r="G21" s="389"/>
      <c r="H21" s="389"/>
      <c r="I21" s="389"/>
      <c r="J21" s="389"/>
      <c r="K21" s="389"/>
      <c r="L21" s="389"/>
      <c r="M21" s="389"/>
      <c r="N21" s="389"/>
      <c r="O21" s="359">
        <f>ROUNDUP(SUM(P21-I19),4)</f>
        <v>6.02</v>
      </c>
      <c r="P21" s="359">
        <f>ROUNDUP((D20),4)</f>
        <v>6.03</v>
      </c>
      <c r="Q21" s="385">
        <f t="shared" si="4"/>
        <v>0</v>
      </c>
      <c r="R21" s="386">
        <f>FREQUENCY(B7:K11,P20:P21)</f>
        <v>0</v>
      </c>
    </row>
    <row r="22" spans="1:18" s="390" customFormat="1" ht="17.100000000000001" customHeight="1">
      <c r="A22" s="391" t="s">
        <v>513</v>
      </c>
      <c r="B22" s="336">
        <f>Q31</f>
        <v>6.06006</v>
      </c>
      <c r="C22" s="336">
        <f>Q31</f>
        <v>6.06006</v>
      </c>
      <c r="D22" s="336">
        <f>Q31</f>
        <v>6.06006</v>
      </c>
      <c r="E22" s="336">
        <f>Q31</f>
        <v>6.06006</v>
      </c>
      <c r="F22" s="331">
        <f>Q31</f>
        <v>6.06006</v>
      </c>
      <c r="G22" s="331">
        <f>Q31</f>
        <v>6.06006</v>
      </c>
      <c r="H22" s="331">
        <f>Q31</f>
        <v>6.06006</v>
      </c>
      <c r="I22" s="336">
        <f>Q31</f>
        <v>6.06006</v>
      </c>
      <c r="J22" s="336">
        <f>Q31</f>
        <v>6.06006</v>
      </c>
      <c r="K22" s="359">
        <f>Q31</f>
        <v>6.06006</v>
      </c>
      <c r="L22" s="392"/>
      <c r="M22" s="393"/>
      <c r="N22" s="393"/>
      <c r="O22" s="359">
        <f>ROUNDUP((D20),4)</f>
        <v>6.03</v>
      </c>
      <c r="P22" s="359">
        <f>ROUNDUP(SUM(P21+I19),4)</f>
        <v>6.04</v>
      </c>
      <c r="Q22" s="385">
        <f t="shared" si="4"/>
        <v>1</v>
      </c>
      <c r="R22" s="386">
        <f>FREQUENCY(B7:K11,P21:P22)</f>
        <v>1</v>
      </c>
    </row>
    <row r="23" spans="1:18" s="390" customFormat="1" ht="17.100000000000001" customHeight="1">
      <c r="A23" s="394" t="s">
        <v>514</v>
      </c>
      <c r="B23" s="359">
        <f>Q32</f>
        <v>6.0435400000000001</v>
      </c>
      <c r="C23" s="359">
        <f>Q32</f>
        <v>6.0435400000000001</v>
      </c>
      <c r="D23" s="359">
        <f>Q32</f>
        <v>6.0435400000000001</v>
      </c>
      <c r="E23" s="359">
        <f>Q32</f>
        <v>6.0435400000000001</v>
      </c>
      <c r="F23" s="359">
        <f>Q32</f>
        <v>6.0435400000000001</v>
      </c>
      <c r="G23" s="359">
        <f>Q32</f>
        <v>6.0435400000000001</v>
      </c>
      <c r="H23" s="359">
        <f>Q32</f>
        <v>6.0435400000000001</v>
      </c>
      <c r="I23" s="359">
        <f>Q32</f>
        <v>6.0435400000000001</v>
      </c>
      <c r="J23" s="359">
        <f>Q32</f>
        <v>6.0435400000000001</v>
      </c>
      <c r="K23" s="359">
        <f>Q32</f>
        <v>6.0435400000000001</v>
      </c>
      <c r="L23" s="392"/>
      <c r="M23" s="392"/>
      <c r="N23" s="392"/>
      <c r="O23" s="359">
        <f>ROUNDUP(SUM(P21+I19),4)</f>
        <v>6.04</v>
      </c>
      <c r="P23" s="359">
        <f>ROUNDUP(SUM(P22+I19),4)</f>
        <v>6.05</v>
      </c>
      <c r="Q23" s="385">
        <f t="shared" si="4"/>
        <v>14</v>
      </c>
      <c r="R23" s="386">
        <f>FREQUENCY(B7:K11,P22:P23)</f>
        <v>15</v>
      </c>
    </row>
    <row r="24" spans="1:18" s="390" customFormat="1" ht="17.100000000000001" customHeight="1">
      <c r="A24" s="391" t="s">
        <v>515</v>
      </c>
      <c r="B24" s="359">
        <f>Q33</f>
        <v>2.9539999999999556E-2</v>
      </c>
      <c r="C24" s="359">
        <f>Q33</f>
        <v>2.9539999999999556E-2</v>
      </c>
      <c r="D24" s="359">
        <f>Q33</f>
        <v>2.9539999999999556E-2</v>
      </c>
      <c r="E24" s="395">
        <f>Q33</f>
        <v>2.9539999999999556E-2</v>
      </c>
      <c r="F24" s="395">
        <f>Q33</f>
        <v>2.9539999999999556E-2</v>
      </c>
      <c r="G24" s="395">
        <f>Q33</f>
        <v>2.9539999999999556E-2</v>
      </c>
      <c r="H24" s="359">
        <f>Q33</f>
        <v>2.9539999999999556E-2</v>
      </c>
      <c r="I24" s="359">
        <f>Q33</f>
        <v>2.9539999999999556E-2</v>
      </c>
      <c r="J24" s="359">
        <f>Q33</f>
        <v>2.9539999999999556E-2</v>
      </c>
      <c r="K24" s="359">
        <f>Q33</f>
        <v>2.9539999999999556E-2</v>
      </c>
      <c r="L24" s="392"/>
      <c r="M24" s="392"/>
      <c r="N24" s="392"/>
      <c r="O24" s="359">
        <f>ROUNDUP(SUM(P22+I19),4)</f>
        <v>6.05</v>
      </c>
      <c r="P24" s="359">
        <f>ROUNDUP(SUM(P23+I19),4)</f>
        <v>6.06</v>
      </c>
      <c r="Q24" s="385">
        <f t="shared" si="4"/>
        <v>14</v>
      </c>
      <c r="R24" s="386">
        <f>FREQUENCY(B7:K11,P23:P24)</f>
        <v>29</v>
      </c>
    </row>
    <row r="25" spans="1:18" s="390" customFormat="1" ht="17.100000000000001" customHeight="1">
      <c r="A25" s="391" t="s">
        <v>514</v>
      </c>
      <c r="B25" s="395">
        <f>Q34</f>
        <v>0</v>
      </c>
      <c r="C25" s="395">
        <f>Q34</f>
        <v>0</v>
      </c>
      <c r="D25" s="395">
        <f>Q34</f>
        <v>0</v>
      </c>
      <c r="E25" s="395">
        <f>Q34</f>
        <v>0</v>
      </c>
      <c r="F25" s="395">
        <f>Q34</f>
        <v>0</v>
      </c>
      <c r="G25" s="395">
        <f>Q34</f>
        <v>0</v>
      </c>
      <c r="H25" s="395">
        <f>Q34</f>
        <v>0</v>
      </c>
      <c r="I25" s="395">
        <f>Q34</f>
        <v>0</v>
      </c>
      <c r="J25" s="395">
        <f>Q34</f>
        <v>0</v>
      </c>
      <c r="K25" s="359">
        <f>Q34</f>
        <v>0</v>
      </c>
      <c r="L25" s="392"/>
      <c r="M25" s="392"/>
      <c r="N25" s="392"/>
      <c r="O25" s="359">
        <f>ROUNDUP(SUM(P23+I19),4)</f>
        <v>6.06</v>
      </c>
      <c r="P25" s="359">
        <f>ROUNDUP(SUM(P24+I19),4)</f>
        <v>6.07</v>
      </c>
      <c r="Q25" s="385">
        <f t="shared" si="4"/>
        <v>19</v>
      </c>
      <c r="R25" s="386">
        <f>FREQUENCY(B7:K11,P24:P25)</f>
        <v>48</v>
      </c>
    </row>
    <row r="26" spans="1:18" s="390" customFormat="1" ht="17.100000000000001" customHeight="1">
      <c r="A26" s="391" t="s">
        <v>516</v>
      </c>
      <c r="B26" s="359">
        <f>ROUNDUP(AVERAGE(B7:K11),4)</f>
        <v>6.0518000000000001</v>
      </c>
      <c r="C26" s="359">
        <f>ROUNDUP(AVERAGE(B7:K11),4)</f>
        <v>6.0518000000000001</v>
      </c>
      <c r="D26" s="359">
        <f>ROUNDUP(AVERAGE(B7:K11),4)</f>
        <v>6.0518000000000001</v>
      </c>
      <c r="E26" s="395">
        <f>ROUNDUP(AVERAGE(B7:K11),4)</f>
        <v>6.0518000000000001</v>
      </c>
      <c r="F26" s="395">
        <f>ROUNDUP(AVERAGE(B7:K11),4)</f>
        <v>6.0518000000000001</v>
      </c>
      <c r="G26" s="395">
        <f>ROUNDUP(AVERAGE(B7:K11),4)</f>
        <v>6.0518000000000001</v>
      </c>
      <c r="H26" s="359">
        <f>ROUNDUP(AVERAGE(B7:K11),4)</f>
        <v>6.0518000000000001</v>
      </c>
      <c r="I26" s="359">
        <f>ROUNDUP(AVERAGE(B7:K11),4)</f>
        <v>6.0518000000000001</v>
      </c>
      <c r="J26" s="359">
        <f>ROUNDUP(AVERAGE(B7:K11),4)</f>
        <v>6.0518000000000001</v>
      </c>
      <c r="K26" s="359">
        <f>ROUNDUP(AVERAGE(B7:K11),4)</f>
        <v>6.0518000000000001</v>
      </c>
      <c r="L26" s="392"/>
      <c r="M26" s="392"/>
      <c r="N26" s="392"/>
      <c r="O26" s="359">
        <f>ROUNDUP(SUM(P24+I19),4)</f>
        <v>6.07</v>
      </c>
      <c r="P26" s="359">
        <f>ROUNDUP(SUM(P25+I19),4)</f>
        <v>6.08</v>
      </c>
      <c r="Q26" s="336">
        <f t="shared" si="4"/>
        <v>0</v>
      </c>
      <c r="R26" s="386">
        <f>FREQUENCY(B7:K11,P25:P26)</f>
        <v>48</v>
      </c>
    </row>
    <row r="27" spans="1:18" ht="17.100000000000001" customHeight="1">
      <c r="A27" s="391" t="s">
        <v>517</v>
      </c>
      <c r="B27" s="359">
        <f>AVERAGE(B16:K16)</f>
        <v>1.399999999999979E-2</v>
      </c>
      <c r="C27" s="359">
        <f>AVERAGE(B16:K16)</f>
        <v>1.399999999999979E-2</v>
      </c>
      <c r="D27" s="359">
        <f>AVERAGE(B16:K16)</f>
        <v>1.399999999999979E-2</v>
      </c>
      <c r="E27" s="359">
        <f>AVERAGE(B16:K16)</f>
        <v>1.399999999999979E-2</v>
      </c>
      <c r="F27" s="359">
        <f>AVERAGE(B16:K16)</f>
        <v>1.399999999999979E-2</v>
      </c>
      <c r="G27" s="359">
        <f>AVERAGE(B16:K16)</f>
        <v>1.399999999999979E-2</v>
      </c>
      <c r="H27" s="359">
        <f>AVERAGE(B16:K16)</f>
        <v>1.399999999999979E-2</v>
      </c>
      <c r="I27" s="359">
        <f>AVERAGE(B16:K16)</f>
        <v>1.399999999999979E-2</v>
      </c>
      <c r="J27" s="359">
        <f>AVERAGE(B16:K16)</f>
        <v>1.399999999999979E-2</v>
      </c>
      <c r="K27" s="359">
        <f>AVERAGE(B16:K16)</f>
        <v>1.399999999999979E-2</v>
      </c>
      <c r="L27" s="396"/>
      <c r="M27" s="392"/>
      <c r="N27" s="392"/>
      <c r="O27" s="359">
        <f>ROUNDUP(SUM(P25+I19),4)</f>
        <v>6.08</v>
      </c>
      <c r="P27" s="359">
        <f>ROUNDUP(SUM(P26+I19),4)</f>
        <v>6.09</v>
      </c>
      <c r="Q27" s="336">
        <f t="shared" si="4"/>
        <v>2</v>
      </c>
      <c r="R27" s="386">
        <f>FREQUENCY(B7:K11,P26:P27)</f>
        <v>50</v>
      </c>
    </row>
    <row r="28" spans="1:18" ht="17.100000000000001" customHeight="1">
      <c r="A28" s="397"/>
      <c r="B28" s="353"/>
      <c r="C28" s="353"/>
      <c r="D28" s="353"/>
      <c r="E28" s="353"/>
      <c r="F28" s="353"/>
      <c r="G28" s="353"/>
      <c r="H28" s="353"/>
      <c r="I28" s="353"/>
      <c r="J28" s="353"/>
      <c r="K28" s="353"/>
      <c r="L28" s="392"/>
      <c r="M28" s="392"/>
      <c r="N28" s="392"/>
      <c r="O28" s="359">
        <f>ROUNDUP(SUM(P26+I19),4)</f>
        <v>6.09</v>
      </c>
      <c r="P28" s="359">
        <f>ROUNDUP(SUM(P27+I19),4)</f>
        <v>6.1</v>
      </c>
      <c r="Q28" s="336">
        <f t="shared" si="4"/>
        <v>0</v>
      </c>
      <c r="R28" s="386">
        <f>FREQUENCY(B7:K11,P27:P28)</f>
        <v>50</v>
      </c>
    </row>
    <row r="29" spans="1:18" ht="17.100000000000001" customHeight="1">
      <c r="A29" s="388"/>
      <c r="B29" s="389"/>
      <c r="C29" s="353"/>
      <c r="D29" s="389"/>
      <c r="E29" s="389"/>
      <c r="F29" s="389"/>
      <c r="G29" s="389"/>
      <c r="H29" s="389"/>
      <c r="I29" s="389"/>
      <c r="J29" s="389"/>
      <c r="K29" s="389"/>
      <c r="L29" s="389"/>
      <c r="M29" s="389"/>
      <c r="N29" s="389"/>
      <c r="O29" s="359">
        <f>ROUNDUP(SUM(P27+I19),4)</f>
        <v>6.1</v>
      </c>
      <c r="P29" s="359">
        <f>ROUNDUP(SUM(P28+I19),4)</f>
        <v>6.11</v>
      </c>
      <c r="Q29" s="336">
        <f t="shared" si="4"/>
        <v>0</v>
      </c>
      <c r="R29" s="386">
        <f>FREQUENCY(B7:K11,P28:P29)</f>
        <v>50</v>
      </c>
    </row>
    <row r="30" spans="1:18" ht="17.100000000000001" customHeight="1">
      <c r="A30" s="397"/>
      <c r="B30" s="346"/>
      <c r="C30" s="346"/>
      <c r="D30" s="346"/>
      <c r="E30" s="346"/>
      <c r="F30" s="398"/>
      <c r="G30" s="398"/>
      <c r="H30" s="398"/>
      <c r="I30" s="346"/>
      <c r="J30" s="346"/>
      <c r="K30" s="346"/>
      <c r="L30" s="393"/>
      <c r="M30" s="393"/>
      <c r="N30" s="393"/>
      <c r="O30" s="359">
        <f>ROUNDUP(SUM(P28+I19),4)</f>
        <v>6.11</v>
      </c>
      <c r="P30" s="359">
        <f>ROUNDUP(SUM(P29+I19),4)</f>
        <v>6.12</v>
      </c>
      <c r="Q30" s="336">
        <f t="shared" si="4"/>
        <v>0</v>
      </c>
      <c r="R30" s="386">
        <f>FREQUENCY(B7:K11,P29:P30)</f>
        <v>50</v>
      </c>
    </row>
    <row r="31" spans="1:18" ht="17.100000000000001" customHeight="1">
      <c r="A31" s="397"/>
      <c r="B31" s="353"/>
      <c r="C31" s="353"/>
      <c r="D31" s="353"/>
      <c r="E31" s="353"/>
      <c r="F31" s="353"/>
      <c r="G31" s="353"/>
      <c r="H31" s="353"/>
      <c r="I31" s="353"/>
      <c r="J31" s="353"/>
      <c r="K31" s="353"/>
      <c r="L31" s="392"/>
      <c r="M31" s="392"/>
      <c r="N31" s="392"/>
      <c r="O31" s="317" t="s">
        <v>518</v>
      </c>
      <c r="P31" s="399"/>
      <c r="Q31" s="400">
        <f>(M17+(Q11*M16))</f>
        <v>6.06006</v>
      </c>
      <c r="R31" s="401"/>
    </row>
    <row r="32" spans="1:18" ht="17.100000000000001" customHeight="1">
      <c r="A32" s="397"/>
      <c r="B32" s="353"/>
      <c r="C32" s="353"/>
      <c r="D32" s="353"/>
      <c r="E32" s="353"/>
      <c r="F32" s="353"/>
      <c r="G32" s="353"/>
      <c r="H32" s="353"/>
      <c r="I32" s="353"/>
      <c r="J32" s="353"/>
      <c r="K32" s="353"/>
      <c r="L32" s="392"/>
      <c r="M32" s="392"/>
      <c r="N32" s="392"/>
      <c r="O32" s="402" t="s">
        <v>519</v>
      </c>
      <c r="P32" s="399"/>
      <c r="Q32" s="403">
        <f>(M17-(Q11*M16))</f>
        <v>6.0435400000000001</v>
      </c>
      <c r="R32" s="401"/>
    </row>
    <row r="33" spans="1:18" ht="17.100000000000001" customHeight="1">
      <c r="A33" s="397"/>
      <c r="B33" s="353"/>
      <c r="C33" s="353"/>
      <c r="D33" s="353"/>
      <c r="E33" s="353"/>
      <c r="F33" s="353"/>
      <c r="G33" s="353"/>
      <c r="H33" s="353"/>
      <c r="I33" s="353"/>
      <c r="J33" s="353"/>
      <c r="K33" s="353"/>
      <c r="L33" s="392"/>
      <c r="M33" s="392"/>
      <c r="N33" s="392"/>
      <c r="O33" s="317" t="s">
        <v>520</v>
      </c>
      <c r="P33" s="399"/>
      <c r="Q33" s="404">
        <f>M16*R11</f>
        <v>2.9539999999999556E-2</v>
      </c>
      <c r="R33" s="401"/>
    </row>
    <row r="34" spans="1:18" ht="17.100000000000001" customHeight="1">
      <c r="A34" s="397"/>
      <c r="B34" s="353"/>
      <c r="C34" s="353"/>
      <c r="D34" s="353"/>
      <c r="E34" s="353"/>
      <c r="F34" s="353"/>
      <c r="G34" s="353"/>
      <c r="H34" s="353"/>
      <c r="I34" s="353"/>
      <c r="J34" s="353"/>
      <c r="K34" s="353"/>
      <c r="L34" s="392"/>
      <c r="M34" s="392"/>
      <c r="N34" s="392"/>
      <c r="O34" s="317" t="s">
        <v>521</v>
      </c>
      <c r="P34" s="399"/>
      <c r="Q34" s="405">
        <f>M16*0</f>
        <v>0</v>
      </c>
      <c r="R34" s="401"/>
    </row>
    <row r="35" spans="1:18" s="412" customFormat="1" ht="17.100000000000001" customHeight="1">
      <c r="A35" s="406"/>
      <c r="B35" s="407"/>
      <c r="C35" s="408"/>
      <c r="D35" s="398"/>
      <c r="E35" s="398"/>
      <c r="F35" s="398"/>
      <c r="G35" s="398"/>
      <c r="H35" s="398"/>
      <c r="I35" s="398"/>
      <c r="J35" s="398"/>
      <c r="K35" s="398"/>
      <c r="L35" s="398"/>
      <c r="M35" s="398"/>
      <c r="N35" s="398"/>
      <c r="O35" s="409" t="s">
        <v>522</v>
      </c>
      <c r="P35" s="410"/>
      <c r="Q35" s="411">
        <f>STDEV(B7:K11)</f>
        <v>1.0437373975775776E-2</v>
      </c>
      <c r="R35" s="401"/>
    </row>
    <row r="36" spans="1:18" ht="17.100000000000001" customHeight="1">
      <c r="A36" s="413"/>
      <c r="B36" s="407"/>
      <c r="C36" s="398"/>
      <c r="D36" s="398"/>
      <c r="E36" s="398"/>
      <c r="F36" s="398"/>
      <c r="G36" s="398"/>
      <c r="H36" s="398"/>
      <c r="I36" s="398"/>
      <c r="J36" s="398"/>
      <c r="K36" s="398"/>
      <c r="L36" s="398"/>
      <c r="M36" s="398"/>
      <c r="N36" s="398"/>
      <c r="O36" s="337" t="s">
        <v>523</v>
      </c>
      <c r="P36" s="337"/>
      <c r="Q36" s="577">
        <f>ROUNDUP(SUM(I18/(6*Q35)),4)</f>
        <v>6.3873999999999995</v>
      </c>
      <c r="R36" s="578"/>
    </row>
    <row r="37" spans="1:18" ht="36" customHeight="1">
      <c r="A37" s="414" t="s">
        <v>524</v>
      </c>
      <c r="B37" s="415"/>
      <c r="C37" s="416" t="str">
        <f>IF(OR(AND(Q36&gt;=0,Q36&lt;=0.5),AND(Q37&gt;=0,Q37&lt;=0.5)),"PROCESS IS VERY POOR TAKE IMMEDIATE ACTION",IF(OR(AND(Q36&gt;0.5,Q36&lt;=1.33),AND(Q37&gt;0.5,Q37&lt;=1.33)),"PROCESS NEEDS CORRECTION ,Cp &amp; Cpk SHOULD BE &gt;=1.33",IF(OR(AND(Q36&gt;1,Q36&lt;=1.67),AND(Q37&gt;1,Q37&lt;=1.67)),"PROCESS IS GOOD BUT STILL IMPROVEMENT IS REQIURED","PROCESS IS EXCELLENT")))</f>
        <v>PROCESS IS EXCELLENT</v>
      </c>
      <c r="D37" s="417"/>
      <c r="E37" s="417"/>
      <c r="F37" s="417"/>
      <c r="G37" s="417"/>
      <c r="H37" s="417"/>
      <c r="I37" s="417"/>
      <c r="J37" s="417"/>
      <c r="K37" s="417"/>
      <c r="L37" s="417"/>
      <c r="M37" s="417"/>
      <c r="N37" s="417"/>
      <c r="O37" s="418" t="s">
        <v>525</v>
      </c>
      <c r="P37" s="419"/>
      <c r="Q37" s="411">
        <f>MIN(((M17-M9)/(3*Q35)), ((M6-M17)/(3*Q35)))</f>
        <v>4.73299127871178</v>
      </c>
      <c r="R37" s="401"/>
    </row>
    <row r="38" spans="1:18">
      <c r="A38" s="420"/>
      <c r="B38" s="396"/>
      <c r="C38" s="396"/>
      <c r="D38" s="396"/>
      <c r="E38" s="396"/>
      <c r="F38" s="396"/>
      <c r="G38" s="396"/>
      <c r="H38" s="396"/>
      <c r="I38" s="396"/>
      <c r="J38" s="396"/>
      <c r="K38" s="396"/>
      <c r="L38" s="396"/>
      <c r="M38" s="396"/>
      <c r="N38" s="396"/>
      <c r="O38" s="396"/>
      <c r="P38" s="396"/>
      <c r="Q38" s="396"/>
      <c r="R38" s="421"/>
    </row>
    <row r="39" spans="1:18">
      <c r="A39" s="420"/>
      <c r="B39" s="396"/>
      <c r="C39" s="396"/>
      <c r="D39" s="396"/>
      <c r="E39" s="396"/>
      <c r="F39" s="396"/>
      <c r="G39" s="396"/>
      <c r="H39" s="396"/>
      <c r="I39" s="396"/>
      <c r="J39" s="396"/>
      <c r="K39" s="396"/>
      <c r="L39" s="396"/>
      <c r="M39" s="422"/>
      <c r="N39" s="396"/>
      <c r="O39" s="396"/>
      <c r="P39" s="423"/>
      <c r="Q39" s="396"/>
      <c r="R39" s="421"/>
    </row>
    <row r="40" spans="1:18" customFormat="1" ht="15">
      <c r="A40" s="171"/>
      <c r="B40" s="172" t="s">
        <v>163</v>
      </c>
      <c r="C40" s="172"/>
      <c r="D40" s="1052" t="s">
        <v>612</v>
      </c>
      <c r="E40" s="1052"/>
      <c r="F40" s="1052"/>
      <c r="G40" s="172"/>
      <c r="H40" s="172"/>
      <c r="I40" s="172"/>
      <c r="J40" s="172"/>
      <c r="K40" s="172"/>
      <c r="L40" s="172"/>
      <c r="M40" s="396"/>
      <c r="N40" s="172"/>
      <c r="O40" s="172" t="s">
        <v>164</v>
      </c>
      <c r="P40" s="1053" t="s">
        <v>613</v>
      </c>
      <c r="Q40" s="1053"/>
      <c r="R40" s="204"/>
    </row>
    <row r="41" spans="1:18">
      <c r="A41" s="420"/>
      <c r="B41" s="396"/>
      <c r="C41" s="396"/>
      <c r="D41" s="396"/>
      <c r="E41" s="396"/>
      <c r="F41" s="396"/>
      <c r="G41" s="396"/>
      <c r="H41" s="396"/>
      <c r="I41" s="396"/>
      <c r="J41" s="396"/>
      <c r="K41" s="396"/>
      <c r="L41" s="396"/>
      <c r="M41" s="396"/>
      <c r="N41" s="396"/>
      <c r="O41" s="396"/>
      <c r="P41" s="396"/>
      <c r="Q41" s="396"/>
      <c r="R41" s="421"/>
    </row>
    <row r="42" spans="1:18" ht="9" thickBot="1">
      <c r="A42" s="424"/>
      <c r="B42" s="425"/>
      <c r="C42" s="425"/>
      <c r="D42" s="425"/>
      <c r="E42" s="425"/>
      <c r="F42" s="425"/>
      <c r="G42" s="425"/>
      <c r="H42" s="425"/>
      <c r="I42" s="425"/>
      <c r="J42" s="425"/>
      <c r="K42" s="425"/>
      <c r="L42" s="425"/>
      <c r="M42" s="425"/>
      <c r="N42" s="425"/>
      <c r="O42" s="425"/>
      <c r="P42" s="425"/>
      <c r="Q42" s="425"/>
      <c r="R42" s="426"/>
    </row>
    <row r="44" spans="1:18" ht="12.75">
      <c r="A44" s="15" t="s">
        <v>526</v>
      </c>
    </row>
  </sheetData>
  <sheetProtection selectLockedCells="1"/>
  <mergeCells count="15">
    <mergeCell ref="D40:F40"/>
    <mergeCell ref="P40:Q40"/>
    <mergeCell ref="N14:P15"/>
    <mergeCell ref="A1:R1"/>
    <mergeCell ref="C2:E2"/>
    <mergeCell ref="H2:J2"/>
    <mergeCell ref="P2:R2"/>
    <mergeCell ref="H3:J3"/>
    <mergeCell ref="P3:R3"/>
    <mergeCell ref="C4:E4"/>
    <mergeCell ref="H4:J4"/>
    <mergeCell ref="P4:R4"/>
    <mergeCell ref="L7:L8"/>
    <mergeCell ref="L10:L11"/>
    <mergeCell ref="C3:G3"/>
  </mergeCells>
  <printOptions horizontalCentered="1"/>
  <pageMargins left="0.196850393700787" right="0.55118110236220497" top="0.31496062992126" bottom="0.23622047244094499" header="0.15748031496063" footer="0.27559055118110198"/>
  <pageSetup paperSize="9" scale="76" orientation="landscape" verticalDpi="300" r:id="rId1"/>
  <headerFooter alignWithMargins="0">
    <oddFooter>&amp;LFR/RE/SPQ/15-00&amp;CSPC</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H2"/>
  <sheetViews>
    <sheetView workbookViewId="0">
      <selection activeCell="Q25" sqref="Q25"/>
    </sheetView>
  </sheetViews>
  <sheetFormatPr defaultRowHeight="15"/>
  <sheetData>
    <row r="2" spans="1:8">
      <c r="A2" s="1078" t="s">
        <v>395</v>
      </c>
      <c r="B2" s="1078"/>
      <c r="C2" s="1078"/>
      <c r="D2" s="1078"/>
      <c r="E2" s="1078"/>
      <c r="F2" s="1078"/>
      <c r="G2" s="1078"/>
      <c r="H2" s="1078"/>
    </row>
  </sheetData>
  <mergeCells count="1">
    <mergeCell ref="A2:H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view="pageBreakPreview" topLeftCell="A7" zoomScaleNormal="100" zoomScaleSheetLayoutView="100" workbookViewId="0">
      <selection activeCell="R37" sqref="R37"/>
    </sheetView>
  </sheetViews>
  <sheetFormatPr defaultRowHeight="15"/>
  <sheetData/>
  <pageMargins left="0.70866141732283472" right="0.70866141732283472" top="0.74803149606299213" bottom="0.74803149606299213" header="0.31496062992125984" footer="0.31496062992125984"/>
  <pageSetup paperSize="9" scale="10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28"/>
  <sheetViews>
    <sheetView view="pageBreakPreview" zoomScale="60" zoomScaleNormal="85" workbookViewId="0">
      <selection activeCell="G6" sqref="G6:J6"/>
    </sheetView>
  </sheetViews>
  <sheetFormatPr defaultRowHeight="15"/>
  <sheetData>
    <row r="1" spans="1:21" ht="15" customHeight="1">
      <c r="A1" s="1094"/>
      <c r="B1" s="1095"/>
      <c r="C1" s="1096"/>
      <c r="D1" s="1079" t="s">
        <v>396</v>
      </c>
      <c r="E1" s="1080"/>
      <c r="F1" s="1080"/>
      <c r="G1" s="1080"/>
      <c r="H1" s="1080"/>
      <c r="I1" s="1080"/>
      <c r="J1" s="1081"/>
      <c r="K1" s="1103"/>
      <c r="L1" s="1104"/>
      <c r="M1" s="1105"/>
    </row>
    <row r="2" spans="1:21" ht="15" customHeight="1">
      <c r="A2" s="1097"/>
      <c r="B2" s="1098"/>
      <c r="C2" s="1099"/>
      <c r="D2" s="1082"/>
      <c r="E2" s="1083"/>
      <c r="F2" s="1083"/>
      <c r="G2" s="1083"/>
      <c r="H2" s="1083"/>
      <c r="I2" s="1083"/>
      <c r="J2" s="1084"/>
      <c r="K2" s="1106"/>
      <c r="L2" s="1107"/>
      <c r="M2" s="1108"/>
    </row>
    <row r="3" spans="1:21" ht="9" customHeight="1">
      <c r="A3" s="1097"/>
      <c r="B3" s="1098"/>
      <c r="C3" s="1099"/>
      <c r="D3" s="1082"/>
      <c r="E3" s="1083"/>
      <c r="F3" s="1083"/>
      <c r="G3" s="1083"/>
      <c r="H3" s="1083"/>
      <c r="I3" s="1083"/>
      <c r="J3" s="1084"/>
      <c r="K3" s="1106"/>
      <c r="L3" s="1107"/>
      <c r="M3" s="1108"/>
    </row>
    <row r="4" spans="1:21" ht="0.75" customHeight="1">
      <c r="A4" s="1100"/>
      <c r="B4" s="1101"/>
      <c r="C4" s="1102"/>
      <c r="D4" s="1085"/>
      <c r="E4" s="1086"/>
      <c r="F4" s="1086"/>
      <c r="G4" s="1086"/>
      <c r="H4" s="1086"/>
      <c r="I4" s="1086"/>
      <c r="J4" s="1087"/>
      <c r="K4" s="1109"/>
      <c r="L4" s="1110"/>
      <c r="M4" s="1111"/>
    </row>
    <row r="5" spans="1:21" ht="48.75" customHeight="1">
      <c r="A5" s="281" t="s">
        <v>397</v>
      </c>
      <c r="B5" s="1088" t="s">
        <v>643</v>
      </c>
      <c r="C5" s="1089"/>
      <c r="D5" s="282" t="s">
        <v>398</v>
      </c>
      <c r="E5" s="1088" t="s">
        <v>756</v>
      </c>
      <c r="F5" s="1089"/>
      <c r="G5" s="283" t="s">
        <v>399</v>
      </c>
      <c r="H5" s="1088" t="s">
        <v>765</v>
      </c>
      <c r="I5" s="1090"/>
      <c r="J5" s="1089"/>
      <c r="K5" s="1091" t="s">
        <v>400</v>
      </c>
      <c r="L5" s="1092"/>
      <c r="M5" s="1093"/>
    </row>
    <row r="6" spans="1:21" ht="52.5" customHeight="1" thickBot="1">
      <c r="A6" s="1112" t="s">
        <v>401</v>
      </c>
      <c r="B6" s="1113"/>
      <c r="C6" s="1114" t="s">
        <v>402</v>
      </c>
      <c r="D6" s="1115"/>
      <c r="E6" s="1113"/>
      <c r="F6" s="284" t="s">
        <v>403</v>
      </c>
      <c r="G6" s="1116" t="s">
        <v>619</v>
      </c>
      <c r="H6" s="1117"/>
      <c r="I6" s="1117"/>
      <c r="J6" s="1118"/>
      <c r="K6" s="1119" t="s">
        <v>404</v>
      </c>
      <c r="L6" s="1120"/>
      <c r="M6" s="1121"/>
    </row>
    <row r="7" spans="1:21">
      <c r="A7" s="1122" t="s">
        <v>405</v>
      </c>
      <c r="B7" s="1123"/>
      <c r="C7" s="1123"/>
      <c r="D7" s="1123"/>
      <c r="E7" s="1124"/>
      <c r="F7" s="1131" t="s">
        <v>406</v>
      </c>
      <c r="G7" s="1123"/>
      <c r="H7" s="1123"/>
      <c r="I7" s="1123"/>
      <c r="J7" s="1132"/>
      <c r="K7" s="285" t="s">
        <v>407</v>
      </c>
      <c r="L7" s="286" t="s">
        <v>408</v>
      </c>
      <c r="M7" s="287" t="s">
        <v>409</v>
      </c>
    </row>
    <row r="8" spans="1:21">
      <c r="A8" s="1125"/>
      <c r="B8" s="1126"/>
      <c r="C8" s="1126"/>
      <c r="D8" s="1126"/>
      <c r="E8" s="1127"/>
      <c r="F8" s="1133"/>
      <c r="G8" s="1126"/>
      <c r="H8" s="1126"/>
      <c r="I8" s="1126"/>
      <c r="J8" s="1134"/>
      <c r="K8" s="288"/>
      <c r="L8" s="289"/>
      <c r="M8" s="290"/>
    </row>
    <row r="9" spans="1:21">
      <c r="A9" s="1125"/>
      <c r="B9" s="1126"/>
      <c r="C9" s="1126"/>
      <c r="D9" s="1126"/>
      <c r="E9" s="1127"/>
      <c r="F9" s="1133"/>
      <c r="G9" s="1126"/>
      <c r="H9" s="1126"/>
      <c r="I9" s="1126"/>
      <c r="J9" s="1134"/>
      <c r="K9" s="1138" t="s">
        <v>410</v>
      </c>
      <c r="L9" s="1140"/>
      <c r="M9" s="1141"/>
    </row>
    <row r="10" spans="1:21">
      <c r="A10" s="1125"/>
      <c r="B10" s="1126"/>
      <c r="C10" s="1126"/>
      <c r="D10" s="1126"/>
      <c r="E10" s="1127"/>
      <c r="F10" s="1133"/>
      <c r="G10" s="1126"/>
      <c r="H10" s="1126"/>
      <c r="I10" s="1126"/>
      <c r="J10" s="1134"/>
      <c r="K10" s="1139"/>
      <c r="L10" s="1142"/>
      <c r="M10" s="1143"/>
    </row>
    <row r="11" spans="1:21">
      <c r="A11" s="1125"/>
      <c r="B11" s="1126"/>
      <c r="C11" s="1126"/>
      <c r="D11" s="1126"/>
      <c r="E11" s="1127"/>
      <c r="F11" s="1133"/>
      <c r="G11" s="1126"/>
      <c r="H11" s="1126"/>
      <c r="I11" s="1126"/>
      <c r="J11" s="1134"/>
      <c r="K11" s="1138" t="s">
        <v>411</v>
      </c>
      <c r="L11" s="1140"/>
      <c r="M11" s="1141"/>
    </row>
    <row r="12" spans="1:21" ht="22.5" customHeight="1">
      <c r="A12" s="1125"/>
      <c r="B12" s="1126"/>
      <c r="C12" s="1126"/>
      <c r="D12" s="1126"/>
      <c r="E12" s="1127"/>
      <c r="F12" s="1133"/>
      <c r="G12" s="1126"/>
      <c r="H12" s="1126"/>
      <c r="I12" s="1126"/>
      <c r="J12" s="1134"/>
      <c r="K12" s="1139"/>
      <c r="L12" s="1142"/>
      <c r="M12" s="1143"/>
    </row>
    <row r="13" spans="1:21" ht="28.5" customHeight="1">
      <c r="A13" s="1125"/>
      <c r="B13" s="1126"/>
      <c r="C13" s="1126"/>
      <c r="D13" s="1126"/>
      <c r="E13" s="1127"/>
      <c r="F13" s="1133"/>
      <c r="G13" s="1126"/>
      <c r="H13" s="1126"/>
      <c r="I13" s="1126"/>
      <c r="J13" s="1134"/>
      <c r="K13" s="1144" t="s">
        <v>412</v>
      </c>
      <c r="L13" s="1145"/>
      <c r="M13" s="1146"/>
    </row>
    <row r="14" spans="1:21">
      <c r="A14" s="1125"/>
      <c r="B14" s="1126"/>
      <c r="C14" s="1126"/>
      <c r="D14" s="1126"/>
      <c r="E14" s="1127"/>
      <c r="F14" s="1133"/>
      <c r="G14" s="1126"/>
      <c r="H14" s="1126"/>
      <c r="I14" s="1126"/>
      <c r="J14" s="1134"/>
      <c r="K14" s="1144"/>
      <c r="L14" s="1145"/>
      <c r="M14" s="1146"/>
    </row>
    <row r="15" spans="1:21" ht="24.75" customHeight="1">
      <c r="A15" s="1125"/>
      <c r="B15" s="1126"/>
      <c r="C15" s="1126"/>
      <c r="D15" s="1126"/>
      <c r="E15" s="1127"/>
      <c r="F15" s="1133"/>
      <c r="G15" s="1126"/>
      <c r="H15" s="1126"/>
      <c r="I15" s="1126"/>
      <c r="J15" s="1134"/>
      <c r="K15" s="1147" t="s">
        <v>413</v>
      </c>
      <c r="L15" s="1148"/>
      <c r="M15" s="1149"/>
      <c r="U15" s="602"/>
    </row>
    <row r="16" spans="1:21">
      <c r="A16" s="1125"/>
      <c r="B16" s="1126"/>
      <c r="C16" s="1126"/>
      <c r="D16" s="1126"/>
      <c r="E16" s="1127"/>
      <c r="F16" s="1133"/>
      <c r="G16" s="1126"/>
      <c r="H16" s="1126"/>
      <c r="I16" s="1126"/>
      <c r="J16" s="1134"/>
      <c r="K16" s="1150" t="s">
        <v>414</v>
      </c>
      <c r="L16" s="1151"/>
      <c r="M16" s="1152"/>
    </row>
    <row r="17" spans="1:13" ht="15" customHeight="1" thickBot="1">
      <c r="A17" s="1125"/>
      <c r="B17" s="1126"/>
      <c r="C17" s="1126"/>
      <c r="D17" s="1126"/>
      <c r="E17" s="1127"/>
      <c r="F17" s="1133"/>
      <c r="G17" s="1126"/>
      <c r="H17" s="1126"/>
      <c r="I17" s="1126"/>
      <c r="J17" s="1134"/>
      <c r="K17" s="1153"/>
      <c r="L17" s="1154"/>
      <c r="M17" s="1155"/>
    </row>
    <row r="18" spans="1:13" ht="15.75" hidden="1" thickBot="1">
      <c r="A18" s="1128"/>
      <c r="B18" s="1129"/>
      <c r="C18" s="1129"/>
      <c r="D18" s="1129"/>
      <c r="E18" s="1130"/>
      <c r="F18" s="1135"/>
      <c r="G18" s="1136"/>
      <c r="H18" s="1136"/>
      <c r="I18" s="1136"/>
      <c r="J18" s="1137"/>
      <c r="K18" s="1156"/>
      <c r="L18" s="1157"/>
      <c r="M18" s="1158"/>
    </row>
    <row r="19" spans="1:13" ht="18.75" thickBot="1">
      <c r="A19" s="1170" t="s">
        <v>415</v>
      </c>
      <c r="B19" s="1171"/>
      <c r="C19" s="1176">
        <v>1</v>
      </c>
      <c r="D19" s="1177"/>
      <c r="E19" s="1177"/>
      <c r="F19" s="1177"/>
      <c r="G19" s="1181" t="s">
        <v>416</v>
      </c>
      <c r="H19" s="1181"/>
      <c r="I19" s="1181"/>
      <c r="J19" s="1181"/>
      <c r="K19" s="291"/>
      <c r="L19" s="291"/>
      <c r="M19" s="292"/>
    </row>
    <row r="20" spans="1:13">
      <c r="A20" s="1172"/>
      <c r="B20" s="1173"/>
      <c r="C20" s="1182"/>
      <c r="D20" s="1183"/>
      <c r="E20" s="1183"/>
      <c r="F20" s="1184"/>
      <c r="G20" s="1185"/>
      <c r="H20" s="1186"/>
      <c r="I20" s="1186"/>
      <c r="J20" s="1187"/>
      <c r="K20" s="1191"/>
      <c r="L20" s="1192"/>
      <c r="M20" s="1193"/>
    </row>
    <row r="21" spans="1:13">
      <c r="A21" s="1172"/>
      <c r="B21" s="1173"/>
      <c r="C21" s="1185"/>
      <c r="D21" s="1186"/>
      <c r="E21" s="1186"/>
      <c r="F21" s="1187"/>
      <c r="G21" s="1185"/>
      <c r="H21" s="1186"/>
      <c r="I21" s="1186"/>
      <c r="J21" s="1187"/>
      <c r="K21" s="1194"/>
      <c r="L21" s="1195"/>
      <c r="M21" s="1196"/>
    </row>
    <row r="22" spans="1:13">
      <c r="A22" s="1172"/>
      <c r="B22" s="1173"/>
      <c r="C22" s="1185"/>
      <c r="D22" s="1186"/>
      <c r="E22" s="1186"/>
      <c r="F22" s="1187"/>
      <c r="G22" s="1185"/>
      <c r="H22" s="1186"/>
      <c r="I22" s="1186"/>
      <c r="J22" s="1187"/>
      <c r="K22" s="1194"/>
      <c r="L22" s="1195"/>
      <c r="M22" s="1196"/>
    </row>
    <row r="23" spans="1:13">
      <c r="A23" s="1172"/>
      <c r="B23" s="1173"/>
      <c r="C23" s="1185"/>
      <c r="D23" s="1186"/>
      <c r="E23" s="1186"/>
      <c r="F23" s="1187"/>
      <c r="G23" s="1185"/>
      <c r="H23" s="1186"/>
      <c r="I23" s="1186"/>
      <c r="J23" s="1187"/>
      <c r="K23" s="1194"/>
      <c r="L23" s="1195"/>
      <c r="M23" s="1196"/>
    </row>
    <row r="24" spans="1:13">
      <c r="A24" s="1172"/>
      <c r="B24" s="1173"/>
      <c r="C24" s="1185"/>
      <c r="D24" s="1186"/>
      <c r="E24" s="1186"/>
      <c r="F24" s="1187"/>
      <c r="G24" s="1185"/>
      <c r="H24" s="1186"/>
      <c r="I24" s="1186"/>
      <c r="J24" s="1187"/>
      <c r="K24" s="1194"/>
      <c r="L24" s="1195"/>
      <c r="M24" s="1196"/>
    </row>
    <row r="25" spans="1:13" ht="25.5" customHeight="1" thickBot="1">
      <c r="A25" s="1174"/>
      <c r="B25" s="1175"/>
      <c r="C25" s="1188"/>
      <c r="D25" s="1189"/>
      <c r="E25" s="1189"/>
      <c r="F25" s="1190"/>
      <c r="G25" s="1188"/>
      <c r="H25" s="1189"/>
      <c r="I25" s="1189"/>
      <c r="J25" s="1190"/>
      <c r="K25" s="1197"/>
      <c r="L25" s="1198"/>
      <c r="M25" s="1199"/>
    </row>
    <row r="26" spans="1:13" ht="18.75" thickBot="1">
      <c r="A26" s="1178" t="s">
        <v>417</v>
      </c>
      <c r="B26" s="1179"/>
      <c r="C26" s="1179"/>
      <c r="D26" s="1179"/>
      <c r="E26" s="1179"/>
      <c r="F26" s="1179"/>
      <c r="G26" s="1179"/>
      <c r="H26" s="1179"/>
      <c r="I26" s="1179"/>
      <c r="J26" s="1179"/>
      <c r="K26" s="1179"/>
      <c r="L26" s="1179"/>
      <c r="M26" s="1180"/>
    </row>
    <row r="27" spans="1:13" ht="72.75" customHeight="1">
      <c r="A27" s="1159" t="s">
        <v>418</v>
      </c>
      <c r="B27" s="1160"/>
      <c r="C27" s="1160"/>
      <c r="D27" s="1160"/>
      <c r="E27" s="1160"/>
      <c r="F27" s="1161"/>
      <c r="G27" s="1162" t="s">
        <v>419</v>
      </c>
      <c r="H27" s="1163"/>
      <c r="I27" s="1163"/>
      <c r="J27" s="1163"/>
      <c r="K27" s="1163"/>
      <c r="L27" s="1163"/>
      <c r="M27" s="1164"/>
    </row>
    <row r="28" spans="1:13" ht="15.75">
      <c r="A28" s="1165" t="s">
        <v>420</v>
      </c>
      <c r="B28" s="1166"/>
      <c r="C28" s="1167" t="s">
        <v>421</v>
      </c>
      <c r="D28" s="1167"/>
      <c r="E28" s="1167" t="s">
        <v>422</v>
      </c>
      <c r="F28" s="1168"/>
      <c r="G28" s="1169" t="s">
        <v>423</v>
      </c>
      <c r="H28" s="1167"/>
      <c r="I28" s="1167" t="s">
        <v>424</v>
      </c>
      <c r="J28" s="1167"/>
      <c r="K28" s="1167" t="s">
        <v>425</v>
      </c>
      <c r="L28" s="1167"/>
      <c r="M28" s="1168"/>
    </row>
  </sheetData>
  <mergeCells count="36">
    <mergeCell ref="A19:B25"/>
    <mergeCell ref="C19:F19"/>
    <mergeCell ref="A26:M26"/>
    <mergeCell ref="G19:J19"/>
    <mergeCell ref="C20:F25"/>
    <mergeCell ref="G20:J25"/>
    <mergeCell ref="K20:M25"/>
    <mergeCell ref="A27:F27"/>
    <mergeCell ref="G27:M27"/>
    <mergeCell ref="A28:B28"/>
    <mergeCell ref="C28:D28"/>
    <mergeCell ref="E28:F28"/>
    <mergeCell ref="G28:H28"/>
    <mergeCell ref="I28:J28"/>
    <mergeCell ref="K28:M28"/>
    <mergeCell ref="A6:B6"/>
    <mergeCell ref="C6:E6"/>
    <mergeCell ref="G6:J6"/>
    <mergeCell ref="K6:M6"/>
    <mergeCell ref="A7:E18"/>
    <mergeCell ref="F7:J18"/>
    <mergeCell ref="K9:K10"/>
    <mergeCell ref="L9:M10"/>
    <mergeCell ref="K11:K12"/>
    <mergeCell ref="L11:M12"/>
    <mergeCell ref="K13:K14"/>
    <mergeCell ref="L13:M14"/>
    <mergeCell ref="K15:M15"/>
    <mergeCell ref="K16:M18"/>
    <mergeCell ref="D1:J4"/>
    <mergeCell ref="B5:C5"/>
    <mergeCell ref="E5:F5"/>
    <mergeCell ref="H5:J5"/>
    <mergeCell ref="K5:M5"/>
    <mergeCell ref="A1:C4"/>
    <mergeCell ref="K1:M4"/>
  </mergeCells>
  <pageMargins left="0.7" right="0.7" top="0.75" bottom="0.75" header="0.3" footer="0.3"/>
  <pageSetup paperSize="9" scale="7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25" zoomScale="70" zoomScaleNormal="70" zoomScaleSheetLayoutView="325" workbookViewId="0">
      <selection activeCell="Q38" sqref="Q38"/>
    </sheetView>
  </sheetViews>
  <sheetFormatPr defaultRowHeight="12.75"/>
  <cols>
    <col min="1" max="16384" width="9.140625" style="498"/>
  </cols>
  <sheetData/>
  <pageMargins left="0.9055118110236221" right="0.70866141732283472" top="0.94488188976377963" bottom="0.74803149606299213" header="0.31496062992125984" footer="0.31496062992125984"/>
  <pageSetup paperSize="9" scale="80"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52"/>
  <sheetViews>
    <sheetView showGridLines="0" defaultGridColor="0" view="pageBreakPreview" topLeftCell="A7" colorId="23" zoomScaleNormal="100" zoomScaleSheetLayoutView="100" workbookViewId="0">
      <selection activeCell="O59" sqref="O59"/>
    </sheetView>
  </sheetViews>
  <sheetFormatPr defaultRowHeight="12.75"/>
  <cols>
    <col min="1" max="1" width="5.28515625" style="428" customWidth="1"/>
    <col min="2" max="5" width="5.7109375" style="428" customWidth="1"/>
    <col min="6" max="6" width="5.42578125" style="428" customWidth="1"/>
    <col min="7" max="10" width="5.7109375" style="428" customWidth="1"/>
    <col min="11" max="11" width="5.28515625" style="428" customWidth="1"/>
    <col min="12" max="12" width="5.7109375" style="428" customWidth="1"/>
    <col min="13" max="14" width="8.140625" style="428" customWidth="1"/>
    <col min="15" max="15" width="5.85546875" style="428" customWidth="1"/>
    <col min="16" max="16" width="1.7109375" style="428" customWidth="1"/>
    <col min="17" max="17" width="6.42578125" style="428" customWidth="1"/>
    <col min="18" max="18" width="4.7109375" style="428" customWidth="1"/>
    <col min="19" max="19" width="8" style="428" customWidth="1"/>
    <col min="20" max="256" width="9.140625" style="428"/>
    <col min="257" max="257" width="5.28515625" style="428" customWidth="1"/>
    <col min="258" max="261" width="5.7109375" style="428" customWidth="1"/>
    <col min="262" max="262" width="5.42578125" style="428" customWidth="1"/>
    <col min="263" max="266" width="5.7109375" style="428" customWidth="1"/>
    <col min="267" max="267" width="5.28515625" style="428" customWidth="1"/>
    <col min="268" max="270" width="5.7109375" style="428" customWidth="1"/>
    <col min="271" max="271" width="4.7109375" style="428" customWidth="1"/>
    <col min="272" max="272" width="1.7109375" style="428" customWidth="1"/>
    <col min="273" max="273" width="6.42578125" style="428" customWidth="1"/>
    <col min="274" max="275" width="4.7109375" style="428" customWidth="1"/>
    <col min="276" max="512" width="9.140625" style="428"/>
    <col min="513" max="513" width="5.28515625" style="428" customWidth="1"/>
    <col min="514" max="517" width="5.7109375" style="428" customWidth="1"/>
    <col min="518" max="518" width="5.42578125" style="428" customWidth="1"/>
    <col min="519" max="522" width="5.7109375" style="428" customWidth="1"/>
    <col min="523" max="523" width="5.28515625" style="428" customWidth="1"/>
    <col min="524" max="526" width="5.7109375" style="428" customWidth="1"/>
    <col min="527" max="527" width="4.7109375" style="428" customWidth="1"/>
    <col min="528" max="528" width="1.7109375" style="428" customWidth="1"/>
    <col min="529" max="529" width="6.42578125" style="428" customWidth="1"/>
    <col min="530" max="531" width="4.7109375" style="428" customWidth="1"/>
    <col min="532" max="768" width="9.140625" style="428"/>
    <col min="769" max="769" width="5.28515625" style="428" customWidth="1"/>
    <col min="770" max="773" width="5.7109375" style="428" customWidth="1"/>
    <col min="774" max="774" width="5.42578125" style="428" customWidth="1"/>
    <col min="775" max="778" width="5.7109375" style="428" customWidth="1"/>
    <col min="779" max="779" width="5.28515625" style="428" customWidth="1"/>
    <col min="780" max="782" width="5.7109375" style="428" customWidth="1"/>
    <col min="783" max="783" width="4.7109375" style="428" customWidth="1"/>
    <col min="784" max="784" width="1.7109375" style="428" customWidth="1"/>
    <col min="785" max="785" width="6.42578125" style="428" customWidth="1"/>
    <col min="786" max="787" width="4.7109375" style="428" customWidth="1"/>
    <col min="788" max="1024" width="9.140625" style="428"/>
    <col min="1025" max="1025" width="5.28515625" style="428" customWidth="1"/>
    <col min="1026" max="1029" width="5.7109375" style="428" customWidth="1"/>
    <col min="1030" max="1030" width="5.42578125" style="428" customWidth="1"/>
    <col min="1031" max="1034" width="5.7109375" style="428" customWidth="1"/>
    <col min="1035" max="1035" width="5.28515625" style="428" customWidth="1"/>
    <col min="1036" max="1038" width="5.7109375" style="428" customWidth="1"/>
    <col min="1039" max="1039" width="4.7109375" style="428" customWidth="1"/>
    <col min="1040" max="1040" width="1.7109375" style="428" customWidth="1"/>
    <col min="1041" max="1041" width="6.42578125" style="428" customWidth="1"/>
    <col min="1042" max="1043" width="4.7109375" style="428" customWidth="1"/>
    <col min="1044" max="1280" width="9.140625" style="428"/>
    <col min="1281" max="1281" width="5.28515625" style="428" customWidth="1"/>
    <col min="1282" max="1285" width="5.7109375" style="428" customWidth="1"/>
    <col min="1286" max="1286" width="5.42578125" style="428" customWidth="1"/>
    <col min="1287" max="1290" width="5.7109375" style="428" customWidth="1"/>
    <col min="1291" max="1291" width="5.28515625" style="428" customWidth="1"/>
    <col min="1292" max="1294" width="5.7109375" style="428" customWidth="1"/>
    <col min="1295" max="1295" width="4.7109375" style="428" customWidth="1"/>
    <col min="1296" max="1296" width="1.7109375" style="428" customWidth="1"/>
    <col min="1297" max="1297" width="6.42578125" style="428" customWidth="1"/>
    <col min="1298" max="1299" width="4.7109375" style="428" customWidth="1"/>
    <col min="1300" max="1536" width="9.140625" style="428"/>
    <col min="1537" max="1537" width="5.28515625" style="428" customWidth="1"/>
    <col min="1538" max="1541" width="5.7109375" style="428" customWidth="1"/>
    <col min="1542" max="1542" width="5.42578125" style="428" customWidth="1"/>
    <col min="1543" max="1546" width="5.7109375" style="428" customWidth="1"/>
    <col min="1547" max="1547" width="5.28515625" style="428" customWidth="1"/>
    <col min="1548" max="1550" width="5.7109375" style="428" customWidth="1"/>
    <col min="1551" max="1551" width="4.7109375" style="428" customWidth="1"/>
    <col min="1552" max="1552" width="1.7109375" style="428" customWidth="1"/>
    <col min="1553" max="1553" width="6.42578125" style="428" customWidth="1"/>
    <col min="1554" max="1555" width="4.7109375" style="428" customWidth="1"/>
    <col min="1556" max="1792" width="9.140625" style="428"/>
    <col min="1793" max="1793" width="5.28515625" style="428" customWidth="1"/>
    <col min="1794" max="1797" width="5.7109375" style="428" customWidth="1"/>
    <col min="1798" max="1798" width="5.42578125" style="428" customWidth="1"/>
    <col min="1799" max="1802" width="5.7109375" style="428" customWidth="1"/>
    <col min="1803" max="1803" width="5.28515625" style="428" customWidth="1"/>
    <col min="1804" max="1806" width="5.7109375" style="428" customWidth="1"/>
    <col min="1807" max="1807" width="4.7109375" style="428" customWidth="1"/>
    <col min="1808" max="1808" width="1.7109375" style="428" customWidth="1"/>
    <col min="1809" max="1809" width="6.42578125" style="428" customWidth="1"/>
    <col min="1810" max="1811" width="4.7109375" style="428" customWidth="1"/>
    <col min="1812" max="2048" width="9.140625" style="428"/>
    <col min="2049" max="2049" width="5.28515625" style="428" customWidth="1"/>
    <col min="2050" max="2053" width="5.7109375" style="428" customWidth="1"/>
    <col min="2054" max="2054" width="5.42578125" style="428" customWidth="1"/>
    <col min="2055" max="2058" width="5.7109375" style="428" customWidth="1"/>
    <col min="2059" max="2059" width="5.28515625" style="428" customWidth="1"/>
    <col min="2060" max="2062" width="5.7109375" style="428" customWidth="1"/>
    <col min="2063" max="2063" width="4.7109375" style="428" customWidth="1"/>
    <col min="2064" max="2064" width="1.7109375" style="428" customWidth="1"/>
    <col min="2065" max="2065" width="6.42578125" style="428" customWidth="1"/>
    <col min="2066" max="2067" width="4.7109375" style="428" customWidth="1"/>
    <col min="2068" max="2304" width="9.140625" style="428"/>
    <col min="2305" max="2305" width="5.28515625" style="428" customWidth="1"/>
    <col min="2306" max="2309" width="5.7109375" style="428" customWidth="1"/>
    <col min="2310" max="2310" width="5.42578125" style="428" customWidth="1"/>
    <col min="2311" max="2314" width="5.7109375" style="428" customWidth="1"/>
    <col min="2315" max="2315" width="5.28515625" style="428" customWidth="1"/>
    <col min="2316" max="2318" width="5.7109375" style="428" customWidth="1"/>
    <col min="2319" max="2319" width="4.7109375" style="428" customWidth="1"/>
    <col min="2320" max="2320" width="1.7109375" style="428" customWidth="1"/>
    <col min="2321" max="2321" width="6.42578125" style="428" customWidth="1"/>
    <col min="2322" max="2323" width="4.7109375" style="428" customWidth="1"/>
    <col min="2324" max="2560" width="9.140625" style="428"/>
    <col min="2561" max="2561" width="5.28515625" style="428" customWidth="1"/>
    <col min="2562" max="2565" width="5.7109375" style="428" customWidth="1"/>
    <col min="2566" max="2566" width="5.42578125" style="428" customWidth="1"/>
    <col min="2567" max="2570" width="5.7109375" style="428" customWidth="1"/>
    <col min="2571" max="2571" width="5.28515625" style="428" customWidth="1"/>
    <col min="2572" max="2574" width="5.7109375" style="428" customWidth="1"/>
    <col min="2575" max="2575" width="4.7109375" style="428" customWidth="1"/>
    <col min="2576" max="2576" width="1.7109375" style="428" customWidth="1"/>
    <col min="2577" max="2577" width="6.42578125" style="428" customWidth="1"/>
    <col min="2578" max="2579" width="4.7109375" style="428" customWidth="1"/>
    <col min="2580" max="2816" width="9.140625" style="428"/>
    <col min="2817" max="2817" width="5.28515625" style="428" customWidth="1"/>
    <col min="2818" max="2821" width="5.7109375" style="428" customWidth="1"/>
    <col min="2822" max="2822" width="5.42578125" style="428" customWidth="1"/>
    <col min="2823" max="2826" width="5.7109375" style="428" customWidth="1"/>
    <col min="2827" max="2827" width="5.28515625" style="428" customWidth="1"/>
    <col min="2828" max="2830" width="5.7109375" style="428" customWidth="1"/>
    <col min="2831" max="2831" width="4.7109375" style="428" customWidth="1"/>
    <col min="2832" max="2832" width="1.7109375" style="428" customWidth="1"/>
    <col min="2833" max="2833" width="6.42578125" style="428" customWidth="1"/>
    <col min="2834" max="2835" width="4.7109375" style="428" customWidth="1"/>
    <col min="2836" max="3072" width="9.140625" style="428"/>
    <col min="3073" max="3073" width="5.28515625" style="428" customWidth="1"/>
    <col min="3074" max="3077" width="5.7109375" style="428" customWidth="1"/>
    <col min="3078" max="3078" width="5.42578125" style="428" customWidth="1"/>
    <col min="3079" max="3082" width="5.7109375" style="428" customWidth="1"/>
    <col min="3083" max="3083" width="5.28515625" style="428" customWidth="1"/>
    <col min="3084" max="3086" width="5.7109375" style="428" customWidth="1"/>
    <col min="3087" max="3087" width="4.7109375" style="428" customWidth="1"/>
    <col min="3088" max="3088" width="1.7109375" style="428" customWidth="1"/>
    <col min="3089" max="3089" width="6.42578125" style="428" customWidth="1"/>
    <col min="3090" max="3091" width="4.7109375" style="428" customWidth="1"/>
    <col min="3092" max="3328" width="9.140625" style="428"/>
    <col min="3329" max="3329" width="5.28515625" style="428" customWidth="1"/>
    <col min="3330" max="3333" width="5.7109375" style="428" customWidth="1"/>
    <col min="3334" max="3334" width="5.42578125" style="428" customWidth="1"/>
    <col min="3335" max="3338" width="5.7109375" style="428" customWidth="1"/>
    <col min="3339" max="3339" width="5.28515625" style="428" customWidth="1"/>
    <col min="3340" max="3342" width="5.7109375" style="428" customWidth="1"/>
    <col min="3343" max="3343" width="4.7109375" style="428" customWidth="1"/>
    <col min="3344" max="3344" width="1.7109375" style="428" customWidth="1"/>
    <col min="3345" max="3345" width="6.42578125" style="428" customWidth="1"/>
    <col min="3346" max="3347" width="4.7109375" style="428" customWidth="1"/>
    <col min="3348" max="3584" width="9.140625" style="428"/>
    <col min="3585" max="3585" width="5.28515625" style="428" customWidth="1"/>
    <col min="3586" max="3589" width="5.7109375" style="428" customWidth="1"/>
    <col min="3590" max="3590" width="5.42578125" style="428" customWidth="1"/>
    <col min="3591" max="3594" width="5.7109375" style="428" customWidth="1"/>
    <col min="3595" max="3595" width="5.28515625" style="428" customWidth="1"/>
    <col min="3596" max="3598" width="5.7109375" style="428" customWidth="1"/>
    <col min="3599" max="3599" width="4.7109375" style="428" customWidth="1"/>
    <col min="3600" max="3600" width="1.7109375" style="428" customWidth="1"/>
    <col min="3601" max="3601" width="6.42578125" style="428" customWidth="1"/>
    <col min="3602" max="3603" width="4.7109375" style="428" customWidth="1"/>
    <col min="3604" max="3840" width="9.140625" style="428"/>
    <col min="3841" max="3841" width="5.28515625" style="428" customWidth="1"/>
    <col min="3842" max="3845" width="5.7109375" style="428" customWidth="1"/>
    <col min="3846" max="3846" width="5.42578125" style="428" customWidth="1"/>
    <col min="3847" max="3850" width="5.7109375" style="428" customWidth="1"/>
    <col min="3851" max="3851" width="5.28515625" style="428" customWidth="1"/>
    <col min="3852" max="3854" width="5.7109375" style="428" customWidth="1"/>
    <col min="3855" max="3855" width="4.7109375" style="428" customWidth="1"/>
    <col min="3856" max="3856" width="1.7109375" style="428" customWidth="1"/>
    <col min="3857" max="3857" width="6.42578125" style="428" customWidth="1"/>
    <col min="3858" max="3859" width="4.7109375" style="428" customWidth="1"/>
    <col min="3860" max="4096" width="9.140625" style="428"/>
    <col min="4097" max="4097" width="5.28515625" style="428" customWidth="1"/>
    <col min="4098" max="4101" width="5.7109375" style="428" customWidth="1"/>
    <col min="4102" max="4102" width="5.42578125" style="428" customWidth="1"/>
    <col min="4103" max="4106" width="5.7109375" style="428" customWidth="1"/>
    <col min="4107" max="4107" width="5.28515625" style="428" customWidth="1"/>
    <col min="4108" max="4110" width="5.7109375" style="428" customWidth="1"/>
    <col min="4111" max="4111" width="4.7109375" style="428" customWidth="1"/>
    <col min="4112" max="4112" width="1.7109375" style="428" customWidth="1"/>
    <col min="4113" max="4113" width="6.42578125" style="428" customWidth="1"/>
    <col min="4114" max="4115" width="4.7109375" style="428" customWidth="1"/>
    <col min="4116" max="4352" width="9.140625" style="428"/>
    <col min="4353" max="4353" width="5.28515625" style="428" customWidth="1"/>
    <col min="4354" max="4357" width="5.7109375" style="428" customWidth="1"/>
    <col min="4358" max="4358" width="5.42578125" style="428" customWidth="1"/>
    <col min="4359" max="4362" width="5.7109375" style="428" customWidth="1"/>
    <col min="4363" max="4363" width="5.28515625" style="428" customWidth="1"/>
    <col min="4364" max="4366" width="5.7109375" style="428" customWidth="1"/>
    <col min="4367" max="4367" width="4.7109375" style="428" customWidth="1"/>
    <col min="4368" max="4368" width="1.7109375" style="428" customWidth="1"/>
    <col min="4369" max="4369" width="6.42578125" style="428" customWidth="1"/>
    <col min="4370" max="4371" width="4.7109375" style="428" customWidth="1"/>
    <col min="4372" max="4608" width="9.140625" style="428"/>
    <col min="4609" max="4609" width="5.28515625" style="428" customWidth="1"/>
    <col min="4610" max="4613" width="5.7109375" style="428" customWidth="1"/>
    <col min="4614" max="4614" width="5.42578125" style="428" customWidth="1"/>
    <col min="4615" max="4618" width="5.7109375" style="428" customWidth="1"/>
    <col min="4619" max="4619" width="5.28515625" style="428" customWidth="1"/>
    <col min="4620" max="4622" width="5.7109375" style="428" customWidth="1"/>
    <col min="4623" max="4623" width="4.7109375" style="428" customWidth="1"/>
    <col min="4624" max="4624" width="1.7109375" style="428" customWidth="1"/>
    <col min="4625" max="4625" width="6.42578125" style="428" customWidth="1"/>
    <col min="4626" max="4627" width="4.7109375" style="428" customWidth="1"/>
    <col min="4628" max="4864" width="9.140625" style="428"/>
    <col min="4865" max="4865" width="5.28515625" style="428" customWidth="1"/>
    <col min="4866" max="4869" width="5.7109375" style="428" customWidth="1"/>
    <col min="4870" max="4870" width="5.42578125" style="428" customWidth="1"/>
    <col min="4871" max="4874" width="5.7109375" style="428" customWidth="1"/>
    <col min="4875" max="4875" width="5.28515625" style="428" customWidth="1"/>
    <col min="4876" max="4878" width="5.7109375" style="428" customWidth="1"/>
    <col min="4879" max="4879" width="4.7109375" style="428" customWidth="1"/>
    <col min="4880" max="4880" width="1.7109375" style="428" customWidth="1"/>
    <col min="4881" max="4881" width="6.42578125" style="428" customWidth="1"/>
    <col min="4882" max="4883" width="4.7109375" style="428" customWidth="1"/>
    <col min="4884" max="5120" width="9.140625" style="428"/>
    <col min="5121" max="5121" width="5.28515625" style="428" customWidth="1"/>
    <col min="5122" max="5125" width="5.7109375" style="428" customWidth="1"/>
    <col min="5126" max="5126" width="5.42578125" style="428" customWidth="1"/>
    <col min="5127" max="5130" width="5.7109375" style="428" customWidth="1"/>
    <col min="5131" max="5131" width="5.28515625" style="428" customWidth="1"/>
    <col min="5132" max="5134" width="5.7109375" style="428" customWidth="1"/>
    <col min="5135" max="5135" width="4.7109375" style="428" customWidth="1"/>
    <col min="5136" max="5136" width="1.7109375" style="428" customWidth="1"/>
    <col min="5137" max="5137" width="6.42578125" style="428" customWidth="1"/>
    <col min="5138" max="5139" width="4.7109375" style="428" customWidth="1"/>
    <col min="5140" max="5376" width="9.140625" style="428"/>
    <col min="5377" max="5377" width="5.28515625" style="428" customWidth="1"/>
    <col min="5378" max="5381" width="5.7109375" style="428" customWidth="1"/>
    <col min="5382" max="5382" width="5.42578125" style="428" customWidth="1"/>
    <col min="5383" max="5386" width="5.7109375" style="428" customWidth="1"/>
    <col min="5387" max="5387" width="5.28515625" style="428" customWidth="1"/>
    <col min="5388" max="5390" width="5.7109375" style="428" customWidth="1"/>
    <col min="5391" max="5391" width="4.7109375" style="428" customWidth="1"/>
    <col min="5392" max="5392" width="1.7109375" style="428" customWidth="1"/>
    <col min="5393" max="5393" width="6.42578125" style="428" customWidth="1"/>
    <col min="5394" max="5395" width="4.7109375" style="428" customWidth="1"/>
    <col min="5396" max="5632" width="9.140625" style="428"/>
    <col min="5633" max="5633" width="5.28515625" style="428" customWidth="1"/>
    <col min="5634" max="5637" width="5.7109375" style="428" customWidth="1"/>
    <col min="5638" max="5638" width="5.42578125" style="428" customWidth="1"/>
    <col min="5639" max="5642" width="5.7109375" style="428" customWidth="1"/>
    <col min="5643" max="5643" width="5.28515625" style="428" customWidth="1"/>
    <col min="5644" max="5646" width="5.7109375" style="428" customWidth="1"/>
    <col min="5647" max="5647" width="4.7109375" style="428" customWidth="1"/>
    <col min="5648" max="5648" width="1.7109375" style="428" customWidth="1"/>
    <col min="5649" max="5649" width="6.42578125" style="428" customWidth="1"/>
    <col min="5650" max="5651" width="4.7109375" style="428" customWidth="1"/>
    <col min="5652" max="5888" width="9.140625" style="428"/>
    <col min="5889" max="5889" width="5.28515625" style="428" customWidth="1"/>
    <col min="5890" max="5893" width="5.7109375" style="428" customWidth="1"/>
    <col min="5894" max="5894" width="5.42578125" style="428" customWidth="1"/>
    <col min="5895" max="5898" width="5.7109375" style="428" customWidth="1"/>
    <col min="5899" max="5899" width="5.28515625" style="428" customWidth="1"/>
    <col min="5900" max="5902" width="5.7109375" style="428" customWidth="1"/>
    <col min="5903" max="5903" width="4.7109375" style="428" customWidth="1"/>
    <col min="5904" max="5904" width="1.7109375" style="428" customWidth="1"/>
    <col min="5905" max="5905" width="6.42578125" style="428" customWidth="1"/>
    <col min="5906" max="5907" width="4.7109375" style="428" customWidth="1"/>
    <col min="5908" max="6144" width="9.140625" style="428"/>
    <col min="6145" max="6145" width="5.28515625" style="428" customWidth="1"/>
    <col min="6146" max="6149" width="5.7109375" style="428" customWidth="1"/>
    <col min="6150" max="6150" width="5.42578125" style="428" customWidth="1"/>
    <col min="6151" max="6154" width="5.7109375" style="428" customWidth="1"/>
    <col min="6155" max="6155" width="5.28515625" style="428" customWidth="1"/>
    <col min="6156" max="6158" width="5.7109375" style="428" customWidth="1"/>
    <col min="6159" max="6159" width="4.7109375" style="428" customWidth="1"/>
    <col min="6160" max="6160" width="1.7109375" style="428" customWidth="1"/>
    <col min="6161" max="6161" width="6.42578125" style="428" customWidth="1"/>
    <col min="6162" max="6163" width="4.7109375" style="428" customWidth="1"/>
    <col min="6164" max="6400" width="9.140625" style="428"/>
    <col min="6401" max="6401" width="5.28515625" style="428" customWidth="1"/>
    <col min="6402" max="6405" width="5.7109375" style="428" customWidth="1"/>
    <col min="6406" max="6406" width="5.42578125" style="428" customWidth="1"/>
    <col min="6407" max="6410" width="5.7109375" style="428" customWidth="1"/>
    <col min="6411" max="6411" width="5.28515625" style="428" customWidth="1"/>
    <col min="6412" max="6414" width="5.7109375" style="428" customWidth="1"/>
    <col min="6415" max="6415" width="4.7109375" style="428" customWidth="1"/>
    <col min="6416" max="6416" width="1.7109375" style="428" customWidth="1"/>
    <col min="6417" max="6417" width="6.42578125" style="428" customWidth="1"/>
    <col min="6418" max="6419" width="4.7109375" style="428" customWidth="1"/>
    <col min="6420" max="6656" width="9.140625" style="428"/>
    <col min="6657" max="6657" width="5.28515625" style="428" customWidth="1"/>
    <col min="6658" max="6661" width="5.7109375" style="428" customWidth="1"/>
    <col min="6662" max="6662" width="5.42578125" style="428" customWidth="1"/>
    <col min="6663" max="6666" width="5.7109375" style="428" customWidth="1"/>
    <col min="6667" max="6667" width="5.28515625" style="428" customWidth="1"/>
    <col min="6668" max="6670" width="5.7109375" style="428" customWidth="1"/>
    <col min="6671" max="6671" width="4.7109375" style="428" customWidth="1"/>
    <col min="6672" max="6672" width="1.7109375" style="428" customWidth="1"/>
    <col min="6673" max="6673" width="6.42578125" style="428" customWidth="1"/>
    <col min="6674" max="6675" width="4.7109375" style="428" customWidth="1"/>
    <col min="6676" max="6912" width="9.140625" style="428"/>
    <col min="6913" max="6913" width="5.28515625" style="428" customWidth="1"/>
    <col min="6914" max="6917" width="5.7109375" style="428" customWidth="1"/>
    <col min="6918" max="6918" width="5.42578125" style="428" customWidth="1"/>
    <col min="6919" max="6922" width="5.7109375" style="428" customWidth="1"/>
    <col min="6923" max="6923" width="5.28515625" style="428" customWidth="1"/>
    <col min="6924" max="6926" width="5.7109375" style="428" customWidth="1"/>
    <col min="6927" max="6927" width="4.7109375" style="428" customWidth="1"/>
    <col min="6928" max="6928" width="1.7109375" style="428" customWidth="1"/>
    <col min="6929" max="6929" width="6.42578125" style="428" customWidth="1"/>
    <col min="6930" max="6931" width="4.7109375" style="428" customWidth="1"/>
    <col min="6932" max="7168" width="9.140625" style="428"/>
    <col min="7169" max="7169" width="5.28515625" style="428" customWidth="1"/>
    <col min="7170" max="7173" width="5.7109375" style="428" customWidth="1"/>
    <col min="7174" max="7174" width="5.42578125" style="428" customWidth="1"/>
    <col min="7175" max="7178" width="5.7109375" style="428" customWidth="1"/>
    <col min="7179" max="7179" width="5.28515625" style="428" customWidth="1"/>
    <col min="7180" max="7182" width="5.7109375" style="428" customWidth="1"/>
    <col min="7183" max="7183" width="4.7109375" style="428" customWidth="1"/>
    <col min="7184" max="7184" width="1.7109375" style="428" customWidth="1"/>
    <col min="7185" max="7185" width="6.42578125" style="428" customWidth="1"/>
    <col min="7186" max="7187" width="4.7109375" style="428" customWidth="1"/>
    <col min="7188" max="7424" width="9.140625" style="428"/>
    <col min="7425" max="7425" width="5.28515625" style="428" customWidth="1"/>
    <col min="7426" max="7429" width="5.7109375" style="428" customWidth="1"/>
    <col min="7430" max="7430" width="5.42578125" style="428" customWidth="1"/>
    <col min="7431" max="7434" width="5.7109375" style="428" customWidth="1"/>
    <col min="7435" max="7435" width="5.28515625" style="428" customWidth="1"/>
    <col min="7436" max="7438" width="5.7109375" style="428" customWidth="1"/>
    <col min="7439" max="7439" width="4.7109375" style="428" customWidth="1"/>
    <col min="7440" max="7440" width="1.7109375" style="428" customWidth="1"/>
    <col min="7441" max="7441" width="6.42578125" style="428" customWidth="1"/>
    <col min="7442" max="7443" width="4.7109375" style="428" customWidth="1"/>
    <col min="7444" max="7680" width="9.140625" style="428"/>
    <col min="7681" max="7681" width="5.28515625" style="428" customWidth="1"/>
    <col min="7682" max="7685" width="5.7109375" style="428" customWidth="1"/>
    <col min="7686" max="7686" width="5.42578125" style="428" customWidth="1"/>
    <col min="7687" max="7690" width="5.7109375" style="428" customWidth="1"/>
    <col min="7691" max="7691" width="5.28515625" style="428" customWidth="1"/>
    <col min="7692" max="7694" width="5.7109375" style="428" customWidth="1"/>
    <col min="7695" max="7695" width="4.7109375" style="428" customWidth="1"/>
    <col min="7696" max="7696" width="1.7109375" style="428" customWidth="1"/>
    <col min="7697" max="7697" width="6.42578125" style="428" customWidth="1"/>
    <col min="7698" max="7699" width="4.7109375" style="428" customWidth="1"/>
    <col min="7700" max="7936" width="9.140625" style="428"/>
    <col min="7937" max="7937" width="5.28515625" style="428" customWidth="1"/>
    <col min="7938" max="7941" width="5.7109375" style="428" customWidth="1"/>
    <col min="7942" max="7942" width="5.42578125" style="428" customWidth="1"/>
    <col min="7943" max="7946" width="5.7109375" style="428" customWidth="1"/>
    <col min="7947" max="7947" width="5.28515625" style="428" customWidth="1"/>
    <col min="7948" max="7950" width="5.7109375" style="428" customWidth="1"/>
    <col min="7951" max="7951" width="4.7109375" style="428" customWidth="1"/>
    <col min="7952" max="7952" width="1.7109375" style="428" customWidth="1"/>
    <col min="7953" max="7953" width="6.42578125" style="428" customWidth="1"/>
    <col min="7954" max="7955" width="4.7109375" style="428" customWidth="1"/>
    <col min="7956" max="8192" width="9.140625" style="428"/>
    <col min="8193" max="8193" width="5.28515625" style="428" customWidth="1"/>
    <col min="8194" max="8197" width="5.7109375" style="428" customWidth="1"/>
    <col min="8198" max="8198" width="5.42578125" style="428" customWidth="1"/>
    <col min="8199" max="8202" width="5.7109375" style="428" customWidth="1"/>
    <col min="8203" max="8203" width="5.28515625" style="428" customWidth="1"/>
    <col min="8204" max="8206" width="5.7109375" style="428" customWidth="1"/>
    <col min="8207" max="8207" width="4.7109375" style="428" customWidth="1"/>
    <col min="8208" max="8208" width="1.7109375" style="428" customWidth="1"/>
    <col min="8209" max="8209" width="6.42578125" style="428" customWidth="1"/>
    <col min="8210" max="8211" width="4.7109375" style="428" customWidth="1"/>
    <col min="8212" max="8448" width="9.140625" style="428"/>
    <col min="8449" max="8449" width="5.28515625" style="428" customWidth="1"/>
    <col min="8450" max="8453" width="5.7109375" style="428" customWidth="1"/>
    <col min="8454" max="8454" width="5.42578125" style="428" customWidth="1"/>
    <col min="8455" max="8458" width="5.7109375" style="428" customWidth="1"/>
    <col min="8459" max="8459" width="5.28515625" style="428" customWidth="1"/>
    <col min="8460" max="8462" width="5.7109375" style="428" customWidth="1"/>
    <col min="8463" max="8463" width="4.7109375" style="428" customWidth="1"/>
    <col min="8464" max="8464" width="1.7109375" style="428" customWidth="1"/>
    <col min="8465" max="8465" width="6.42578125" style="428" customWidth="1"/>
    <col min="8466" max="8467" width="4.7109375" style="428" customWidth="1"/>
    <col min="8468" max="8704" width="9.140625" style="428"/>
    <col min="8705" max="8705" width="5.28515625" style="428" customWidth="1"/>
    <col min="8706" max="8709" width="5.7109375" style="428" customWidth="1"/>
    <col min="8710" max="8710" width="5.42578125" style="428" customWidth="1"/>
    <col min="8711" max="8714" width="5.7109375" style="428" customWidth="1"/>
    <col min="8715" max="8715" width="5.28515625" style="428" customWidth="1"/>
    <col min="8716" max="8718" width="5.7109375" style="428" customWidth="1"/>
    <col min="8719" max="8719" width="4.7109375" style="428" customWidth="1"/>
    <col min="8720" max="8720" width="1.7109375" style="428" customWidth="1"/>
    <col min="8721" max="8721" width="6.42578125" style="428" customWidth="1"/>
    <col min="8722" max="8723" width="4.7109375" style="428" customWidth="1"/>
    <col min="8724" max="8960" width="9.140625" style="428"/>
    <col min="8961" max="8961" width="5.28515625" style="428" customWidth="1"/>
    <col min="8962" max="8965" width="5.7109375" style="428" customWidth="1"/>
    <col min="8966" max="8966" width="5.42578125" style="428" customWidth="1"/>
    <col min="8967" max="8970" width="5.7109375" style="428" customWidth="1"/>
    <col min="8971" max="8971" width="5.28515625" style="428" customWidth="1"/>
    <col min="8972" max="8974" width="5.7109375" style="428" customWidth="1"/>
    <col min="8975" max="8975" width="4.7109375" style="428" customWidth="1"/>
    <col min="8976" max="8976" width="1.7109375" style="428" customWidth="1"/>
    <col min="8977" max="8977" width="6.42578125" style="428" customWidth="1"/>
    <col min="8978" max="8979" width="4.7109375" style="428" customWidth="1"/>
    <col min="8980" max="9216" width="9.140625" style="428"/>
    <col min="9217" max="9217" width="5.28515625" style="428" customWidth="1"/>
    <col min="9218" max="9221" width="5.7109375" style="428" customWidth="1"/>
    <col min="9222" max="9222" width="5.42578125" style="428" customWidth="1"/>
    <col min="9223" max="9226" width="5.7109375" style="428" customWidth="1"/>
    <col min="9227" max="9227" width="5.28515625" style="428" customWidth="1"/>
    <col min="9228" max="9230" width="5.7109375" style="428" customWidth="1"/>
    <col min="9231" max="9231" width="4.7109375" style="428" customWidth="1"/>
    <col min="9232" max="9232" width="1.7109375" style="428" customWidth="1"/>
    <col min="9233" max="9233" width="6.42578125" style="428" customWidth="1"/>
    <col min="9234" max="9235" width="4.7109375" style="428" customWidth="1"/>
    <col min="9236" max="9472" width="9.140625" style="428"/>
    <col min="9473" max="9473" width="5.28515625" style="428" customWidth="1"/>
    <col min="9474" max="9477" width="5.7109375" style="428" customWidth="1"/>
    <col min="9478" max="9478" width="5.42578125" style="428" customWidth="1"/>
    <col min="9479" max="9482" width="5.7109375" style="428" customWidth="1"/>
    <col min="9483" max="9483" width="5.28515625" style="428" customWidth="1"/>
    <col min="9484" max="9486" width="5.7109375" style="428" customWidth="1"/>
    <col min="9487" max="9487" width="4.7109375" style="428" customWidth="1"/>
    <col min="9488" max="9488" width="1.7109375" style="428" customWidth="1"/>
    <col min="9489" max="9489" width="6.42578125" style="428" customWidth="1"/>
    <col min="9490" max="9491" width="4.7109375" style="428" customWidth="1"/>
    <col min="9492" max="9728" width="9.140625" style="428"/>
    <col min="9729" max="9729" width="5.28515625" style="428" customWidth="1"/>
    <col min="9730" max="9733" width="5.7109375" style="428" customWidth="1"/>
    <col min="9734" max="9734" width="5.42578125" style="428" customWidth="1"/>
    <col min="9735" max="9738" width="5.7109375" style="428" customWidth="1"/>
    <col min="9739" max="9739" width="5.28515625" style="428" customWidth="1"/>
    <col min="9740" max="9742" width="5.7109375" style="428" customWidth="1"/>
    <col min="9743" max="9743" width="4.7109375" style="428" customWidth="1"/>
    <col min="9744" max="9744" width="1.7109375" style="428" customWidth="1"/>
    <col min="9745" max="9745" width="6.42578125" style="428" customWidth="1"/>
    <col min="9746" max="9747" width="4.7109375" style="428" customWidth="1"/>
    <col min="9748" max="9984" width="9.140625" style="428"/>
    <col min="9985" max="9985" width="5.28515625" style="428" customWidth="1"/>
    <col min="9986" max="9989" width="5.7109375" style="428" customWidth="1"/>
    <col min="9990" max="9990" width="5.42578125" style="428" customWidth="1"/>
    <col min="9991" max="9994" width="5.7109375" style="428" customWidth="1"/>
    <col min="9995" max="9995" width="5.28515625" style="428" customWidth="1"/>
    <col min="9996" max="9998" width="5.7109375" style="428" customWidth="1"/>
    <col min="9999" max="9999" width="4.7109375" style="428" customWidth="1"/>
    <col min="10000" max="10000" width="1.7109375" style="428" customWidth="1"/>
    <col min="10001" max="10001" width="6.42578125" style="428" customWidth="1"/>
    <col min="10002" max="10003" width="4.7109375" style="428" customWidth="1"/>
    <col min="10004" max="10240" width="9.140625" style="428"/>
    <col min="10241" max="10241" width="5.28515625" style="428" customWidth="1"/>
    <col min="10242" max="10245" width="5.7109375" style="428" customWidth="1"/>
    <col min="10246" max="10246" width="5.42578125" style="428" customWidth="1"/>
    <col min="10247" max="10250" width="5.7109375" style="428" customWidth="1"/>
    <col min="10251" max="10251" width="5.28515625" style="428" customWidth="1"/>
    <col min="10252" max="10254" width="5.7109375" style="428" customWidth="1"/>
    <col min="10255" max="10255" width="4.7109375" style="428" customWidth="1"/>
    <col min="10256" max="10256" width="1.7109375" style="428" customWidth="1"/>
    <col min="10257" max="10257" width="6.42578125" style="428" customWidth="1"/>
    <col min="10258" max="10259" width="4.7109375" style="428" customWidth="1"/>
    <col min="10260" max="10496" width="9.140625" style="428"/>
    <col min="10497" max="10497" width="5.28515625" style="428" customWidth="1"/>
    <col min="10498" max="10501" width="5.7109375" style="428" customWidth="1"/>
    <col min="10502" max="10502" width="5.42578125" style="428" customWidth="1"/>
    <col min="10503" max="10506" width="5.7109375" style="428" customWidth="1"/>
    <col min="10507" max="10507" width="5.28515625" style="428" customWidth="1"/>
    <col min="10508" max="10510" width="5.7109375" style="428" customWidth="1"/>
    <col min="10511" max="10511" width="4.7109375" style="428" customWidth="1"/>
    <col min="10512" max="10512" width="1.7109375" style="428" customWidth="1"/>
    <col min="10513" max="10513" width="6.42578125" style="428" customWidth="1"/>
    <col min="10514" max="10515" width="4.7109375" style="428" customWidth="1"/>
    <col min="10516" max="10752" width="9.140625" style="428"/>
    <col min="10753" max="10753" width="5.28515625" style="428" customWidth="1"/>
    <col min="10754" max="10757" width="5.7109375" style="428" customWidth="1"/>
    <col min="10758" max="10758" width="5.42578125" style="428" customWidth="1"/>
    <col min="10759" max="10762" width="5.7109375" style="428" customWidth="1"/>
    <col min="10763" max="10763" width="5.28515625" style="428" customWidth="1"/>
    <col min="10764" max="10766" width="5.7109375" style="428" customWidth="1"/>
    <col min="10767" max="10767" width="4.7109375" style="428" customWidth="1"/>
    <col min="10768" max="10768" width="1.7109375" style="428" customWidth="1"/>
    <col min="10769" max="10769" width="6.42578125" style="428" customWidth="1"/>
    <col min="10770" max="10771" width="4.7109375" style="428" customWidth="1"/>
    <col min="10772" max="11008" width="9.140625" style="428"/>
    <col min="11009" max="11009" width="5.28515625" style="428" customWidth="1"/>
    <col min="11010" max="11013" width="5.7109375" style="428" customWidth="1"/>
    <col min="11014" max="11014" width="5.42578125" style="428" customWidth="1"/>
    <col min="11015" max="11018" width="5.7109375" style="428" customWidth="1"/>
    <col min="11019" max="11019" width="5.28515625" style="428" customWidth="1"/>
    <col min="11020" max="11022" width="5.7109375" style="428" customWidth="1"/>
    <col min="11023" max="11023" width="4.7109375" style="428" customWidth="1"/>
    <col min="11024" max="11024" width="1.7109375" style="428" customWidth="1"/>
    <col min="11025" max="11025" width="6.42578125" style="428" customWidth="1"/>
    <col min="11026" max="11027" width="4.7109375" style="428" customWidth="1"/>
    <col min="11028" max="11264" width="9.140625" style="428"/>
    <col min="11265" max="11265" width="5.28515625" style="428" customWidth="1"/>
    <col min="11266" max="11269" width="5.7109375" style="428" customWidth="1"/>
    <col min="11270" max="11270" width="5.42578125" style="428" customWidth="1"/>
    <col min="11271" max="11274" width="5.7109375" style="428" customWidth="1"/>
    <col min="11275" max="11275" width="5.28515625" style="428" customWidth="1"/>
    <col min="11276" max="11278" width="5.7109375" style="428" customWidth="1"/>
    <col min="11279" max="11279" width="4.7109375" style="428" customWidth="1"/>
    <col min="11280" max="11280" width="1.7109375" style="428" customWidth="1"/>
    <col min="11281" max="11281" width="6.42578125" style="428" customWidth="1"/>
    <col min="11282" max="11283" width="4.7109375" style="428" customWidth="1"/>
    <col min="11284" max="11520" width="9.140625" style="428"/>
    <col min="11521" max="11521" width="5.28515625" style="428" customWidth="1"/>
    <col min="11522" max="11525" width="5.7109375" style="428" customWidth="1"/>
    <col min="11526" max="11526" width="5.42578125" style="428" customWidth="1"/>
    <col min="11527" max="11530" width="5.7109375" style="428" customWidth="1"/>
    <col min="11531" max="11531" width="5.28515625" style="428" customWidth="1"/>
    <col min="11532" max="11534" width="5.7109375" style="428" customWidth="1"/>
    <col min="11535" max="11535" width="4.7109375" style="428" customWidth="1"/>
    <col min="11536" max="11536" width="1.7109375" style="428" customWidth="1"/>
    <col min="11537" max="11537" width="6.42578125" style="428" customWidth="1"/>
    <col min="11538" max="11539" width="4.7109375" style="428" customWidth="1"/>
    <col min="11540" max="11776" width="9.140625" style="428"/>
    <col min="11777" max="11777" width="5.28515625" style="428" customWidth="1"/>
    <col min="11778" max="11781" width="5.7109375" style="428" customWidth="1"/>
    <col min="11782" max="11782" width="5.42578125" style="428" customWidth="1"/>
    <col min="11783" max="11786" width="5.7109375" style="428" customWidth="1"/>
    <col min="11787" max="11787" width="5.28515625" style="428" customWidth="1"/>
    <col min="11788" max="11790" width="5.7109375" style="428" customWidth="1"/>
    <col min="11791" max="11791" width="4.7109375" style="428" customWidth="1"/>
    <col min="11792" max="11792" width="1.7109375" style="428" customWidth="1"/>
    <col min="11793" max="11793" width="6.42578125" style="428" customWidth="1"/>
    <col min="11794" max="11795" width="4.7109375" style="428" customWidth="1"/>
    <col min="11796" max="12032" width="9.140625" style="428"/>
    <col min="12033" max="12033" width="5.28515625" style="428" customWidth="1"/>
    <col min="12034" max="12037" width="5.7109375" style="428" customWidth="1"/>
    <col min="12038" max="12038" width="5.42578125" style="428" customWidth="1"/>
    <col min="12039" max="12042" width="5.7109375" style="428" customWidth="1"/>
    <col min="12043" max="12043" width="5.28515625" style="428" customWidth="1"/>
    <col min="12044" max="12046" width="5.7109375" style="428" customWidth="1"/>
    <col min="12047" max="12047" width="4.7109375" style="428" customWidth="1"/>
    <col min="12048" max="12048" width="1.7109375" style="428" customWidth="1"/>
    <col min="12049" max="12049" width="6.42578125" style="428" customWidth="1"/>
    <col min="12050" max="12051" width="4.7109375" style="428" customWidth="1"/>
    <col min="12052" max="12288" width="9.140625" style="428"/>
    <col min="12289" max="12289" width="5.28515625" style="428" customWidth="1"/>
    <col min="12290" max="12293" width="5.7109375" style="428" customWidth="1"/>
    <col min="12294" max="12294" width="5.42578125" style="428" customWidth="1"/>
    <col min="12295" max="12298" width="5.7109375" style="428" customWidth="1"/>
    <col min="12299" max="12299" width="5.28515625" style="428" customWidth="1"/>
    <col min="12300" max="12302" width="5.7109375" style="428" customWidth="1"/>
    <col min="12303" max="12303" width="4.7109375" style="428" customWidth="1"/>
    <col min="12304" max="12304" width="1.7109375" style="428" customWidth="1"/>
    <col min="12305" max="12305" width="6.42578125" style="428" customWidth="1"/>
    <col min="12306" max="12307" width="4.7109375" style="428" customWidth="1"/>
    <col min="12308" max="12544" width="9.140625" style="428"/>
    <col min="12545" max="12545" width="5.28515625" style="428" customWidth="1"/>
    <col min="12546" max="12549" width="5.7109375" style="428" customWidth="1"/>
    <col min="12550" max="12550" width="5.42578125" style="428" customWidth="1"/>
    <col min="12551" max="12554" width="5.7109375" style="428" customWidth="1"/>
    <col min="12555" max="12555" width="5.28515625" style="428" customWidth="1"/>
    <col min="12556" max="12558" width="5.7109375" style="428" customWidth="1"/>
    <col min="12559" max="12559" width="4.7109375" style="428" customWidth="1"/>
    <col min="12560" max="12560" width="1.7109375" style="428" customWidth="1"/>
    <col min="12561" max="12561" width="6.42578125" style="428" customWidth="1"/>
    <col min="12562" max="12563" width="4.7109375" style="428" customWidth="1"/>
    <col min="12564" max="12800" width="9.140625" style="428"/>
    <col min="12801" max="12801" width="5.28515625" style="428" customWidth="1"/>
    <col min="12802" max="12805" width="5.7109375" style="428" customWidth="1"/>
    <col min="12806" max="12806" width="5.42578125" style="428" customWidth="1"/>
    <col min="12807" max="12810" width="5.7109375" style="428" customWidth="1"/>
    <col min="12811" max="12811" width="5.28515625" style="428" customWidth="1"/>
    <col min="12812" max="12814" width="5.7109375" style="428" customWidth="1"/>
    <col min="12815" max="12815" width="4.7109375" style="428" customWidth="1"/>
    <col min="12816" max="12816" width="1.7109375" style="428" customWidth="1"/>
    <col min="12817" max="12817" width="6.42578125" style="428" customWidth="1"/>
    <col min="12818" max="12819" width="4.7109375" style="428" customWidth="1"/>
    <col min="12820" max="13056" width="9.140625" style="428"/>
    <col min="13057" max="13057" width="5.28515625" style="428" customWidth="1"/>
    <col min="13058" max="13061" width="5.7109375" style="428" customWidth="1"/>
    <col min="13062" max="13062" width="5.42578125" style="428" customWidth="1"/>
    <col min="13063" max="13066" width="5.7109375" style="428" customWidth="1"/>
    <col min="13067" max="13067" width="5.28515625" style="428" customWidth="1"/>
    <col min="13068" max="13070" width="5.7109375" style="428" customWidth="1"/>
    <col min="13071" max="13071" width="4.7109375" style="428" customWidth="1"/>
    <col min="13072" max="13072" width="1.7109375" style="428" customWidth="1"/>
    <col min="13073" max="13073" width="6.42578125" style="428" customWidth="1"/>
    <col min="13074" max="13075" width="4.7109375" style="428" customWidth="1"/>
    <col min="13076" max="13312" width="9.140625" style="428"/>
    <col min="13313" max="13313" width="5.28515625" style="428" customWidth="1"/>
    <col min="13314" max="13317" width="5.7109375" style="428" customWidth="1"/>
    <col min="13318" max="13318" width="5.42578125" style="428" customWidth="1"/>
    <col min="13319" max="13322" width="5.7109375" style="428" customWidth="1"/>
    <col min="13323" max="13323" width="5.28515625" style="428" customWidth="1"/>
    <col min="13324" max="13326" width="5.7109375" style="428" customWidth="1"/>
    <col min="13327" max="13327" width="4.7109375" style="428" customWidth="1"/>
    <col min="13328" max="13328" width="1.7109375" style="428" customWidth="1"/>
    <col min="13329" max="13329" width="6.42578125" style="428" customWidth="1"/>
    <col min="13330" max="13331" width="4.7109375" style="428" customWidth="1"/>
    <col min="13332" max="13568" width="9.140625" style="428"/>
    <col min="13569" max="13569" width="5.28515625" style="428" customWidth="1"/>
    <col min="13570" max="13573" width="5.7109375" style="428" customWidth="1"/>
    <col min="13574" max="13574" width="5.42578125" style="428" customWidth="1"/>
    <col min="13575" max="13578" width="5.7109375" style="428" customWidth="1"/>
    <col min="13579" max="13579" width="5.28515625" style="428" customWidth="1"/>
    <col min="13580" max="13582" width="5.7109375" style="428" customWidth="1"/>
    <col min="13583" max="13583" width="4.7109375" style="428" customWidth="1"/>
    <col min="13584" max="13584" width="1.7109375" style="428" customWidth="1"/>
    <col min="13585" max="13585" width="6.42578125" style="428" customWidth="1"/>
    <col min="13586" max="13587" width="4.7109375" style="428" customWidth="1"/>
    <col min="13588" max="13824" width="9.140625" style="428"/>
    <col min="13825" max="13825" width="5.28515625" style="428" customWidth="1"/>
    <col min="13826" max="13829" width="5.7109375" style="428" customWidth="1"/>
    <col min="13830" max="13830" width="5.42578125" style="428" customWidth="1"/>
    <col min="13831" max="13834" width="5.7109375" style="428" customWidth="1"/>
    <col min="13835" max="13835" width="5.28515625" style="428" customWidth="1"/>
    <col min="13836" max="13838" width="5.7109375" style="428" customWidth="1"/>
    <col min="13839" max="13839" width="4.7109375" style="428" customWidth="1"/>
    <col min="13840" max="13840" width="1.7109375" style="428" customWidth="1"/>
    <col min="13841" max="13841" width="6.42578125" style="428" customWidth="1"/>
    <col min="13842" max="13843" width="4.7109375" style="428" customWidth="1"/>
    <col min="13844" max="14080" width="9.140625" style="428"/>
    <col min="14081" max="14081" width="5.28515625" style="428" customWidth="1"/>
    <col min="14082" max="14085" width="5.7109375" style="428" customWidth="1"/>
    <col min="14086" max="14086" width="5.42578125" style="428" customWidth="1"/>
    <col min="14087" max="14090" width="5.7109375" style="428" customWidth="1"/>
    <col min="14091" max="14091" width="5.28515625" style="428" customWidth="1"/>
    <col min="14092" max="14094" width="5.7109375" style="428" customWidth="1"/>
    <col min="14095" max="14095" width="4.7109375" style="428" customWidth="1"/>
    <col min="14096" max="14096" width="1.7109375" style="428" customWidth="1"/>
    <col min="14097" max="14097" width="6.42578125" style="428" customWidth="1"/>
    <col min="14098" max="14099" width="4.7109375" style="428" customWidth="1"/>
    <col min="14100" max="14336" width="9.140625" style="428"/>
    <col min="14337" max="14337" width="5.28515625" style="428" customWidth="1"/>
    <col min="14338" max="14341" width="5.7109375" style="428" customWidth="1"/>
    <col min="14342" max="14342" width="5.42578125" style="428" customWidth="1"/>
    <col min="14343" max="14346" width="5.7109375" style="428" customWidth="1"/>
    <col min="14347" max="14347" width="5.28515625" style="428" customWidth="1"/>
    <col min="14348" max="14350" width="5.7109375" style="428" customWidth="1"/>
    <col min="14351" max="14351" width="4.7109375" style="428" customWidth="1"/>
    <col min="14352" max="14352" width="1.7109375" style="428" customWidth="1"/>
    <col min="14353" max="14353" width="6.42578125" style="428" customWidth="1"/>
    <col min="14354" max="14355" width="4.7109375" style="428" customWidth="1"/>
    <col min="14356" max="14592" width="9.140625" style="428"/>
    <col min="14593" max="14593" width="5.28515625" style="428" customWidth="1"/>
    <col min="14594" max="14597" width="5.7109375" style="428" customWidth="1"/>
    <col min="14598" max="14598" width="5.42578125" style="428" customWidth="1"/>
    <col min="14599" max="14602" width="5.7109375" style="428" customWidth="1"/>
    <col min="14603" max="14603" width="5.28515625" style="428" customWidth="1"/>
    <col min="14604" max="14606" width="5.7109375" style="428" customWidth="1"/>
    <col min="14607" max="14607" width="4.7109375" style="428" customWidth="1"/>
    <col min="14608" max="14608" width="1.7109375" style="428" customWidth="1"/>
    <col min="14609" max="14609" width="6.42578125" style="428" customWidth="1"/>
    <col min="14610" max="14611" width="4.7109375" style="428" customWidth="1"/>
    <col min="14612" max="14848" width="9.140625" style="428"/>
    <col min="14849" max="14849" width="5.28515625" style="428" customWidth="1"/>
    <col min="14850" max="14853" width="5.7109375" style="428" customWidth="1"/>
    <col min="14854" max="14854" width="5.42578125" style="428" customWidth="1"/>
    <col min="14855" max="14858" width="5.7109375" style="428" customWidth="1"/>
    <col min="14859" max="14859" width="5.28515625" style="428" customWidth="1"/>
    <col min="14860" max="14862" width="5.7109375" style="428" customWidth="1"/>
    <col min="14863" max="14863" width="4.7109375" style="428" customWidth="1"/>
    <col min="14864" max="14864" width="1.7109375" style="428" customWidth="1"/>
    <col min="14865" max="14865" width="6.42578125" style="428" customWidth="1"/>
    <col min="14866" max="14867" width="4.7109375" style="428" customWidth="1"/>
    <col min="14868" max="15104" width="9.140625" style="428"/>
    <col min="15105" max="15105" width="5.28515625" style="428" customWidth="1"/>
    <col min="15106" max="15109" width="5.7109375" style="428" customWidth="1"/>
    <col min="15110" max="15110" width="5.42578125" style="428" customWidth="1"/>
    <col min="15111" max="15114" width="5.7109375" style="428" customWidth="1"/>
    <col min="15115" max="15115" width="5.28515625" style="428" customWidth="1"/>
    <col min="15116" max="15118" width="5.7109375" style="428" customWidth="1"/>
    <col min="15119" max="15119" width="4.7109375" style="428" customWidth="1"/>
    <col min="15120" max="15120" width="1.7109375" style="428" customWidth="1"/>
    <col min="15121" max="15121" width="6.42578125" style="428" customWidth="1"/>
    <col min="15122" max="15123" width="4.7109375" style="428" customWidth="1"/>
    <col min="15124" max="15360" width="9.140625" style="428"/>
    <col min="15361" max="15361" width="5.28515625" style="428" customWidth="1"/>
    <col min="15362" max="15365" width="5.7109375" style="428" customWidth="1"/>
    <col min="15366" max="15366" width="5.42578125" style="428" customWidth="1"/>
    <col min="15367" max="15370" width="5.7109375" style="428" customWidth="1"/>
    <col min="15371" max="15371" width="5.28515625" style="428" customWidth="1"/>
    <col min="15372" max="15374" width="5.7109375" style="428" customWidth="1"/>
    <col min="15375" max="15375" width="4.7109375" style="428" customWidth="1"/>
    <col min="15376" max="15376" width="1.7109375" style="428" customWidth="1"/>
    <col min="15377" max="15377" width="6.42578125" style="428" customWidth="1"/>
    <col min="15378" max="15379" width="4.7109375" style="428" customWidth="1"/>
    <col min="15380" max="15616" width="9.140625" style="428"/>
    <col min="15617" max="15617" width="5.28515625" style="428" customWidth="1"/>
    <col min="15618" max="15621" width="5.7109375" style="428" customWidth="1"/>
    <col min="15622" max="15622" width="5.42578125" style="428" customWidth="1"/>
    <col min="15623" max="15626" width="5.7109375" style="428" customWidth="1"/>
    <col min="15627" max="15627" width="5.28515625" style="428" customWidth="1"/>
    <col min="15628" max="15630" width="5.7109375" style="428" customWidth="1"/>
    <col min="15631" max="15631" width="4.7109375" style="428" customWidth="1"/>
    <col min="15632" max="15632" width="1.7109375" style="428" customWidth="1"/>
    <col min="15633" max="15633" width="6.42578125" style="428" customWidth="1"/>
    <col min="15634" max="15635" width="4.7109375" style="428" customWidth="1"/>
    <col min="15636" max="15872" width="9.140625" style="428"/>
    <col min="15873" max="15873" width="5.28515625" style="428" customWidth="1"/>
    <col min="15874" max="15877" width="5.7109375" style="428" customWidth="1"/>
    <col min="15878" max="15878" width="5.42578125" style="428" customWidth="1"/>
    <col min="15879" max="15882" width="5.7109375" style="428" customWidth="1"/>
    <col min="15883" max="15883" width="5.28515625" style="428" customWidth="1"/>
    <col min="15884" max="15886" width="5.7109375" style="428" customWidth="1"/>
    <col min="15887" max="15887" width="4.7109375" style="428" customWidth="1"/>
    <col min="15888" max="15888" width="1.7109375" style="428" customWidth="1"/>
    <col min="15889" max="15889" width="6.42578125" style="428" customWidth="1"/>
    <col min="15890" max="15891" width="4.7109375" style="428" customWidth="1"/>
    <col min="15892" max="16128" width="9.140625" style="428"/>
    <col min="16129" max="16129" width="5.28515625" style="428" customWidth="1"/>
    <col min="16130" max="16133" width="5.7109375" style="428" customWidth="1"/>
    <col min="16134" max="16134" width="5.42578125" style="428" customWidth="1"/>
    <col min="16135" max="16138" width="5.7109375" style="428" customWidth="1"/>
    <col min="16139" max="16139" width="5.28515625" style="428" customWidth="1"/>
    <col min="16140" max="16142" width="5.7109375" style="428" customWidth="1"/>
    <col min="16143" max="16143" width="4.7109375" style="428" customWidth="1"/>
    <col min="16144" max="16144" width="1.7109375" style="428" customWidth="1"/>
    <col min="16145" max="16145" width="6.42578125" style="428" customWidth="1"/>
    <col min="16146" max="16147" width="4.7109375" style="428" customWidth="1"/>
    <col min="16148" max="16384" width="9.140625" style="428"/>
  </cols>
  <sheetData>
    <row r="1" spans="1:22" ht="27.75" thickBot="1">
      <c r="A1" s="1209" t="s">
        <v>527</v>
      </c>
      <c r="B1" s="1210"/>
      <c r="C1" s="1210"/>
      <c r="D1" s="1210"/>
      <c r="E1" s="1210"/>
      <c r="F1" s="1210"/>
      <c r="G1" s="1210"/>
      <c r="H1" s="1210"/>
      <c r="I1" s="1210"/>
      <c r="J1" s="1210"/>
      <c r="K1" s="1210"/>
      <c r="L1" s="1210"/>
      <c r="M1" s="1210"/>
      <c r="N1" s="1210"/>
      <c r="O1" s="1210"/>
      <c r="P1" s="1210"/>
      <c r="Q1" s="1210"/>
      <c r="R1" s="1210"/>
      <c r="S1" s="1211"/>
    </row>
    <row r="2" spans="1:22" s="429" customFormat="1" ht="18" customHeight="1">
      <c r="A2" s="1212" t="s">
        <v>27</v>
      </c>
      <c r="B2" s="1213"/>
      <c r="C2" s="1214" t="s">
        <v>643</v>
      </c>
      <c r="D2" s="1214"/>
      <c r="E2" s="1214"/>
      <c r="F2" s="1214"/>
      <c r="G2" s="1214"/>
      <c r="H2" s="1214"/>
      <c r="I2" s="1214"/>
      <c r="J2" s="1214"/>
      <c r="K2" s="1215" t="s">
        <v>528</v>
      </c>
      <c r="L2" s="1216"/>
      <c r="M2" s="1216"/>
      <c r="N2" s="1217" t="str">
        <f>E3</f>
        <v>B20524016O_XA, 00</v>
      </c>
      <c r="O2" s="1217"/>
      <c r="P2" s="1217"/>
      <c r="Q2" s="1217"/>
      <c r="R2" s="1217"/>
      <c r="S2" s="1218"/>
    </row>
    <row r="3" spans="1:22" s="429" customFormat="1" ht="18" customHeight="1">
      <c r="A3" s="1201" t="s">
        <v>529</v>
      </c>
      <c r="B3" s="1202"/>
      <c r="C3" s="1202"/>
      <c r="D3" s="1202"/>
      <c r="E3" s="1200" t="s">
        <v>756</v>
      </c>
      <c r="F3" s="1200"/>
      <c r="G3" s="1200"/>
      <c r="H3" s="1200"/>
      <c r="I3" s="1200"/>
      <c r="J3" s="1200"/>
      <c r="K3" s="1208" t="s">
        <v>530</v>
      </c>
      <c r="L3" s="1208"/>
      <c r="M3" s="1208"/>
      <c r="N3" s="1200" t="s">
        <v>606</v>
      </c>
      <c r="O3" s="1200"/>
      <c r="P3" s="1200"/>
      <c r="Q3" s="1200"/>
      <c r="R3" s="1200"/>
      <c r="S3" s="1200"/>
    </row>
    <row r="4" spans="1:22" s="429" customFormat="1" ht="18" customHeight="1">
      <c r="A4" s="1201" t="s">
        <v>531</v>
      </c>
      <c r="B4" s="1202"/>
      <c r="C4" s="1202"/>
      <c r="D4" s="1202"/>
      <c r="E4" s="1203" t="s">
        <v>607</v>
      </c>
      <c r="F4" s="1204"/>
      <c r="G4" s="1204"/>
      <c r="H4" s="1204"/>
      <c r="I4" s="1204"/>
      <c r="J4" s="1204"/>
      <c r="K4" s="1205"/>
      <c r="L4" s="1205"/>
      <c r="M4" s="430" t="s">
        <v>532</v>
      </c>
      <c r="N4" s="1204" t="s">
        <v>714</v>
      </c>
      <c r="O4" s="1205"/>
      <c r="P4" s="1205"/>
      <c r="Q4" s="1205"/>
      <c r="R4" s="1206"/>
      <c r="S4" s="1207"/>
    </row>
    <row r="5" spans="1:22" s="429" customFormat="1" ht="18" customHeight="1">
      <c r="A5" s="1201" t="s">
        <v>533</v>
      </c>
      <c r="B5" s="1202"/>
      <c r="C5" s="1202"/>
      <c r="D5" s="1202"/>
      <c r="E5" s="1203" t="s">
        <v>100</v>
      </c>
      <c r="F5" s="1204"/>
      <c r="G5" s="1204"/>
      <c r="H5" s="1204"/>
      <c r="I5" s="1204"/>
      <c r="J5" s="1204"/>
      <c r="K5" s="1205"/>
      <c r="L5" s="1205"/>
      <c r="M5" s="430" t="s">
        <v>532</v>
      </c>
      <c r="N5" s="1204" t="s">
        <v>600</v>
      </c>
      <c r="O5" s="1205"/>
      <c r="P5" s="1205"/>
      <c r="Q5" s="1205"/>
      <c r="R5" s="1206"/>
      <c r="S5" s="1207"/>
    </row>
    <row r="6" spans="1:22" s="432" customFormat="1" ht="18" customHeight="1">
      <c r="A6" s="1234" t="s">
        <v>535</v>
      </c>
      <c r="B6" s="1202"/>
      <c r="C6" s="1202"/>
      <c r="D6" s="1202"/>
      <c r="E6" s="1202"/>
      <c r="F6" s="431"/>
      <c r="G6" s="431"/>
      <c r="H6" s="431"/>
      <c r="I6" s="1208" t="s">
        <v>536</v>
      </c>
      <c r="J6" s="1208"/>
      <c r="K6" s="1208"/>
      <c r="L6" s="1228">
        <v>1100035080</v>
      </c>
      <c r="M6" s="1228"/>
      <c r="N6" s="1228"/>
      <c r="O6" s="576"/>
      <c r="P6" s="1235" t="s">
        <v>537</v>
      </c>
      <c r="Q6" s="1236"/>
      <c r="R6" s="1229" t="s">
        <v>766</v>
      </c>
      <c r="S6" s="1230"/>
    </row>
    <row r="7" spans="1:22" s="429" customFormat="1" ht="18" customHeight="1">
      <c r="A7" s="1201" t="s">
        <v>538</v>
      </c>
      <c r="B7" s="1202"/>
      <c r="C7" s="1202"/>
      <c r="D7" s="1200" t="s">
        <v>534</v>
      </c>
      <c r="E7" s="1200"/>
      <c r="F7" s="1200"/>
      <c r="G7" s="1227" t="s">
        <v>539</v>
      </c>
      <c r="H7" s="1227"/>
      <c r="I7" s="1227"/>
      <c r="J7" s="1227"/>
      <c r="K7" s="1227"/>
      <c r="L7" s="1228" t="s">
        <v>756</v>
      </c>
      <c r="M7" s="1228"/>
      <c r="N7" s="1228"/>
      <c r="O7" s="500"/>
      <c r="P7" s="1208" t="s">
        <v>532</v>
      </c>
      <c r="Q7" s="1233"/>
      <c r="R7" s="1219" t="s">
        <v>759</v>
      </c>
      <c r="S7" s="1220"/>
      <c r="V7" s="432"/>
    </row>
    <row r="8" spans="1:22" ht="17.100000000000001" customHeight="1">
      <c r="A8" s="1221" t="s">
        <v>540</v>
      </c>
      <c r="B8" s="1222"/>
      <c r="C8" s="1222"/>
      <c r="D8" s="1222"/>
      <c r="E8" s="1222"/>
      <c r="F8" s="1222"/>
      <c r="G8" s="1222"/>
      <c r="H8" s="1222"/>
      <c r="I8" s="1222"/>
      <c r="J8" s="433"/>
      <c r="K8" s="1223" t="s">
        <v>541</v>
      </c>
      <c r="L8" s="1224"/>
      <c r="M8" s="1224"/>
      <c r="N8" s="1224"/>
      <c r="O8" s="1224"/>
      <c r="P8" s="1224"/>
      <c r="Q8" s="1224"/>
      <c r="R8" s="1224"/>
      <c r="S8" s="1225"/>
    </row>
    <row r="9" spans="1:22" s="429" customFormat="1" ht="27" customHeight="1">
      <c r="A9" s="1226" t="s">
        <v>619</v>
      </c>
      <c r="B9" s="1204"/>
      <c r="C9" s="1204"/>
      <c r="D9" s="1204"/>
      <c r="E9" s="1204"/>
      <c r="F9" s="1204"/>
      <c r="G9" s="1204"/>
      <c r="H9" s="1204"/>
      <c r="I9" s="1204"/>
      <c r="J9" s="434"/>
      <c r="K9" s="1231" t="s">
        <v>542</v>
      </c>
      <c r="L9" s="1231"/>
      <c r="M9" s="1231"/>
      <c r="N9" s="1231"/>
      <c r="O9" s="1231"/>
      <c r="P9" s="1231"/>
      <c r="Q9" s="1231"/>
      <c r="R9" s="1231"/>
      <c r="S9" s="1232"/>
    </row>
    <row r="10" spans="1:22" s="436" customFormat="1" ht="15" customHeight="1">
      <c r="A10" s="1241" t="s">
        <v>543</v>
      </c>
      <c r="B10" s="1242"/>
      <c r="C10" s="1242"/>
      <c r="D10" s="1242"/>
      <c r="E10" s="1242"/>
      <c r="F10" s="1242"/>
      <c r="G10" s="1242"/>
      <c r="H10" s="1242"/>
      <c r="I10" s="1242"/>
      <c r="J10" s="435"/>
      <c r="K10" s="1243" t="s">
        <v>544</v>
      </c>
      <c r="L10" s="1242"/>
      <c r="M10" s="1242"/>
      <c r="N10" s="1242"/>
      <c r="O10" s="1242"/>
      <c r="P10" s="1242"/>
      <c r="Q10" s="1242"/>
      <c r="R10" s="1242"/>
      <c r="S10" s="1246"/>
    </row>
    <row r="11" spans="1:22" s="429" customFormat="1" ht="18" customHeight="1">
      <c r="A11" s="1226" t="s">
        <v>620</v>
      </c>
      <c r="B11" s="1204"/>
      <c r="C11" s="1204"/>
      <c r="D11" s="1204"/>
      <c r="E11" s="1204"/>
      <c r="F11" s="1204"/>
      <c r="G11" s="1204"/>
      <c r="H11" s="1204"/>
      <c r="I11" s="1204"/>
      <c r="J11" s="434"/>
      <c r="K11" s="1237" t="s">
        <v>617</v>
      </c>
      <c r="L11" s="1237"/>
      <c r="M11" s="1237"/>
      <c r="N11" s="1237"/>
      <c r="O11" s="1237"/>
      <c r="P11" s="1237"/>
      <c r="Q11" s="1237"/>
      <c r="R11" s="1237"/>
      <c r="S11" s="1238"/>
    </row>
    <row r="12" spans="1:22" s="436" customFormat="1" ht="15" customHeight="1">
      <c r="A12" s="1241" t="s">
        <v>545</v>
      </c>
      <c r="B12" s="1242"/>
      <c r="C12" s="1242"/>
      <c r="D12" s="1242"/>
      <c r="E12" s="1242"/>
      <c r="F12" s="1242"/>
      <c r="G12" s="1242"/>
      <c r="H12" s="1242"/>
      <c r="I12" s="1242"/>
      <c r="J12" s="435"/>
      <c r="K12" s="1243" t="s">
        <v>546</v>
      </c>
      <c r="L12" s="1242"/>
      <c r="M12" s="1242"/>
      <c r="N12" s="1242"/>
      <c r="O12" s="1242"/>
      <c r="P12" s="1242"/>
      <c r="Q12" s="1242"/>
      <c r="R12" s="1244"/>
      <c r="S12" s="1245"/>
    </row>
    <row r="13" spans="1:22" s="429" customFormat="1" ht="18" customHeight="1">
      <c r="A13" s="1226" t="s">
        <v>547</v>
      </c>
      <c r="B13" s="1204"/>
      <c r="C13" s="1204" t="s">
        <v>548</v>
      </c>
      <c r="D13" s="1204"/>
      <c r="E13" s="1239">
        <v>431136</v>
      </c>
      <c r="F13" s="1239"/>
      <c r="G13" s="437"/>
      <c r="H13" s="1204" t="s">
        <v>549</v>
      </c>
      <c r="I13" s="1204"/>
      <c r="J13" s="434"/>
      <c r="K13" s="1200" t="s">
        <v>618</v>
      </c>
      <c r="L13" s="1200"/>
      <c r="M13" s="1200"/>
      <c r="N13" s="1200"/>
      <c r="O13" s="1200"/>
      <c r="P13" s="1200"/>
      <c r="Q13" s="1200"/>
      <c r="R13" s="1200"/>
      <c r="S13" s="1240"/>
    </row>
    <row r="14" spans="1:22" s="441" customFormat="1" ht="15" customHeight="1">
      <c r="A14" s="438" t="s">
        <v>550</v>
      </c>
      <c r="B14" s="439"/>
      <c r="C14" s="439" t="s">
        <v>551</v>
      </c>
      <c r="D14" s="439"/>
      <c r="E14" s="1251" t="s">
        <v>552</v>
      </c>
      <c r="F14" s="1251"/>
      <c r="G14" s="440"/>
      <c r="H14" s="439" t="s">
        <v>553</v>
      </c>
      <c r="I14" s="439"/>
      <c r="J14" s="435"/>
      <c r="K14" s="1243" t="s">
        <v>554</v>
      </c>
      <c r="L14" s="1242"/>
      <c r="M14" s="1242"/>
      <c r="N14" s="1242"/>
      <c r="O14" s="1242"/>
      <c r="P14" s="1242"/>
      <c r="Q14" s="1242"/>
      <c r="R14" s="1242"/>
      <c r="S14" s="1246"/>
    </row>
    <row r="15" spans="1:22" ht="15.95" customHeight="1">
      <c r="A15" s="442" t="s">
        <v>555</v>
      </c>
      <c r="B15" s="433"/>
      <c r="C15" s="443"/>
      <c r="D15" s="433"/>
      <c r="E15" s="1252"/>
      <c r="F15" s="1247"/>
      <c r="G15" s="1247"/>
      <c r="H15" s="1247"/>
      <c r="I15" s="1247"/>
      <c r="J15" s="1247"/>
      <c r="K15" s="1247"/>
      <c r="L15" s="1247"/>
      <c r="M15" s="1247"/>
      <c r="N15" s="1247"/>
      <c r="O15" s="1247"/>
      <c r="P15" s="1247"/>
      <c r="Q15" s="1247"/>
      <c r="R15" s="1247"/>
      <c r="S15" s="1253"/>
    </row>
    <row r="16" spans="1:22" s="446" customFormat="1">
      <c r="A16" s="444" t="s">
        <v>556</v>
      </c>
      <c r="B16" s="433"/>
      <c r="C16" s="443"/>
      <c r="D16" s="433"/>
      <c r="E16" s="433"/>
      <c r="F16" s="433"/>
      <c r="G16" s="433"/>
      <c r="H16" s="433"/>
      <c r="I16" s="433"/>
      <c r="J16" s="433"/>
      <c r="K16" s="433" t="s">
        <v>372</v>
      </c>
      <c r="L16" s="433"/>
      <c r="M16" s="433"/>
      <c r="N16" s="433"/>
      <c r="O16" s="433"/>
      <c r="P16" s="433"/>
      <c r="Q16" s="433"/>
      <c r="R16" s="433"/>
      <c r="S16" s="445"/>
    </row>
    <row r="17" spans="1:19" ht="15" customHeight="1">
      <c r="A17" s="1254"/>
      <c r="B17" s="1247"/>
      <c r="C17" s="1247"/>
      <c r="D17" s="1208" t="s">
        <v>557</v>
      </c>
      <c r="E17" s="1247"/>
      <c r="F17" s="1247"/>
      <c r="G17" s="1247"/>
      <c r="H17" s="1247"/>
      <c r="I17" s="1247"/>
      <c r="J17" s="1248" t="s">
        <v>558</v>
      </c>
      <c r="K17" s="1249"/>
      <c r="L17" s="1249"/>
      <c r="M17" s="1249"/>
      <c r="N17" s="1249"/>
      <c r="O17" s="1249"/>
      <c r="P17" s="1249"/>
      <c r="Q17" s="1249"/>
      <c r="R17" s="1249"/>
      <c r="S17" s="1250"/>
    </row>
    <row r="18" spans="1:19" ht="14.25" customHeight="1">
      <c r="A18" s="1269"/>
      <c r="B18" s="1247"/>
      <c r="C18" s="1247"/>
      <c r="D18" s="1247"/>
      <c r="E18" s="1247"/>
      <c r="F18" s="1247"/>
      <c r="G18" s="1247"/>
      <c r="H18" s="1247"/>
      <c r="I18" s="1247"/>
      <c r="J18" s="1270"/>
      <c r="K18" s="1271"/>
      <c r="L18" s="1271"/>
      <c r="M18" s="1271"/>
      <c r="N18" s="1271"/>
      <c r="O18" s="1271"/>
      <c r="P18" s="1271"/>
      <c r="Q18" s="1271"/>
      <c r="R18" s="1271"/>
      <c r="S18" s="1272"/>
    </row>
    <row r="19" spans="1:19">
      <c r="A19" s="444" t="s">
        <v>559</v>
      </c>
      <c r="B19" s="433"/>
      <c r="C19" s="433"/>
      <c r="D19" s="433"/>
      <c r="E19" s="433"/>
      <c r="F19" s="433"/>
      <c r="G19" s="433"/>
      <c r="H19" s="433"/>
      <c r="I19" s="433"/>
      <c r="J19" s="433"/>
      <c r="K19" s="433"/>
      <c r="L19" s="433"/>
      <c r="M19" s="433"/>
      <c r="N19" s="433"/>
      <c r="O19" s="433"/>
      <c r="P19" s="433"/>
      <c r="Q19" s="433"/>
      <c r="R19" s="433"/>
      <c r="S19" s="445"/>
    </row>
    <row r="20" spans="1:19" s="451" customFormat="1" ht="15.95" customHeight="1">
      <c r="A20" s="447" t="s">
        <v>560</v>
      </c>
      <c r="B20" s="448"/>
      <c r="C20" s="448"/>
      <c r="D20" s="448"/>
      <c r="E20" s="449"/>
      <c r="F20" s="448"/>
      <c r="G20" s="448"/>
      <c r="H20" s="448"/>
      <c r="I20" s="448"/>
      <c r="J20" s="448"/>
      <c r="K20" s="448"/>
      <c r="L20" s="448"/>
      <c r="M20" s="448"/>
      <c r="N20" s="448"/>
      <c r="O20" s="448"/>
      <c r="P20" s="448"/>
      <c r="Q20" s="448"/>
      <c r="R20" s="448"/>
      <c r="S20" s="450"/>
    </row>
    <row r="21" spans="1:19">
      <c r="A21" s="452"/>
      <c r="B21" s="448"/>
      <c r="C21" s="448"/>
      <c r="D21" s="448"/>
      <c r="E21" s="448"/>
      <c r="F21" s="448"/>
      <c r="G21" s="448"/>
      <c r="H21" s="448"/>
      <c r="I21" s="448"/>
      <c r="J21" s="448"/>
      <c r="K21" s="448"/>
      <c r="L21" s="433"/>
      <c r="M21" s="433"/>
      <c r="N21" s="433"/>
      <c r="O21" s="433"/>
      <c r="P21" s="433"/>
      <c r="Q21" s="433"/>
      <c r="R21" s="433"/>
      <c r="S21" s="445"/>
    </row>
    <row r="22" spans="1:19">
      <c r="A22" s="452"/>
      <c r="B22" s="448"/>
      <c r="C22" s="448"/>
      <c r="D22" s="448"/>
      <c r="E22" s="448"/>
      <c r="F22" s="448"/>
      <c r="G22" s="448"/>
      <c r="H22" s="448"/>
      <c r="I22" s="448"/>
      <c r="J22" s="448"/>
      <c r="K22" s="448"/>
      <c r="L22" s="433"/>
      <c r="M22" s="433"/>
      <c r="N22" s="433"/>
      <c r="O22" s="433"/>
      <c r="P22" s="433"/>
      <c r="Q22" s="433"/>
      <c r="R22" s="433"/>
      <c r="S22" s="445"/>
    </row>
    <row r="23" spans="1:19">
      <c r="A23" s="452"/>
      <c r="B23" s="448"/>
      <c r="C23" s="448"/>
      <c r="D23" s="448"/>
      <c r="E23" s="448"/>
      <c r="F23" s="448"/>
      <c r="G23" s="448"/>
      <c r="H23" s="448"/>
      <c r="I23" s="448"/>
      <c r="J23" s="448"/>
      <c r="K23" s="448"/>
      <c r="L23" s="433"/>
      <c r="M23" s="433"/>
      <c r="N23" s="433"/>
      <c r="O23" s="433"/>
      <c r="P23" s="433"/>
      <c r="Q23" s="433"/>
      <c r="R23" s="433"/>
      <c r="S23" s="445"/>
    </row>
    <row r="24" spans="1:19">
      <c r="A24" s="452"/>
      <c r="B24" s="448"/>
      <c r="C24" s="448"/>
      <c r="D24" s="448"/>
      <c r="E24" s="448"/>
      <c r="F24" s="448"/>
      <c r="G24" s="448"/>
      <c r="H24" s="448"/>
      <c r="I24" s="448"/>
      <c r="J24" s="448"/>
      <c r="K24" s="448"/>
      <c r="L24" s="433"/>
      <c r="M24" s="433"/>
      <c r="N24" s="433"/>
      <c r="O24" s="433"/>
      <c r="P24" s="433"/>
      <c r="Q24" s="433"/>
      <c r="R24" s="433"/>
      <c r="S24" s="445"/>
    </row>
    <row r="25" spans="1:19">
      <c r="A25" s="453"/>
      <c r="B25" s="448"/>
      <c r="C25" s="448"/>
      <c r="D25" s="448"/>
      <c r="E25" s="448"/>
      <c r="F25" s="448"/>
      <c r="G25" s="448"/>
      <c r="H25" s="448"/>
      <c r="I25" s="448"/>
      <c r="J25" s="448"/>
      <c r="K25" s="448"/>
      <c r="L25" s="433"/>
      <c r="M25" s="433"/>
      <c r="N25" s="433"/>
      <c r="O25" s="433"/>
      <c r="P25" s="433"/>
      <c r="Q25" s="433"/>
      <c r="R25" s="433"/>
      <c r="S25" s="445"/>
    </row>
    <row r="26" spans="1:19" ht="15.95" customHeight="1">
      <c r="A26" s="442" t="s">
        <v>561</v>
      </c>
      <c r="B26" s="433"/>
      <c r="C26" s="433"/>
      <c r="D26" s="433"/>
      <c r="E26" s="433"/>
      <c r="F26" s="433"/>
      <c r="G26" s="433"/>
      <c r="H26" s="433"/>
      <c r="I26" s="433"/>
      <c r="J26" s="433"/>
      <c r="K26" s="433"/>
      <c r="L26" s="433"/>
      <c r="M26" s="433"/>
      <c r="N26" s="433"/>
      <c r="O26" s="433"/>
      <c r="P26" s="433"/>
      <c r="Q26" s="433"/>
      <c r="R26" s="433"/>
      <c r="S26" s="445"/>
    </row>
    <row r="27" spans="1:19">
      <c r="A27" s="454"/>
      <c r="B27" s="433"/>
      <c r="C27" s="433"/>
      <c r="D27" s="433"/>
      <c r="E27" s="433"/>
      <c r="F27" s="433"/>
      <c r="G27" s="433"/>
      <c r="H27" s="433"/>
      <c r="I27" s="433"/>
      <c r="J27" s="433"/>
      <c r="K27" s="433"/>
      <c r="L27" s="433"/>
      <c r="M27" s="433"/>
      <c r="N27" s="433"/>
      <c r="O27" s="433"/>
      <c r="P27" s="433"/>
      <c r="Q27" s="1252"/>
      <c r="R27" s="1247"/>
      <c r="S27" s="1253"/>
    </row>
    <row r="28" spans="1:19">
      <c r="A28" s="454"/>
      <c r="B28" s="433"/>
      <c r="C28" s="433"/>
      <c r="D28" s="433"/>
      <c r="E28" s="433"/>
      <c r="F28" s="433"/>
      <c r="G28" s="433"/>
      <c r="H28" s="433"/>
      <c r="I28" s="433"/>
      <c r="J28" s="433"/>
      <c r="K28" s="433"/>
      <c r="L28" s="433"/>
      <c r="M28" s="433"/>
      <c r="N28" s="433"/>
      <c r="O28" s="433"/>
      <c r="P28" s="433"/>
      <c r="Q28" s="1252"/>
      <c r="R28" s="1247"/>
      <c r="S28" s="1253"/>
    </row>
    <row r="29" spans="1:19">
      <c r="A29" s="454"/>
      <c r="B29" s="433"/>
      <c r="C29" s="433"/>
      <c r="D29" s="433"/>
      <c r="E29" s="433"/>
      <c r="F29" s="433"/>
      <c r="G29" s="433"/>
      <c r="H29" s="433"/>
      <c r="I29" s="433"/>
      <c r="J29" s="433"/>
      <c r="K29" s="433"/>
      <c r="L29" s="433"/>
      <c r="M29" s="433"/>
      <c r="N29" s="433"/>
      <c r="O29" s="433"/>
      <c r="P29" s="433"/>
      <c r="Q29" s="1252"/>
      <c r="R29" s="1247"/>
      <c r="S29" s="1253"/>
    </row>
    <row r="30" spans="1:19">
      <c r="A30" s="454"/>
      <c r="B30" s="433"/>
      <c r="C30" s="433"/>
      <c r="D30" s="433"/>
      <c r="E30" s="433"/>
      <c r="F30" s="433"/>
      <c r="G30" s="433"/>
      <c r="H30" s="433"/>
      <c r="I30" s="433"/>
      <c r="J30" s="433"/>
      <c r="K30" s="433"/>
      <c r="L30" s="433"/>
      <c r="M30" s="433"/>
      <c r="N30" s="433"/>
      <c r="O30" s="433"/>
      <c r="P30" s="433"/>
      <c r="Q30" s="1252"/>
      <c r="R30" s="1247"/>
      <c r="S30" s="1253"/>
    </row>
    <row r="31" spans="1:19">
      <c r="A31" s="455"/>
      <c r="B31" s="433"/>
      <c r="C31" s="433"/>
      <c r="D31" s="433"/>
      <c r="E31" s="433"/>
      <c r="F31" s="433"/>
      <c r="G31" s="433"/>
      <c r="H31" s="433"/>
      <c r="I31" s="433"/>
      <c r="J31" s="433"/>
      <c r="K31" s="433"/>
      <c r="L31" s="433"/>
      <c r="M31" s="433"/>
      <c r="N31" s="433"/>
      <c r="O31" s="433"/>
      <c r="P31" s="433"/>
      <c r="Q31" s="1252"/>
      <c r="R31" s="1247"/>
      <c r="S31" s="1253"/>
    </row>
    <row r="32" spans="1:19" ht="15.95" customHeight="1">
      <c r="A32" s="442" t="s">
        <v>562</v>
      </c>
      <c r="B32" s="433"/>
      <c r="C32" s="433"/>
      <c r="D32" s="433"/>
      <c r="E32" s="433"/>
      <c r="F32" s="433"/>
      <c r="G32" s="433"/>
      <c r="H32" s="433"/>
      <c r="I32" s="433"/>
      <c r="J32" s="433"/>
      <c r="K32" s="433"/>
      <c r="L32" s="433"/>
      <c r="M32" s="433"/>
      <c r="N32" s="433"/>
      <c r="O32" s="433"/>
      <c r="P32" s="433"/>
      <c r="Q32" s="433"/>
      <c r="R32" s="433"/>
      <c r="S32" s="445"/>
    </row>
    <row r="33" spans="1:21">
      <c r="A33" s="444" t="s">
        <v>563</v>
      </c>
      <c r="B33" s="433"/>
      <c r="C33" s="433"/>
      <c r="D33" s="433"/>
      <c r="E33" s="433"/>
      <c r="F33" s="433"/>
      <c r="G33" s="433"/>
      <c r="H33" s="433"/>
      <c r="I33" s="433"/>
      <c r="J33" s="433"/>
      <c r="K33" s="433"/>
      <c r="L33" s="433"/>
      <c r="M33" s="433"/>
      <c r="N33" s="433"/>
      <c r="O33" s="433"/>
      <c r="P33" s="433"/>
      <c r="Q33" s="433"/>
      <c r="R33" s="433"/>
      <c r="S33" s="445"/>
    </row>
    <row r="34" spans="1:21" s="446" customFormat="1">
      <c r="A34" s="444" t="s">
        <v>564</v>
      </c>
      <c r="B34" s="433"/>
      <c r="C34" s="433"/>
      <c r="D34" s="433"/>
      <c r="E34" s="433"/>
      <c r="F34" s="433"/>
      <c r="G34" s="433"/>
      <c r="H34" s="433"/>
      <c r="I34" s="433"/>
      <c r="J34" s="433"/>
      <c r="K34" s="433"/>
      <c r="L34" s="433" t="s">
        <v>565</v>
      </c>
      <c r="M34" s="456"/>
      <c r="N34" s="433"/>
      <c r="O34" s="433"/>
      <c r="P34" s="433"/>
      <c r="Q34" s="433"/>
      <c r="R34" s="433"/>
      <c r="S34" s="445"/>
    </row>
    <row r="35" spans="1:21">
      <c r="A35" s="444" t="s">
        <v>566</v>
      </c>
      <c r="B35" s="433"/>
      <c r="C35" s="433"/>
      <c r="D35" s="433"/>
      <c r="E35" s="433"/>
      <c r="F35" s="1200" t="s">
        <v>567</v>
      </c>
      <c r="G35" s="1200"/>
      <c r="H35" s="1200"/>
      <c r="I35" s="1200"/>
      <c r="J35" s="1200"/>
      <c r="K35" s="1200"/>
      <c r="L35" s="1287"/>
      <c r="M35" s="1247"/>
      <c r="N35" s="1247"/>
      <c r="O35" s="1247"/>
      <c r="P35" s="1247"/>
      <c r="Q35" s="1247"/>
      <c r="R35" s="1247"/>
      <c r="S35" s="445"/>
    </row>
    <row r="36" spans="1:21" ht="15.95" customHeight="1">
      <c r="A36" s="442" t="s">
        <v>568</v>
      </c>
      <c r="B36" s="433"/>
      <c r="C36" s="433"/>
      <c r="D36" s="433"/>
      <c r="E36" s="433"/>
      <c r="F36" s="433"/>
      <c r="G36" s="433"/>
      <c r="H36" s="433"/>
      <c r="I36" s="433"/>
      <c r="J36" s="433"/>
      <c r="K36" s="433"/>
      <c r="L36" s="433"/>
      <c r="M36" s="433"/>
      <c r="N36" s="433"/>
      <c r="O36" s="433"/>
      <c r="P36" s="433"/>
      <c r="Q36" s="433"/>
      <c r="R36" s="433"/>
      <c r="S36" s="445"/>
    </row>
    <row r="37" spans="1:21">
      <c r="A37" s="1255" t="s">
        <v>569</v>
      </c>
      <c r="B37" s="1256"/>
      <c r="C37" s="1256"/>
      <c r="D37" s="1256"/>
      <c r="E37" s="1256"/>
      <c r="F37" s="1256"/>
      <c r="G37" s="1256"/>
      <c r="H37" s="1256"/>
      <c r="I37" s="1256"/>
      <c r="J37" s="1256"/>
      <c r="K37" s="1256"/>
      <c r="L37" s="1256"/>
      <c r="M37" s="1256"/>
      <c r="N37" s="1256"/>
      <c r="O37" s="1256"/>
      <c r="P37" s="1256"/>
      <c r="Q37" s="1256"/>
      <c r="R37" s="1256"/>
      <c r="S37" s="1257"/>
    </row>
    <row r="38" spans="1:21">
      <c r="A38" s="457" t="s">
        <v>570</v>
      </c>
      <c r="B38" s="458"/>
      <c r="C38" s="458"/>
      <c r="D38" s="458"/>
      <c r="E38" s="458"/>
      <c r="F38" s="458"/>
      <c r="G38" s="458"/>
      <c r="H38" s="458"/>
      <c r="I38" s="458"/>
      <c r="J38" s="458"/>
      <c r="K38" s="458"/>
      <c r="L38" s="458"/>
      <c r="M38" s="458"/>
      <c r="N38" s="459"/>
      <c r="O38" s="460">
        <v>1500</v>
      </c>
      <c r="P38" s="461" t="s">
        <v>571</v>
      </c>
      <c r="Q38" s="462">
        <v>8</v>
      </c>
      <c r="R38" s="463" t="s">
        <v>572</v>
      </c>
      <c r="S38" s="464"/>
    </row>
    <row r="39" spans="1:21">
      <c r="A39" s="1255" t="s">
        <v>573</v>
      </c>
      <c r="B39" s="1256"/>
      <c r="C39" s="1256"/>
      <c r="D39" s="1256"/>
      <c r="E39" s="1256"/>
      <c r="F39" s="1256"/>
      <c r="G39" s="1256"/>
      <c r="H39" s="1256"/>
      <c r="I39" s="1256"/>
      <c r="J39" s="1256"/>
      <c r="K39" s="1256"/>
      <c r="L39" s="1256"/>
      <c r="M39" s="1256"/>
      <c r="N39" s="1256"/>
      <c r="O39" s="1256"/>
      <c r="P39" s="1256"/>
      <c r="Q39" s="1256"/>
      <c r="R39" s="1256"/>
      <c r="S39" s="1257"/>
    </row>
    <row r="40" spans="1:21" ht="18" customHeight="1">
      <c r="A40" s="1285" t="s">
        <v>574</v>
      </c>
      <c r="B40" s="1286"/>
      <c r="C40" s="1286"/>
      <c r="D40" s="1286"/>
      <c r="E40" s="1267"/>
      <c r="F40" s="1267"/>
      <c r="G40" s="1267"/>
      <c r="H40" s="1267"/>
      <c r="I40" s="1267"/>
      <c r="J40" s="1267"/>
      <c r="K40" s="1267"/>
      <c r="L40" s="1267"/>
      <c r="M40" s="1267"/>
      <c r="N40" s="1267"/>
      <c r="O40" s="1267"/>
      <c r="P40" s="1267"/>
      <c r="Q40" s="1267"/>
      <c r="R40" s="1267"/>
      <c r="S40" s="1268"/>
    </row>
    <row r="41" spans="1:21" ht="18" customHeight="1">
      <c r="A41" s="465"/>
      <c r="B41" s="466"/>
      <c r="C41" s="466"/>
      <c r="D41" s="467"/>
      <c r="E41" s="1280"/>
      <c r="F41" s="1267"/>
      <c r="G41" s="1267"/>
      <c r="H41" s="1267"/>
      <c r="I41" s="1267"/>
      <c r="J41" s="1267"/>
      <c r="K41" s="1267"/>
      <c r="L41" s="1267"/>
      <c r="M41" s="1267"/>
      <c r="N41" s="1267"/>
      <c r="O41" s="1267"/>
      <c r="P41" s="1267"/>
      <c r="Q41" s="1267"/>
      <c r="R41" s="1267"/>
      <c r="S41" s="1268"/>
    </row>
    <row r="42" spans="1:21" s="446" customFormat="1" ht="18" customHeight="1">
      <c r="A42" s="468" t="s">
        <v>575</v>
      </c>
      <c r="B42" s="469"/>
      <c r="C42" s="469"/>
      <c r="D42" s="469"/>
      <c r="E42" s="469"/>
      <c r="F42" s="469"/>
      <c r="G42" s="469"/>
      <c r="H42" s="469"/>
      <c r="I42" s="469" t="s">
        <v>767</v>
      </c>
      <c r="J42" s="469"/>
      <c r="K42" s="469"/>
      <c r="L42" s="470"/>
      <c r="M42" s="469"/>
      <c r="N42" s="469"/>
      <c r="O42" s="471"/>
      <c r="P42" s="471"/>
      <c r="Q42" s="471"/>
      <c r="R42" s="471"/>
      <c r="S42" s="472"/>
    </row>
    <row r="43" spans="1:21" ht="18" customHeight="1">
      <c r="A43" s="468" t="s">
        <v>576</v>
      </c>
      <c r="B43" s="469"/>
      <c r="C43" s="469"/>
      <c r="D43" s="469"/>
      <c r="E43" s="469"/>
      <c r="F43" s="1281"/>
      <c r="G43" s="1281"/>
      <c r="H43" s="1281"/>
      <c r="I43" s="1281"/>
      <c r="J43" s="1281"/>
      <c r="K43" s="1281"/>
      <c r="L43" s="1281"/>
      <c r="M43" s="1281"/>
      <c r="N43" s="1281"/>
      <c r="O43" s="1208" t="s">
        <v>28</v>
      </c>
      <c r="P43" s="1208"/>
      <c r="Q43" s="1282" t="s">
        <v>685</v>
      </c>
      <c r="R43" s="1271"/>
      <c r="S43" s="1272"/>
      <c r="U43" s="473"/>
    </row>
    <row r="44" spans="1:21" ht="18" customHeight="1">
      <c r="A44" s="454" t="s">
        <v>577</v>
      </c>
      <c r="B44" s="433"/>
      <c r="C44" s="1283" t="s">
        <v>768</v>
      </c>
      <c r="D44" s="1283"/>
      <c r="E44" s="1283"/>
      <c r="F44" s="1283"/>
      <c r="G44" s="1283"/>
      <c r="H44" s="1283"/>
      <c r="I44" s="1258" t="s">
        <v>578</v>
      </c>
      <c r="J44" s="1259"/>
      <c r="K44" s="1261">
        <v>7666900982</v>
      </c>
      <c r="L44" s="1261"/>
      <c r="M44" s="1261"/>
      <c r="N44" s="1261"/>
      <c r="O44" s="654"/>
      <c r="P44" s="651" t="s">
        <v>579</v>
      </c>
      <c r="Q44" s="1263"/>
      <c r="R44" s="1264"/>
      <c r="S44" s="1265"/>
    </row>
    <row r="45" spans="1:21" s="451" customFormat="1" ht="18" customHeight="1">
      <c r="A45" s="452" t="s">
        <v>580</v>
      </c>
      <c r="B45" s="474"/>
      <c r="C45" s="1266" t="s">
        <v>769</v>
      </c>
      <c r="D45" s="1266"/>
      <c r="E45" s="1266"/>
      <c r="F45" s="1266"/>
      <c r="G45" s="1266"/>
      <c r="H45" s="1266"/>
      <c r="I45" s="1258" t="s">
        <v>581</v>
      </c>
      <c r="J45" s="1259"/>
      <c r="K45" s="1260"/>
      <c r="L45" s="1261"/>
      <c r="M45" s="1261"/>
      <c r="N45" s="1261"/>
      <c r="O45" s="1261"/>
      <c r="P45" s="1261"/>
      <c r="Q45" s="1261"/>
      <c r="R45" s="1261"/>
      <c r="S45" s="1262"/>
    </row>
    <row r="46" spans="1:21" s="451" customFormat="1" ht="3" customHeight="1" thickBot="1">
      <c r="A46" s="452"/>
      <c r="B46" s="474"/>
      <c r="C46" s="603"/>
      <c r="D46" s="603"/>
      <c r="E46" s="603"/>
      <c r="F46" s="603"/>
      <c r="G46" s="603"/>
      <c r="H46" s="603"/>
      <c r="I46" s="476"/>
      <c r="J46" s="477"/>
      <c r="K46" s="475"/>
      <c r="L46" s="475"/>
      <c r="M46" s="475"/>
      <c r="N46" s="475"/>
      <c r="O46" s="475"/>
      <c r="P46" s="475"/>
      <c r="Q46" s="475"/>
      <c r="R46" s="475"/>
      <c r="S46" s="478"/>
    </row>
    <row r="47" spans="1:21" s="451" customFormat="1" ht="12" customHeight="1">
      <c r="A47" s="1273" t="s">
        <v>582</v>
      </c>
      <c r="B47" s="1274"/>
      <c r="C47" s="1274"/>
      <c r="D47" s="1274"/>
      <c r="E47" s="1274"/>
      <c r="F47" s="1274"/>
      <c r="G47" s="1274"/>
      <c r="H47" s="1274"/>
      <c r="I47" s="1274"/>
      <c r="J47" s="1274"/>
      <c r="K47" s="1274"/>
      <c r="L47" s="1274"/>
      <c r="M47" s="1274"/>
      <c r="N47" s="1274"/>
      <c r="O47" s="1274"/>
      <c r="P47" s="1274"/>
      <c r="Q47" s="1274"/>
      <c r="R47" s="1274"/>
      <c r="S47" s="1275"/>
    </row>
    <row r="48" spans="1:21" ht="15.95" customHeight="1">
      <c r="A48" s="454" t="s">
        <v>583</v>
      </c>
      <c r="B48" s="433"/>
      <c r="C48" s="433"/>
      <c r="D48" s="433"/>
      <c r="E48" s="433"/>
      <c r="F48" s="433"/>
      <c r="G48" s="433"/>
      <c r="H48" s="433"/>
      <c r="I48" s="433"/>
      <c r="J48" s="1270"/>
      <c r="K48" s="1270"/>
      <c r="L48" s="1270"/>
      <c r="M48" s="1270"/>
      <c r="N48" s="1270"/>
      <c r="O48" s="1270"/>
      <c r="P48" s="1270"/>
      <c r="Q48" s="1270"/>
      <c r="R48" s="1270"/>
      <c r="S48" s="1284"/>
    </row>
    <row r="49" spans="1:25" ht="18" customHeight="1">
      <c r="A49" s="454" t="s">
        <v>584</v>
      </c>
      <c r="B49" s="433"/>
      <c r="C49" s="433"/>
      <c r="D49" s="1270"/>
      <c r="E49" s="1270"/>
      <c r="F49" s="1270"/>
      <c r="G49" s="1270"/>
      <c r="H49" s="1270"/>
      <c r="I49" s="1270"/>
      <c r="J49" s="1270"/>
      <c r="K49" s="1270"/>
      <c r="L49" s="1270"/>
      <c r="M49" s="1270"/>
      <c r="N49" s="1270"/>
      <c r="O49" s="434" t="s">
        <v>585</v>
      </c>
      <c r="P49" s="1292"/>
      <c r="Q49" s="1292"/>
      <c r="R49" s="1292"/>
      <c r="S49" s="1293"/>
    </row>
    <row r="50" spans="1:25" ht="18" customHeight="1" thickBot="1">
      <c r="A50" s="479" t="s">
        <v>577</v>
      </c>
      <c r="B50" s="480"/>
      <c r="C50" s="1276"/>
      <c r="D50" s="1276"/>
      <c r="E50" s="1276"/>
      <c r="F50" s="1276"/>
      <c r="G50" s="1276"/>
      <c r="H50" s="1276"/>
      <c r="I50" s="1276"/>
      <c r="J50" s="1277" t="s">
        <v>586</v>
      </c>
      <c r="K50" s="1277"/>
      <c r="L50" s="1277"/>
      <c r="M50" s="1277"/>
      <c r="N50" s="1277"/>
      <c r="O50" s="1278"/>
      <c r="P50" s="1276"/>
      <c r="Q50" s="1276"/>
      <c r="R50" s="1276"/>
      <c r="S50" s="1279"/>
      <c r="T50" s="446"/>
      <c r="U50" s="446"/>
      <c r="V50" s="446"/>
      <c r="W50" s="446"/>
      <c r="X50" s="446"/>
      <c r="Y50" s="446"/>
    </row>
    <row r="51" spans="1:25" ht="3" customHeight="1" thickBot="1">
      <c r="A51" s="481"/>
      <c r="B51" s="482"/>
      <c r="C51" s="1288"/>
      <c r="D51" s="1288"/>
      <c r="E51" s="1288"/>
      <c r="F51" s="1288"/>
      <c r="G51" s="1288"/>
      <c r="H51" s="1288"/>
      <c r="I51" s="1288"/>
      <c r="J51" s="1289"/>
      <c r="K51" s="1289"/>
      <c r="L51" s="1289"/>
      <c r="M51" s="1289"/>
      <c r="N51" s="1289"/>
      <c r="O51" s="1290"/>
      <c r="P51" s="1288"/>
      <c r="Q51" s="1288"/>
      <c r="R51" s="1288"/>
      <c r="S51" s="1291"/>
      <c r="T51" s="446"/>
      <c r="U51" s="446"/>
      <c r="V51" s="446"/>
      <c r="W51" s="446"/>
      <c r="X51" s="446"/>
      <c r="Y51" s="446"/>
    </row>
    <row r="52" spans="1:25">
      <c r="A52" s="11" t="s">
        <v>587</v>
      </c>
      <c r="B52" s="483"/>
      <c r="C52" s="483" t="s">
        <v>588</v>
      </c>
      <c r="D52" s="484"/>
      <c r="E52" s="484"/>
      <c r="F52" s="485"/>
      <c r="G52" s="485"/>
      <c r="H52" s="485"/>
      <c r="I52" s="485"/>
      <c r="J52" s="484"/>
      <c r="K52" s="485"/>
      <c r="L52" s="485"/>
      <c r="M52" s="485"/>
      <c r="N52" s="485"/>
      <c r="O52" s="484"/>
      <c r="P52" s="485"/>
      <c r="Q52" s="485"/>
      <c r="R52" s="486"/>
      <c r="S52" s="487"/>
      <c r="T52" s="446"/>
      <c r="U52" s="446"/>
      <c r="V52" s="446"/>
      <c r="W52" s="446"/>
      <c r="X52" s="446"/>
      <c r="Y52" s="446"/>
    </row>
  </sheetData>
  <mergeCells count="83">
    <mergeCell ref="C51:I51"/>
    <mergeCell ref="J51:N51"/>
    <mergeCell ref="O51:S51"/>
    <mergeCell ref="D49:N49"/>
    <mergeCell ref="P49:S49"/>
    <mergeCell ref="A47:S47"/>
    <mergeCell ref="L7:N7"/>
    <mergeCell ref="C50:I50"/>
    <mergeCell ref="J50:N50"/>
    <mergeCell ref="O50:S50"/>
    <mergeCell ref="E41:S41"/>
    <mergeCell ref="F43:N43"/>
    <mergeCell ref="O43:P43"/>
    <mergeCell ref="Q43:S43"/>
    <mergeCell ref="C44:H44"/>
    <mergeCell ref="I44:J44"/>
    <mergeCell ref="K44:N44"/>
    <mergeCell ref="J48:S48"/>
    <mergeCell ref="A40:D40"/>
    <mergeCell ref="F35:K35"/>
    <mergeCell ref="L35:R35"/>
    <mergeCell ref="A17:C17"/>
    <mergeCell ref="A13:B13"/>
    <mergeCell ref="A37:S37"/>
    <mergeCell ref="A39:S39"/>
    <mergeCell ref="I45:J45"/>
    <mergeCell ref="K45:S45"/>
    <mergeCell ref="Q44:S44"/>
    <mergeCell ref="C45:H45"/>
    <mergeCell ref="E40:S40"/>
    <mergeCell ref="Q30:S30"/>
    <mergeCell ref="Q31:S31"/>
    <mergeCell ref="A18:I18"/>
    <mergeCell ref="J18:S18"/>
    <mergeCell ref="Q27:S27"/>
    <mergeCell ref="Q28:S28"/>
    <mergeCell ref="Q29:S29"/>
    <mergeCell ref="D17:I17"/>
    <mergeCell ref="J17:S17"/>
    <mergeCell ref="E14:F14"/>
    <mergeCell ref="K14:S14"/>
    <mergeCell ref="E15:S15"/>
    <mergeCell ref="I6:K6"/>
    <mergeCell ref="P6:Q6"/>
    <mergeCell ref="K11:S11"/>
    <mergeCell ref="C13:D13"/>
    <mergeCell ref="E13:F13"/>
    <mergeCell ref="H13:I13"/>
    <mergeCell ref="K13:S13"/>
    <mergeCell ref="A11:I11"/>
    <mergeCell ref="A12:I12"/>
    <mergeCell ref="K12:S12"/>
    <mergeCell ref="A10:I10"/>
    <mergeCell ref="K10:S10"/>
    <mergeCell ref="E5:L5"/>
    <mergeCell ref="R7:S7"/>
    <mergeCell ref="A8:I8"/>
    <mergeCell ref="K8:S8"/>
    <mergeCell ref="A9:I9"/>
    <mergeCell ref="A7:C7"/>
    <mergeCell ref="D7:F7"/>
    <mergeCell ref="G7:K7"/>
    <mergeCell ref="N5:Q5"/>
    <mergeCell ref="R5:S5"/>
    <mergeCell ref="A5:D5"/>
    <mergeCell ref="L6:N6"/>
    <mergeCell ref="R6:S6"/>
    <mergeCell ref="K9:S9"/>
    <mergeCell ref="P7:Q7"/>
    <mergeCell ref="A6:E6"/>
    <mergeCell ref="A1:S1"/>
    <mergeCell ref="A2:B2"/>
    <mergeCell ref="C2:J2"/>
    <mergeCell ref="K2:M2"/>
    <mergeCell ref="N2:S2"/>
    <mergeCell ref="N3:S3"/>
    <mergeCell ref="A4:D4"/>
    <mergeCell ref="E4:L4"/>
    <mergeCell ref="N4:Q4"/>
    <mergeCell ref="R4:S4"/>
    <mergeCell ref="A3:D3"/>
    <mergeCell ref="E3:J3"/>
    <mergeCell ref="K3:M3"/>
  </mergeCells>
  <conditionalFormatting sqref="C50:I51">
    <cfRule type="cellIs" dxfId="37" priority="13" stopIfTrue="1" operator="between">
      <formula>"A"</formula>
      <formula>"Z"</formula>
    </cfRule>
    <cfRule type="expression" dxfId="36" priority="14" stopIfTrue="1">
      <formula>$C$50</formula>
    </cfRule>
  </conditionalFormatting>
  <conditionalFormatting sqref="O50:S51">
    <cfRule type="expression" dxfId="35" priority="15" stopIfTrue="1">
      <formula>$O$50</formula>
    </cfRule>
    <cfRule type="cellIs" dxfId="34" priority="16" stopIfTrue="1" operator="between">
      <formula>"A"</formula>
      <formula>"Z"</formula>
    </cfRule>
  </conditionalFormatting>
  <conditionalFormatting sqref="D49:N49">
    <cfRule type="cellIs" dxfId="33" priority="17" stopIfTrue="1" operator="between">
      <formula>"A"</formula>
      <formula>"Z"</formula>
    </cfRule>
    <cfRule type="expression" dxfId="32" priority="18" stopIfTrue="1">
      <formula>$D$49</formula>
    </cfRule>
  </conditionalFormatting>
  <conditionalFormatting sqref="B46:H46">
    <cfRule type="cellIs" dxfId="31" priority="19" stopIfTrue="1" operator="between">
      <formula>"A"</formula>
      <formula>"Z"</formula>
    </cfRule>
    <cfRule type="expression" dxfId="30" priority="20" stopIfTrue="1">
      <formula>$B$45</formula>
    </cfRule>
  </conditionalFormatting>
  <conditionalFormatting sqref="K46">
    <cfRule type="cellIs" dxfId="29" priority="21" stopIfTrue="1" operator="between">
      <formula>"A"</formula>
      <formula>"Z"</formula>
    </cfRule>
    <cfRule type="expression" dxfId="28" priority="22" stopIfTrue="1">
      <formula>$J$45</formula>
    </cfRule>
  </conditionalFormatting>
  <conditionalFormatting sqref="E40">
    <cfRule type="cellIs" dxfId="27" priority="23" stopIfTrue="1" operator="between">
      <formula>"A"</formula>
      <formula>"Z"</formula>
    </cfRule>
    <cfRule type="expression" dxfId="26" priority="24" stopIfTrue="1">
      <formula>$E$40</formula>
    </cfRule>
  </conditionalFormatting>
  <conditionalFormatting sqref="D41:E41">
    <cfRule type="cellIs" dxfId="25" priority="25" stopIfTrue="1" operator="between">
      <formula>"A"</formula>
      <formula>"Z"</formula>
    </cfRule>
    <cfRule type="expression" dxfId="24" priority="26" stopIfTrue="1">
      <formula>$D$41</formula>
    </cfRule>
  </conditionalFormatting>
  <conditionalFormatting sqref="N38:O38">
    <cfRule type="cellIs" dxfId="23" priority="27" stopIfTrue="1" operator="between">
      <formula>"A"</formula>
      <formula>"Z"</formula>
    </cfRule>
    <cfRule type="expression" dxfId="22" priority="28" stopIfTrue="1">
      <formula>$O$38</formula>
    </cfRule>
  </conditionalFormatting>
  <conditionalFormatting sqref="F35:L35">
    <cfRule type="cellIs" dxfId="21" priority="29" stopIfTrue="1" operator="between">
      <formula>"A"</formula>
      <formula>"Z"</formula>
    </cfRule>
    <cfRule type="expression" dxfId="20" priority="30" stopIfTrue="1">
      <formula>$F$35</formula>
    </cfRule>
  </conditionalFormatting>
  <conditionalFormatting sqref="J17">
    <cfRule type="cellIs" dxfId="19" priority="31" stopIfTrue="1" operator="between">
      <formula>"A"</formula>
      <formula>"Z"</formula>
    </cfRule>
    <cfRule type="expression" dxfId="18" priority="32" stopIfTrue="1">
      <formula>$J$17</formula>
    </cfRule>
  </conditionalFormatting>
  <conditionalFormatting sqref="J18">
    <cfRule type="cellIs" dxfId="17" priority="33" stopIfTrue="1" operator="between">
      <formula>"A"</formula>
      <formula>"Z"</formula>
    </cfRule>
    <cfRule type="expression" dxfId="16" priority="34" stopIfTrue="1">
      <formula>$J$18</formula>
    </cfRule>
  </conditionalFormatting>
  <conditionalFormatting sqref="G13">
    <cfRule type="cellIs" dxfId="15" priority="35" stopIfTrue="1" operator="between">
      <formula>"B"</formula>
      <formula>"J"</formula>
    </cfRule>
  </conditionalFormatting>
  <conditionalFormatting sqref="E14:F14">
    <cfRule type="expression" dxfId="14" priority="36" stopIfTrue="1">
      <formula>$E$13</formula>
    </cfRule>
  </conditionalFormatting>
  <conditionalFormatting sqref="R4:S4">
    <cfRule type="expression" dxfId="13" priority="37" stopIfTrue="1">
      <formula>#REF!</formula>
    </cfRule>
  </conditionalFormatting>
  <conditionalFormatting sqref="R5:S5">
    <cfRule type="expression" dxfId="12" priority="38" stopIfTrue="1">
      <formula>#REF!</formula>
    </cfRule>
  </conditionalFormatting>
  <conditionalFormatting sqref="Q38">
    <cfRule type="cellIs" dxfId="11" priority="11" stopIfTrue="1" operator="between">
      <formula>"A"</formula>
      <formula>"Z"</formula>
    </cfRule>
    <cfRule type="expression" dxfId="10" priority="12" stopIfTrue="1">
      <formula>$O$38</formula>
    </cfRule>
  </conditionalFormatting>
  <conditionalFormatting sqref="B45:H45">
    <cfRule type="cellIs" dxfId="9" priority="1" stopIfTrue="1" operator="between">
      <formula>"A"</formula>
      <formula>"Z"</formula>
    </cfRule>
    <cfRule type="expression" dxfId="8" priority="2" stopIfTrue="1">
      <formula>$B$45</formula>
    </cfRule>
  </conditionalFormatting>
  <conditionalFormatting sqref="K45">
    <cfRule type="cellIs" dxfId="7" priority="3" stopIfTrue="1" operator="between">
      <formula>"A"</formula>
      <formula>"Z"</formula>
    </cfRule>
    <cfRule type="expression" dxfId="6" priority="4" stopIfTrue="1">
      <formula>$J$45</formula>
    </cfRule>
  </conditionalFormatting>
  <conditionalFormatting sqref="C44:H44">
    <cfRule type="cellIs" dxfId="5" priority="5" stopIfTrue="1" operator="between">
      <formula>"A"</formula>
      <formula>"Z"</formula>
    </cfRule>
    <cfRule type="expression" dxfId="4" priority="6" stopIfTrue="1">
      <formula>$C$44</formula>
    </cfRule>
  </conditionalFormatting>
  <conditionalFormatting sqref="K44:O44">
    <cfRule type="expression" dxfId="3" priority="7" stopIfTrue="1">
      <formula>$K$44</formula>
    </cfRule>
    <cfRule type="cellIs" dxfId="2" priority="8" stopIfTrue="1" operator="between">
      <formula>"A"</formula>
      <formula>"Z"</formula>
    </cfRule>
  </conditionalFormatting>
  <conditionalFormatting sqref="F43:N43">
    <cfRule type="cellIs" dxfId="1" priority="9" stopIfTrue="1" operator="between">
      <formula>"A"</formula>
      <formula>"Z"</formula>
    </cfRule>
    <cfRule type="expression" dxfId="0" priority="10" stopIfTrue="1">
      <formula>$F$43</formula>
    </cfRule>
  </conditionalFormatting>
  <printOptions horizontalCentered="1" verticalCentered="1"/>
  <pageMargins left="0.28000000000000003" right="0.16" top="0.22" bottom="0.2" header="0.17" footer="0.17"/>
  <pageSetup scale="92" orientation="portrait" horizont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5</xdr:col>
                    <xdr:colOff>19050</xdr:colOff>
                    <xdr:row>4</xdr:row>
                    <xdr:rowOff>219075</xdr:rowOff>
                  </from>
                  <to>
                    <xdr:col>6</xdr:col>
                    <xdr:colOff>28575</xdr:colOff>
                    <xdr:row>5</xdr:row>
                    <xdr:rowOff>209550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6</xdr:col>
                    <xdr:colOff>171450</xdr:colOff>
                    <xdr:row>4</xdr:row>
                    <xdr:rowOff>219075</xdr:rowOff>
                  </from>
                  <to>
                    <xdr:col>7</xdr:col>
                    <xdr:colOff>161925</xdr:colOff>
                    <xdr:row>5</xdr:row>
                    <xdr:rowOff>209550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10</xdr:col>
                    <xdr:colOff>342900</xdr:colOff>
                    <xdr:row>14</xdr:row>
                    <xdr:rowOff>152400</xdr:rowOff>
                  </from>
                  <to>
                    <xdr:col>11</xdr:col>
                    <xdr:colOff>361950</xdr:colOff>
                    <xdr:row>16</xdr:row>
                    <xdr:rowOff>9525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12</xdr:col>
                    <xdr:colOff>152400</xdr:colOff>
                    <xdr:row>14</xdr:row>
                    <xdr:rowOff>152400</xdr:rowOff>
                  </from>
                  <to>
                    <xdr:col>12</xdr:col>
                    <xdr:colOff>523875</xdr:colOff>
                    <xdr:row>16</xdr:row>
                    <xdr:rowOff>9525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14</xdr:col>
                    <xdr:colOff>19050</xdr:colOff>
                    <xdr:row>14</xdr:row>
                    <xdr:rowOff>152400</xdr:rowOff>
                  </from>
                  <to>
                    <xdr:col>17</xdr:col>
                    <xdr:colOff>123825</xdr:colOff>
                    <xdr:row>16</xdr:row>
                    <xdr:rowOff>9525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19050</xdr:colOff>
                    <xdr:row>19</xdr:row>
                    <xdr:rowOff>190500</xdr:rowOff>
                  </from>
                  <to>
                    <xdr:col>3</xdr:col>
                    <xdr:colOff>247650</xdr:colOff>
                    <xdr:row>21</xdr:row>
                    <xdr:rowOff>47625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0</xdr:col>
                    <xdr:colOff>19050</xdr:colOff>
                    <xdr:row>21</xdr:row>
                    <xdr:rowOff>133350</xdr:rowOff>
                  </from>
                  <to>
                    <xdr:col>8</xdr:col>
                    <xdr:colOff>247650</xdr:colOff>
                    <xdr:row>23</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0</xdr:col>
                    <xdr:colOff>19050</xdr:colOff>
                    <xdr:row>23</xdr:row>
                    <xdr:rowOff>133350</xdr:rowOff>
                  </from>
                  <to>
                    <xdr:col>5</xdr:col>
                    <xdr:colOff>257175</xdr:colOff>
                    <xdr:row>25</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9</xdr:col>
                    <xdr:colOff>333375</xdr:colOff>
                    <xdr:row>19</xdr:row>
                    <xdr:rowOff>190500</xdr:rowOff>
                  </from>
                  <to>
                    <xdr:col>16</xdr:col>
                    <xdr:colOff>371475</xdr:colOff>
                    <xdr:row>21</xdr:row>
                    <xdr:rowOff>47625</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0</xdr:col>
                    <xdr:colOff>19050</xdr:colOff>
                    <xdr:row>20</xdr:row>
                    <xdr:rowOff>142875</xdr:rowOff>
                  </from>
                  <to>
                    <xdr:col>4</xdr:col>
                    <xdr:colOff>285750</xdr:colOff>
                    <xdr:row>22</xdr:row>
                    <xdr:rowOff>38100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0</xdr:col>
                    <xdr:colOff>19050</xdr:colOff>
                    <xdr:row>22</xdr:row>
                    <xdr:rowOff>133350</xdr:rowOff>
                  </from>
                  <to>
                    <xdr:col>4</xdr:col>
                    <xdr:colOff>352425</xdr:colOff>
                    <xdr:row>24</xdr:row>
                    <xdr:rowOff>28575</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333375</xdr:colOff>
                    <xdr:row>20</xdr:row>
                    <xdr:rowOff>142875</xdr:rowOff>
                  </from>
                  <to>
                    <xdr:col>16</xdr:col>
                    <xdr:colOff>76200</xdr:colOff>
                    <xdr:row>22</xdr:row>
                    <xdr:rowOff>38100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9</xdr:col>
                    <xdr:colOff>333375</xdr:colOff>
                    <xdr:row>21</xdr:row>
                    <xdr:rowOff>133350</xdr:rowOff>
                  </from>
                  <to>
                    <xdr:col>16</xdr:col>
                    <xdr:colOff>114300</xdr:colOff>
                    <xdr:row>23</xdr:row>
                    <xdr:rowOff>28575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333375</xdr:colOff>
                    <xdr:row>23</xdr:row>
                    <xdr:rowOff>133350</xdr:rowOff>
                  </from>
                  <to>
                    <xdr:col>17</xdr:col>
                    <xdr:colOff>76200</xdr:colOff>
                    <xdr:row>25</xdr:row>
                    <xdr:rowOff>28575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333375</xdr:colOff>
                    <xdr:row>22</xdr:row>
                    <xdr:rowOff>133350</xdr:rowOff>
                  </from>
                  <to>
                    <xdr:col>14</xdr:col>
                    <xdr:colOff>285750</xdr:colOff>
                    <xdr:row>24</xdr:row>
                    <xdr:rowOff>28575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0</xdr:col>
                    <xdr:colOff>19050</xdr:colOff>
                    <xdr:row>25</xdr:row>
                    <xdr:rowOff>190500</xdr:rowOff>
                  </from>
                  <to>
                    <xdr:col>16</xdr:col>
                    <xdr:colOff>66675</xdr:colOff>
                    <xdr:row>27</xdr:row>
                    <xdr:rowOff>47625</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0</xdr:col>
                    <xdr:colOff>19050</xdr:colOff>
                    <xdr:row>28</xdr:row>
                    <xdr:rowOff>133350</xdr:rowOff>
                  </from>
                  <to>
                    <xdr:col>9</xdr:col>
                    <xdr:colOff>171450</xdr:colOff>
                    <xdr:row>30</xdr:row>
                    <xdr:rowOff>28575</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0</xdr:col>
                    <xdr:colOff>19050</xdr:colOff>
                    <xdr:row>26</xdr:row>
                    <xdr:rowOff>142875</xdr:rowOff>
                  </from>
                  <to>
                    <xdr:col>12</xdr:col>
                    <xdr:colOff>457200</xdr:colOff>
                    <xdr:row>28</xdr:row>
                    <xdr:rowOff>38100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0</xdr:col>
                    <xdr:colOff>19050</xdr:colOff>
                    <xdr:row>27</xdr:row>
                    <xdr:rowOff>133350</xdr:rowOff>
                  </from>
                  <to>
                    <xdr:col>12</xdr:col>
                    <xdr:colOff>466725</xdr:colOff>
                    <xdr:row>29</xdr:row>
                    <xdr:rowOff>28575</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0</xdr:col>
                    <xdr:colOff>19050</xdr:colOff>
                    <xdr:row>29</xdr:row>
                    <xdr:rowOff>123825</xdr:rowOff>
                  </from>
                  <to>
                    <xdr:col>15</xdr:col>
                    <xdr:colOff>104775</xdr:colOff>
                    <xdr:row>31</xdr:row>
                    <xdr:rowOff>19050</xdr:rowOff>
                  </to>
                </anchor>
              </controlPr>
            </control>
          </mc:Choice>
        </mc:AlternateContent>
        <mc:AlternateContent xmlns:mc="http://schemas.openxmlformats.org/markup-compatibility/2006">
          <mc:Choice Requires="x14">
            <control shapeId="20501" r:id="rId24" name="Check Box 21">
              <controlPr locked="0" defaultSize="0" autoFill="0" autoLine="0" autoPict="0">
                <anchor moveWithCells="1">
                  <from>
                    <xdr:col>2</xdr:col>
                    <xdr:colOff>85725</xdr:colOff>
                    <xdr:row>31</xdr:row>
                    <xdr:rowOff>152400</xdr:rowOff>
                  </from>
                  <to>
                    <xdr:col>6</xdr:col>
                    <xdr:colOff>66675</xdr:colOff>
                    <xdr:row>33</xdr:row>
                    <xdr:rowOff>9525</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6</xdr:col>
                    <xdr:colOff>104775</xdr:colOff>
                    <xdr:row>31</xdr:row>
                    <xdr:rowOff>152400</xdr:rowOff>
                  </from>
                  <to>
                    <xdr:col>10</xdr:col>
                    <xdr:colOff>104775</xdr:colOff>
                    <xdr:row>33</xdr:row>
                    <xdr:rowOff>9525</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10</xdr:col>
                    <xdr:colOff>161925</xdr:colOff>
                    <xdr:row>31</xdr:row>
                    <xdr:rowOff>152400</xdr:rowOff>
                  </from>
                  <to>
                    <xdr:col>13</xdr:col>
                    <xdr:colOff>0</xdr:colOff>
                    <xdr:row>33</xdr:row>
                    <xdr:rowOff>9525</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13</xdr:col>
                    <xdr:colOff>228600</xdr:colOff>
                    <xdr:row>31</xdr:row>
                    <xdr:rowOff>152400</xdr:rowOff>
                  </from>
                  <to>
                    <xdr:col>17</xdr:col>
                    <xdr:colOff>276225</xdr:colOff>
                    <xdr:row>33</xdr:row>
                    <xdr:rowOff>9525</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7</xdr:col>
                    <xdr:colOff>361950</xdr:colOff>
                    <xdr:row>32</xdr:row>
                    <xdr:rowOff>133350</xdr:rowOff>
                  </from>
                  <to>
                    <xdr:col>8</xdr:col>
                    <xdr:colOff>352425</xdr:colOff>
                    <xdr:row>34</xdr:row>
                    <xdr:rowOff>28575</xdr:rowOff>
                  </to>
                </anchor>
              </controlPr>
            </control>
          </mc:Choice>
        </mc:AlternateContent>
        <mc:AlternateContent xmlns:mc="http://schemas.openxmlformats.org/markup-compatibility/2006">
          <mc:Choice Requires="x14">
            <control shapeId="20506" r:id="rId29" name="Check Box 26">
              <controlPr defaultSize="0" autoFill="0" autoLine="0" autoPict="0">
                <anchor moveWithCells="1">
                  <from>
                    <xdr:col>9</xdr:col>
                    <xdr:colOff>19050</xdr:colOff>
                    <xdr:row>32</xdr:row>
                    <xdr:rowOff>133350</xdr:rowOff>
                  </from>
                  <to>
                    <xdr:col>10</xdr:col>
                    <xdr:colOff>9525</xdr:colOff>
                    <xdr:row>34</xdr:row>
                    <xdr:rowOff>28575</xdr:rowOff>
                  </to>
                </anchor>
              </controlPr>
            </control>
          </mc:Choice>
        </mc:AlternateContent>
        <mc:AlternateContent xmlns:mc="http://schemas.openxmlformats.org/markup-compatibility/2006">
          <mc:Choice Requires="x14">
            <control shapeId="20507" r:id="rId30" name="Check Box 27">
              <controlPr defaultSize="0" autoFill="0" autoLine="0" autoPict="0">
                <anchor moveWithCells="1">
                  <from>
                    <xdr:col>8</xdr:col>
                    <xdr:colOff>0</xdr:colOff>
                    <xdr:row>41</xdr:row>
                    <xdr:rowOff>0</xdr:rowOff>
                  </from>
                  <to>
                    <xdr:col>9</xdr:col>
                    <xdr:colOff>38100</xdr:colOff>
                    <xdr:row>41</xdr:row>
                    <xdr:rowOff>219075</xdr:rowOff>
                  </to>
                </anchor>
              </controlPr>
            </control>
          </mc:Choice>
        </mc:AlternateContent>
        <mc:AlternateContent xmlns:mc="http://schemas.openxmlformats.org/markup-compatibility/2006">
          <mc:Choice Requires="x14">
            <control shapeId="20508" r:id="rId31" name="Check Box 28">
              <controlPr defaultSize="0" autoFill="0" autoLine="0" autoPict="0">
                <anchor moveWithCells="1">
                  <from>
                    <xdr:col>9</xdr:col>
                    <xdr:colOff>171450</xdr:colOff>
                    <xdr:row>41</xdr:row>
                    <xdr:rowOff>0</xdr:rowOff>
                  </from>
                  <to>
                    <xdr:col>10</xdr:col>
                    <xdr:colOff>161925</xdr:colOff>
                    <xdr:row>41</xdr:row>
                    <xdr:rowOff>219075</xdr:rowOff>
                  </to>
                </anchor>
              </controlPr>
            </control>
          </mc:Choice>
        </mc:AlternateContent>
        <mc:AlternateContent xmlns:mc="http://schemas.openxmlformats.org/markup-compatibility/2006">
          <mc:Choice Requires="x14">
            <control shapeId="20509" r:id="rId32" name="Check Box 29">
              <controlPr defaultSize="0" autoFill="0" autoLine="0" autoPict="0">
                <anchor moveWithCells="1">
                  <from>
                    <xdr:col>10</xdr:col>
                    <xdr:colOff>285750</xdr:colOff>
                    <xdr:row>41</xdr:row>
                    <xdr:rowOff>0</xdr:rowOff>
                  </from>
                  <to>
                    <xdr:col>11</xdr:col>
                    <xdr:colOff>342900</xdr:colOff>
                    <xdr:row>41</xdr:row>
                    <xdr:rowOff>219075</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3</xdr:col>
                    <xdr:colOff>38100</xdr:colOff>
                    <xdr:row>46</xdr:row>
                    <xdr:rowOff>133350</xdr:rowOff>
                  </from>
                  <to>
                    <xdr:col>4</xdr:col>
                    <xdr:colOff>333375</xdr:colOff>
                    <xdr:row>48</xdr:row>
                    <xdr:rowOff>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5</xdr:col>
                    <xdr:colOff>152400</xdr:colOff>
                    <xdr:row>46</xdr:row>
                    <xdr:rowOff>133350</xdr:rowOff>
                  </from>
                  <to>
                    <xdr:col>7</xdr:col>
                    <xdr:colOff>19050</xdr:colOff>
                    <xdr:row>48</xdr:row>
                    <xdr:rowOff>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7</xdr:col>
                    <xdr:colOff>200025</xdr:colOff>
                    <xdr:row>46</xdr:row>
                    <xdr:rowOff>133350</xdr:rowOff>
                  </from>
                  <to>
                    <xdr:col>8</xdr:col>
                    <xdr:colOff>333375</xdr:colOff>
                    <xdr:row>48</xdr:row>
                    <xdr:rowOff>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10</xdr:col>
                    <xdr:colOff>333375</xdr:colOff>
                    <xdr:row>18</xdr:row>
                    <xdr:rowOff>0</xdr:rowOff>
                  </from>
                  <to>
                    <xdr:col>11</xdr:col>
                    <xdr:colOff>352425</xdr:colOff>
                    <xdr:row>19</xdr:row>
                    <xdr:rowOff>57150</xdr:rowOff>
                  </to>
                </anchor>
              </controlPr>
            </control>
          </mc:Choice>
        </mc:AlternateContent>
        <mc:AlternateContent xmlns:mc="http://schemas.openxmlformats.org/markup-compatibility/2006">
          <mc:Choice Requires="x14">
            <control shapeId="20514" r:id="rId37" name="Check Box 34">
              <controlPr defaultSize="0" autoFill="0" autoLine="0" autoPict="0">
                <anchor moveWithCells="1">
                  <from>
                    <xdr:col>12</xdr:col>
                    <xdr:colOff>152400</xdr:colOff>
                    <xdr:row>18</xdr:row>
                    <xdr:rowOff>0</xdr:rowOff>
                  </from>
                  <to>
                    <xdr:col>12</xdr:col>
                    <xdr:colOff>523875</xdr:colOff>
                    <xdr:row>19</xdr:row>
                    <xdr:rowOff>57150</xdr:rowOff>
                  </to>
                </anchor>
              </controlPr>
            </control>
          </mc:Choice>
        </mc:AlternateContent>
        <mc:AlternateContent xmlns:mc="http://schemas.openxmlformats.org/markup-compatibility/2006">
          <mc:Choice Requires="x14">
            <control shapeId="20515" r:id="rId38" name="Check Box 35">
              <controlPr defaultSize="0" autoFill="0" autoLine="0" autoPict="0">
                <anchor moveWithCells="1">
                  <from>
                    <xdr:col>14</xdr:col>
                    <xdr:colOff>19050</xdr:colOff>
                    <xdr:row>18</xdr:row>
                    <xdr:rowOff>0</xdr:rowOff>
                  </from>
                  <to>
                    <xdr:col>17</xdr:col>
                    <xdr:colOff>95250</xdr:colOff>
                    <xdr:row>19</xdr:row>
                    <xdr:rowOff>57150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
  <sheetViews>
    <sheetView showGridLines="0" workbookViewId="0">
      <selection activeCell="G5" sqref="G5"/>
    </sheetView>
  </sheetViews>
  <sheetFormatPr defaultRowHeight="15"/>
  <cols>
    <col min="1" max="1" width="1.140625" customWidth="1"/>
    <col min="2" max="2" width="64.42578125" customWidth="1"/>
    <col min="3" max="3" width="1.5703125" customWidth="1"/>
    <col min="4" max="4" width="5.5703125" customWidth="1"/>
    <col min="5" max="6" width="16" customWidth="1"/>
  </cols>
  <sheetData>
    <row r="1" spans="2:6">
      <c r="B1" s="489" t="s">
        <v>592</v>
      </c>
      <c r="C1" s="489"/>
      <c r="D1" s="493"/>
      <c r="E1" s="493"/>
      <c r="F1" s="493"/>
    </row>
    <row r="2" spans="2:6">
      <c r="B2" s="489" t="s">
        <v>593</v>
      </c>
      <c r="C2" s="489"/>
      <c r="D2" s="493"/>
      <c r="E2" s="493"/>
      <c r="F2" s="493"/>
    </row>
    <row r="3" spans="2:6">
      <c r="B3" s="490"/>
      <c r="C3" s="490"/>
      <c r="D3" s="494"/>
      <c r="E3" s="494"/>
      <c r="F3" s="494"/>
    </row>
    <row r="4" spans="2:6" ht="60">
      <c r="B4" s="490" t="s">
        <v>594</v>
      </c>
      <c r="C4" s="490"/>
      <c r="D4" s="494"/>
      <c r="E4" s="494"/>
      <c r="F4" s="494"/>
    </row>
    <row r="5" spans="2:6">
      <c r="B5" s="490"/>
      <c r="C5" s="490"/>
      <c r="D5" s="494"/>
      <c r="E5" s="494"/>
      <c r="F5" s="494"/>
    </row>
    <row r="6" spans="2:6">
      <c r="B6" s="489" t="s">
        <v>595</v>
      </c>
      <c r="C6" s="489"/>
      <c r="D6" s="493"/>
      <c r="E6" s="493" t="s">
        <v>596</v>
      </c>
      <c r="F6" s="493" t="s">
        <v>597</v>
      </c>
    </row>
    <row r="7" spans="2:6" ht="15.75" thickBot="1">
      <c r="B7" s="490"/>
      <c r="C7" s="490"/>
      <c r="D7" s="494"/>
      <c r="E7" s="494"/>
      <c r="F7" s="494"/>
    </row>
    <row r="8" spans="2:6" ht="45.75" thickBot="1">
      <c r="B8" s="491" t="s">
        <v>598</v>
      </c>
      <c r="C8" s="492"/>
      <c r="D8" s="495"/>
      <c r="E8" s="495">
        <v>1</v>
      </c>
      <c r="F8" s="496" t="s">
        <v>599</v>
      </c>
    </row>
    <row r="9" spans="2:6">
      <c r="B9" s="490"/>
      <c r="C9" s="490"/>
      <c r="D9" s="494"/>
      <c r="E9" s="494"/>
      <c r="F9" s="494"/>
    </row>
    <row r="10" spans="2:6">
      <c r="B10" s="490"/>
      <c r="C10" s="490"/>
      <c r="D10" s="494"/>
      <c r="E10" s="494"/>
      <c r="F10" s="49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5"/>
  <sheetViews>
    <sheetView view="pageBreakPreview" zoomScaleNormal="100" zoomScaleSheetLayoutView="100" workbookViewId="0">
      <selection activeCell="C3" sqref="C3"/>
    </sheetView>
  </sheetViews>
  <sheetFormatPr defaultColWidth="11.42578125" defaultRowHeight="15"/>
  <cols>
    <col min="1" max="1" width="6.42578125" style="12" customWidth="1"/>
    <col min="2" max="2" width="33.140625" style="12" customWidth="1"/>
    <col min="3" max="7" width="8.42578125" style="12" customWidth="1"/>
    <col min="8" max="16384" width="11.42578125" style="12"/>
  </cols>
  <sheetData>
    <row r="1" spans="1:7" ht="32.25" customHeight="1" thickBot="1">
      <c r="A1" s="688" t="s">
        <v>62</v>
      </c>
      <c r="B1" s="689"/>
      <c r="C1" s="689"/>
      <c r="D1" s="689"/>
      <c r="E1" s="689"/>
      <c r="F1" s="689"/>
      <c r="G1" s="690"/>
    </row>
    <row r="2" spans="1:7" s="298" customFormat="1" ht="33" customHeight="1" thickBot="1">
      <c r="A2" s="293" t="s">
        <v>63</v>
      </c>
      <c r="B2" s="294" t="s">
        <v>64</v>
      </c>
      <c r="C2" s="295" t="s">
        <v>65</v>
      </c>
      <c r="D2" s="295" t="s">
        <v>66</v>
      </c>
      <c r="E2" s="296" t="s">
        <v>67</v>
      </c>
      <c r="F2" s="295" t="s">
        <v>68</v>
      </c>
      <c r="G2" s="297" t="s">
        <v>69</v>
      </c>
    </row>
    <row r="3" spans="1:7" ht="24" customHeight="1" thickBot="1">
      <c r="A3" s="691">
        <v>1</v>
      </c>
      <c r="B3" s="13" t="s">
        <v>70</v>
      </c>
      <c r="C3" s="13"/>
      <c r="D3" s="13"/>
      <c r="E3" s="13" t="s">
        <v>603</v>
      </c>
      <c r="F3" s="14"/>
      <c r="G3" s="168"/>
    </row>
    <row r="4" spans="1:7" ht="24" customHeight="1" thickBot="1">
      <c r="A4" s="692"/>
      <c r="B4" s="13" t="s">
        <v>72</v>
      </c>
      <c r="C4" s="13"/>
      <c r="D4" s="13"/>
      <c r="E4" s="13"/>
      <c r="F4" s="14"/>
      <c r="G4" s="168"/>
    </row>
    <row r="5" spans="1:7" ht="24" customHeight="1" thickBot="1">
      <c r="A5" s="693"/>
      <c r="B5" s="13" t="s">
        <v>73</v>
      </c>
      <c r="C5" s="13"/>
      <c r="D5" s="13"/>
      <c r="E5" s="13"/>
      <c r="F5" s="14"/>
      <c r="G5" s="168"/>
    </row>
    <row r="6" spans="1:7" ht="24" customHeight="1" thickBot="1">
      <c r="A6" s="169">
        <v>2</v>
      </c>
      <c r="B6" s="13" t="s">
        <v>74</v>
      </c>
      <c r="C6" s="13"/>
      <c r="D6" s="13"/>
      <c r="E6" s="13"/>
      <c r="F6" s="14"/>
      <c r="G6" s="168"/>
    </row>
    <row r="7" spans="1:7" ht="24" customHeight="1" thickBot="1">
      <c r="A7" s="169">
        <v>3</v>
      </c>
      <c r="B7" s="13" t="s">
        <v>75</v>
      </c>
      <c r="C7" s="13"/>
      <c r="D7" s="13"/>
      <c r="E7" s="13"/>
      <c r="F7" s="14"/>
      <c r="G7" s="168"/>
    </row>
    <row r="8" spans="1:7" ht="24" customHeight="1" thickBot="1">
      <c r="A8" s="169">
        <v>4</v>
      </c>
      <c r="B8" s="13" t="s">
        <v>76</v>
      </c>
      <c r="C8" s="13"/>
      <c r="D8" s="13"/>
      <c r="E8" s="14"/>
      <c r="F8" s="14"/>
      <c r="G8" s="168"/>
    </row>
    <row r="9" spans="1:7" ht="24" customHeight="1" thickBot="1">
      <c r="A9" s="169">
        <v>5</v>
      </c>
      <c r="B9" s="13" t="s">
        <v>77</v>
      </c>
      <c r="C9" s="13"/>
      <c r="D9" s="13"/>
      <c r="E9" s="13" t="s">
        <v>603</v>
      </c>
      <c r="F9" s="14"/>
      <c r="G9" s="168"/>
    </row>
    <row r="10" spans="1:7" ht="24" customHeight="1" thickBot="1">
      <c r="A10" s="169">
        <v>6</v>
      </c>
      <c r="B10" s="13" t="s">
        <v>78</v>
      </c>
      <c r="C10" s="13"/>
      <c r="D10" s="13"/>
      <c r="E10" s="13" t="s">
        <v>603</v>
      </c>
      <c r="F10" s="13"/>
      <c r="G10" s="168"/>
    </row>
    <row r="11" spans="1:7" ht="24" customHeight="1" thickBot="1">
      <c r="A11" s="169">
        <v>7</v>
      </c>
      <c r="B11" s="13" t="s">
        <v>25</v>
      </c>
      <c r="C11" s="13"/>
      <c r="D11" s="13"/>
      <c r="E11" s="13" t="s">
        <v>603</v>
      </c>
      <c r="F11" s="13"/>
      <c r="G11" s="168"/>
    </row>
    <row r="12" spans="1:7" ht="24" customHeight="1" thickBot="1">
      <c r="A12" s="169">
        <v>8</v>
      </c>
      <c r="B12" s="13" t="s">
        <v>79</v>
      </c>
      <c r="C12" s="13"/>
      <c r="D12" s="13"/>
      <c r="E12" s="13" t="s">
        <v>603</v>
      </c>
      <c r="F12" s="14"/>
      <c r="G12" s="168"/>
    </row>
    <row r="13" spans="1:7" ht="24" customHeight="1" thickBot="1">
      <c r="A13" s="169">
        <v>9</v>
      </c>
      <c r="B13" s="13" t="s">
        <v>80</v>
      </c>
      <c r="C13" s="13"/>
      <c r="D13" s="13"/>
      <c r="E13" s="13"/>
      <c r="F13" s="14"/>
      <c r="G13" s="168"/>
    </row>
    <row r="14" spans="1:7" ht="24" customHeight="1" thickBot="1">
      <c r="A14" s="169">
        <v>10</v>
      </c>
      <c r="B14" s="13" t="s">
        <v>81</v>
      </c>
      <c r="C14" s="13"/>
      <c r="D14" s="13"/>
      <c r="E14" s="13"/>
      <c r="F14" s="13"/>
      <c r="G14" s="168"/>
    </row>
    <row r="15" spans="1:7" ht="24" customHeight="1" thickBot="1">
      <c r="A15" s="169">
        <v>11</v>
      </c>
      <c r="B15" s="13" t="s">
        <v>82</v>
      </c>
      <c r="C15" s="13"/>
      <c r="D15" s="13"/>
      <c r="E15" s="13" t="s">
        <v>603</v>
      </c>
      <c r="F15" s="13"/>
      <c r="G15" s="168"/>
    </row>
    <row r="16" spans="1:7" ht="24" customHeight="1" thickBot="1">
      <c r="A16" s="169">
        <v>12</v>
      </c>
      <c r="B16" s="13" t="s">
        <v>83</v>
      </c>
      <c r="C16" s="13"/>
      <c r="D16" s="13"/>
      <c r="E16" s="13" t="s">
        <v>603</v>
      </c>
      <c r="F16" s="14"/>
      <c r="G16" s="168"/>
    </row>
    <row r="17" spans="1:7" ht="24" customHeight="1" thickBot="1">
      <c r="A17" s="169">
        <v>13</v>
      </c>
      <c r="B17" s="13" t="s">
        <v>84</v>
      </c>
      <c r="C17" s="13"/>
      <c r="D17" s="13"/>
      <c r="E17" s="13"/>
      <c r="F17" s="13"/>
      <c r="G17" s="168"/>
    </row>
    <row r="18" spans="1:7" ht="24" customHeight="1" thickBot="1">
      <c r="A18" s="169">
        <v>14</v>
      </c>
      <c r="B18" s="13" t="s">
        <v>85</v>
      </c>
      <c r="C18" s="13"/>
      <c r="D18" s="13"/>
      <c r="E18" s="13"/>
      <c r="F18" s="14"/>
      <c r="G18" s="168"/>
    </row>
    <row r="19" spans="1:7" ht="24" customHeight="1" thickBot="1">
      <c r="A19" s="169">
        <v>15</v>
      </c>
      <c r="B19" s="13" t="s">
        <v>86</v>
      </c>
      <c r="C19" s="13"/>
      <c r="D19" s="13"/>
      <c r="E19" s="13"/>
      <c r="F19" s="14"/>
      <c r="G19" s="168"/>
    </row>
    <row r="20" spans="1:7" ht="24" customHeight="1" thickBot="1">
      <c r="A20" s="169">
        <v>16</v>
      </c>
      <c r="B20" s="13" t="s">
        <v>87</v>
      </c>
      <c r="C20" s="13"/>
      <c r="D20" s="13"/>
      <c r="E20" s="13" t="s">
        <v>603</v>
      </c>
      <c r="F20" s="14"/>
      <c r="G20" s="168"/>
    </row>
    <row r="21" spans="1:7" ht="24" customHeight="1" thickBot="1">
      <c r="A21" s="169">
        <v>17</v>
      </c>
      <c r="B21" s="13" t="s">
        <v>88</v>
      </c>
      <c r="C21" s="13"/>
      <c r="D21" s="13"/>
      <c r="E21" s="13"/>
      <c r="F21" s="14"/>
      <c r="G21" s="168"/>
    </row>
    <row r="22" spans="1:7" ht="24" customHeight="1" thickBot="1">
      <c r="A22" s="169">
        <v>18</v>
      </c>
      <c r="B22" s="13" t="s">
        <v>89</v>
      </c>
      <c r="C22" s="13"/>
      <c r="D22" s="13"/>
      <c r="E22" s="13" t="s">
        <v>603</v>
      </c>
      <c r="F22" s="13"/>
      <c r="G22" s="168"/>
    </row>
    <row r="23" spans="1:7" ht="24" customHeight="1" thickBot="1">
      <c r="A23" s="169">
        <v>19</v>
      </c>
      <c r="B23" s="13" t="s">
        <v>90</v>
      </c>
      <c r="C23" s="13"/>
      <c r="D23" s="13"/>
      <c r="E23" s="13"/>
      <c r="F23" s="13"/>
      <c r="G23" s="168"/>
    </row>
    <row r="24" spans="1:7" ht="35.25" customHeight="1" thickBot="1">
      <c r="A24" s="694" t="s">
        <v>168</v>
      </c>
      <c r="B24" s="695"/>
      <c r="C24" s="695"/>
      <c r="D24" s="695"/>
      <c r="E24" s="695"/>
      <c r="F24" s="695"/>
      <c r="G24" s="696"/>
    </row>
    <row r="25" spans="1:7">
      <c r="A25" s="11" t="s">
        <v>262</v>
      </c>
      <c r="B25" s="11"/>
    </row>
  </sheetData>
  <mergeCells count="3">
    <mergeCell ref="A1:G1"/>
    <mergeCell ref="A3:A5"/>
    <mergeCell ref="A24:G24"/>
  </mergeCells>
  <printOptions horizontalCentered="1"/>
  <pageMargins left="0" right="0" top="0.25" bottom="0.25" header="0.3" footer="0.3"/>
  <pageSetup scale="114"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view="pageBreakPreview" zoomScale="85" zoomScaleNormal="100" zoomScaleSheetLayoutView="85" workbookViewId="0">
      <selection activeCell="R9" sqref="R9"/>
    </sheetView>
  </sheetViews>
  <sheetFormatPr defaultRowHeight="15"/>
  <cols>
    <col min="13" max="13" width="10.85546875" customWidth="1"/>
  </cols>
  <sheetData/>
  <pageMargins left="0" right="0" top="0" bottom="0" header="0" footer="0"/>
  <pageSetup scale="11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949"/>
  <sheetViews>
    <sheetView view="pageBreakPreview" topLeftCell="A37" zoomScale="70" zoomScaleNormal="55" zoomScaleSheetLayoutView="70" workbookViewId="0">
      <selection activeCell="G25" sqref="G25:H25"/>
    </sheetView>
  </sheetViews>
  <sheetFormatPr defaultRowHeight="15"/>
  <cols>
    <col min="1" max="1" width="10.7109375" customWidth="1"/>
    <col min="2" max="2" width="24.7109375" customWidth="1"/>
    <col min="3" max="3" width="11" customWidth="1"/>
    <col min="4" max="4" width="13" customWidth="1"/>
    <col min="5" max="5" width="12.5703125" customWidth="1"/>
    <col min="6" max="6" width="9.7109375" customWidth="1"/>
    <col min="7" max="7" width="3.140625" customWidth="1"/>
    <col min="8" max="8" width="32.28515625" customWidth="1"/>
    <col min="9" max="9" width="34.5703125" customWidth="1"/>
    <col min="10" max="10" width="9.7109375" customWidth="1"/>
    <col min="11" max="11" width="20.85546875" bestFit="1" customWidth="1"/>
    <col min="257" max="257" width="7.5703125" customWidth="1"/>
    <col min="258" max="258" width="16.140625" customWidth="1"/>
    <col min="259" max="259" width="11" customWidth="1"/>
    <col min="260" max="260" width="13" customWidth="1"/>
    <col min="261" max="261" width="11.42578125" customWidth="1"/>
    <col min="262" max="262" width="9.7109375" customWidth="1"/>
    <col min="263" max="263" width="3.140625" customWidth="1"/>
    <col min="264" max="264" width="20.5703125" customWidth="1"/>
    <col min="266" max="266" width="8.5703125" customWidth="1"/>
    <col min="267" max="267" width="16.5703125" customWidth="1"/>
    <col min="513" max="513" width="7.5703125" customWidth="1"/>
    <col min="514" max="514" width="16.140625" customWidth="1"/>
    <col min="515" max="515" width="11" customWidth="1"/>
    <col min="516" max="516" width="13" customWidth="1"/>
    <col min="517" max="517" width="11.42578125" customWidth="1"/>
    <col min="518" max="518" width="9.7109375" customWidth="1"/>
    <col min="519" max="519" width="3.140625" customWidth="1"/>
    <col min="520" max="520" width="20.5703125" customWidth="1"/>
    <col min="522" max="522" width="8.5703125" customWidth="1"/>
    <col min="523" max="523" width="16.5703125" customWidth="1"/>
    <col min="769" max="769" width="7.5703125" customWidth="1"/>
    <col min="770" max="770" width="16.140625" customWidth="1"/>
    <col min="771" max="771" width="11" customWidth="1"/>
    <col min="772" max="772" width="13" customWidth="1"/>
    <col min="773" max="773" width="11.42578125" customWidth="1"/>
    <col min="774" max="774" width="9.7109375" customWidth="1"/>
    <col min="775" max="775" width="3.140625" customWidth="1"/>
    <col min="776" max="776" width="20.5703125" customWidth="1"/>
    <col min="778" max="778" width="8.5703125" customWidth="1"/>
    <col min="779" max="779" width="16.5703125" customWidth="1"/>
    <col min="1025" max="1025" width="7.5703125" customWidth="1"/>
    <col min="1026" max="1026" width="16.140625" customWidth="1"/>
    <col min="1027" max="1027" width="11" customWidth="1"/>
    <col min="1028" max="1028" width="13" customWidth="1"/>
    <col min="1029" max="1029" width="11.42578125" customWidth="1"/>
    <col min="1030" max="1030" width="9.7109375" customWidth="1"/>
    <col min="1031" max="1031" width="3.140625" customWidth="1"/>
    <col min="1032" max="1032" width="20.5703125" customWidth="1"/>
    <col min="1034" max="1034" width="8.5703125" customWidth="1"/>
    <col min="1035" max="1035" width="16.5703125" customWidth="1"/>
    <col min="1281" max="1281" width="7.5703125" customWidth="1"/>
    <col min="1282" max="1282" width="16.140625" customWidth="1"/>
    <col min="1283" max="1283" width="11" customWidth="1"/>
    <col min="1284" max="1284" width="13" customWidth="1"/>
    <col min="1285" max="1285" width="11.42578125" customWidth="1"/>
    <col min="1286" max="1286" width="9.7109375" customWidth="1"/>
    <col min="1287" max="1287" width="3.140625" customWidth="1"/>
    <col min="1288" max="1288" width="20.5703125" customWidth="1"/>
    <col min="1290" max="1290" width="8.5703125" customWidth="1"/>
    <col min="1291" max="1291" width="16.5703125" customWidth="1"/>
    <col min="1537" max="1537" width="7.5703125" customWidth="1"/>
    <col min="1538" max="1538" width="16.140625" customWidth="1"/>
    <col min="1539" max="1539" width="11" customWidth="1"/>
    <col min="1540" max="1540" width="13" customWidth="1"/>
    <col min="1541" max="1541" width="11.42578125" customWidth="1"/>
    <col min="1542" max="1542" width="9.7109375" customWidth="1"/>
    <col min="1543" max="1543" width="3.140625" customWidth="1"/>
    <col min="1544" max="1544" width="20.5703125" customWidth="1"/>
    <col min="1546" max="1546" width="8.5703125" customWidth="1"/>
    <col min="1547" max="1547" width="16.5703125" customWidth="1"/>
    <col min="1793" max="1793" width="7.5703125" customWidth="1"/>
    <col min="1794" max="1794" width="16.140625" customWidth="1"/>
    <col min="1795" max="1795" width="11" customWidth="1"/>
    <col min="1796" max="1796" width="13" customWidth="1"/>
    <col min="1797" max="1797" width="11.42578125" customWidth="1"/>
    <col min="1798" max="1798" width="9.7109375" customWidth="1"/>
    <col min="1799" max="1799" width="3.140625" customWidth="1"/>
    <col min="1800" max="1800" width="20.5703125" customWidth="1"/>
    <col min="1802" max="1802" width="8.5703125" customWidth="1"/>
    <col min="1803" max="1803" width="16.5703125" customWidth="1"/>
    <col min="2049" max="2049" width="7.5703125" customWidth="1"/>
    <col min="2050" max="2050" width="16.140625" customWidth="1"/>
    <col min="2051" max="2051" width="11" customWidth="1"/>
    <col min="2052" max="2052" width="13" customWidth="1"/>
    <col min="2053" max="2053" width="11.42578125" customWidth="1"/>
    <col min="2054" max="2054" width="9.7109375" customWidth="1"/>
    <col min="2055" max="2055" width="3.140625" customWidth="1"/>
    <col min="2056" max="2056" width="20.5703125" customWidth="1"/>
    <col min="2058" max="2058" width="8.5703125" customWidth="1"/>
    <col min="2059" max="2059" width="16.5703125" customWidth="1"/>
    <col min="2305" max="2305" width="7.5703125" customWidth="1"/>
    <col min="2306" max="2306" width="16.140625" customWidth="1"/>
    <col min="2307" max="2307" width="11" customWidth="1"/>
    <col min="2308" max="2308" width="13" customWidth="1"/>
    <col min="2309" max="2309" width="11.42578125" customWidth="1"/>
    <col min="2310" max="2310" width="9.7109375" customWidth="1"/>
    <col min="2311" max="2311" width="3.140625" customWidth="1"/>
    <col min="2312" max="2312" width="20.5703125" customWidth="1"/>
    <col min="2314" max="2314" width="8.5703125" customWidth="1"/>
    <col min="2315" max="2315" width="16.5703125" customWidth="1"/>
    <col min="2561" max="2561" width="7.5703125" customWidth="1"/>
    <col min="2562" max="2562" width="16.140625" customWidth="1"/>
    <col min="2563" max="2563" width="11" customWidth="1"/>
    <col min="2564" max="2564" width="13" customWidth="1"/>
    <col min="2565" max="2565" width="11.42578125" customWidth="1"/>
    <col min="2566" max="2566" width="9.7109375" customWidth="1"/>
    <col min="2567" max="2567" width="3.140625" customWidth="1"/>
    <col min="2568" max="2568" width="20.5703125" customWidth="1"/>
    <col min="2570" max="2570" width="8.5703125" customWidth="1"/>
    <col min="2571" max="2571" width="16.5703125" customWidth="1"/>
    <col min="2817" max="2817" width="7.5703125" customWidth="1"/>
    <col min="2818" max="2818" width="16.140625" customWidth="1"/>
    <col min="2819" max="2819" width="11" customWidth="1"/>
    <col min="2820" max="2820" width="13" customWidth="1"/>
    <col min="2821" max="2821" width="11.42578125" customWidth="1"/>
    <col min="2822" max="2822" width="9.7109375" customWidth="1"/>
    <col min="2823" max="2823" width="3.140625" customWidth="1"/>
    <col min="2824" max="2824" width="20.5703125" customWidth="1"/>
    <col min="2826" max="2826" width="8.5703125" customWidth="1"/>
    <col min="2827" max="2827" width="16.5703125" customWidth="1"/>
    <col min="3073" max="3073" width="7.5703125" customWidth="1"/>
    <col min="3074" max="3074" width="16.140625" customWidth="1"/>
    <col min="3075" max="3075" width="11" customWidth="1"/>
    <col min="3076" max="3076" width="13" customWidth="1"/>
    <col min="3077" max="3077" width="11.42578125" customWidth="1"/>
    <col min="3078" max="3078" width="9.7109375" customWidth="1"/>
    <col min="3079" max="3079" width="3.140625" customWidth="1"/>
    <col min="3080" max="3080" width="20.5703125" customWidth="1"/>
    <col min="3082" max="3082" width="8.5703125" customWidth="1"/>
    <col min="3083" max="3083" width="16.5703125" customWidth="1"/>
    <col min="3329" max="3329" width="7.5703125" customWidth="1"/>
    <col min="3330" max="3330" width="16.140625" customWidth="1"/>
    <col min="3331" max="3331" width="11" customWidth="1"/>
    <col min="3332" max="3332" width="13" customWidth="1"/>
    <col min="3333" max="3333" width="11.42578125" customWidth="1"/>
    <col min="3334" max="3334" width="9.7109375" customWidth="1"/>
    <col min="3335" max="3335" width="3.140625" customWidth="1"/>
    <col min="3336" max="3336" width="20.5703125" customWidth="1"/>
    <col min="3338" max="3338" width="8.5703125" customWidth="1"/>
    <col min="3339" max="3339" width="16.5703125" customWidth="1"/>
    <col min="3585" max="3585" width="7.5703125" customWidth="1"/>
    <col min="3586" max="3586" width="16.140625" customWidth="1"/>
    <col min="3587" max="3587" width="11" customWidth="1"/>
    <col min="3588" max="3588" width="13" customWidth="1"/>
    <col min="3589" max="3589" width="11.42578125" customWidth="1"/>
    <col min="3590" max="3590" width="9.7109375" customWidth="1"/>
    <col min="3591" max="3591" width="3.140625" customWidth="1"/>
    <col min="3592" max="3592" width="20.5703125" customWidth="1"/>
    <col min="3594" max="3594" width="8.5703125" customWidth="1"/>
    <col min="3595" max="3595" width="16.5703125" customWidth="1"/>
    <col min="3841" max="3841" width="7.5703125" customWidth="1"/>
    <col min="3842" max="3842" width="16.140625" customWidth="1"/>
    <col min="3843" max="3843" width="11" customWidth="1"/>
    <col min="3844" max="3844" width="13" customWidth="1"/>
    <col min="3845" max="3845" width="11.42578125" customWidth="1"/>
    <col min="3846" max="3846" width="9.7109375" customWidth="1"/>
    <col min="3847" max="3847" width="3.140625" customWidth="1"/>
    <col min="3848" max="3848" width="20.5703125" customWidth="1"/>
    <col min="3850" max="3850" width="8.5703125" customWidth="1"/>
    <col min="3851" max="3851" width="16.5703125" customWidth="1"/>
    <col min="4097" max="4097" width="7.5703125" customWidth="1"/>
    <col min="4098" max="4098" width="16.140625" customWidth="1"/>
    <col min="4099" max="4099" width="11" customWidth="1"/>
    <col min="4100" max="4100" width="13" customWidth="1"/>
    <col min="4101" max="4101" width="11.42578125" customWidth="1"/>
    <col min="4102" max="4102" width="9.7109375" customWidth="1"/>
    <col min="4103" max="4103" width="3.140625" customWidth="1"/>
    <col min="4104" max="4104" width="20.5703125" customWidth="1"/>
    <col min="4106" max="4106" width="8.5703125" customWidth="1"/>
    <col min="4107" max="4107" width="16.5703125" customWidth="1"/>
    <col min="4353" max="4353" width="7.5703125" customWidth="1"/>
    <col min="4354" max="4354" width="16.140625" customWidth="1"/>
    <col min="4355" max="4355" width="11" customWidth="1"/>
    <col min="4356" max="4356" width="13" customWidth="1"/>
    <col min="4357" max="4357" width="11.42578125" customWidth="1"/>
    <col min="4358" max="4358" width="9.7109375" customWidth="1"/>
    <col min="4359" max="4359" width="3.140625" customWidth="1"/>
    <col min="4360" max="4360" width="20.5703125" customWidth="1"/>
    <col min="4362" max="4362" width="8.5703125" customWidth="1"/>
    <col min="4363" max="4363" width="16.5703125" customWidth="1"/>
    <col min="4609" max="4609" width="7.5703125" customWidth="1"/>
    <col min="4610" max="4610" width="16.140625" customWidth="1"/>
    <col min="4611" max="4611" width="11" customWidth="1"/>
    <col min="4612" max="4612" width="13" customWidth="1"/>
    <col min="4613" max="4613" width="11.42578125" customWidth="1"/>
    <col min="4614" max="4614" width="9.7109375" customWidth="1"/>
    <col min="4615" max="4615" width="3.140625" customWidth="1"/>
    <col min="4616" max="4616" width="20.5703125" customWidth="1"/>
    <col min="4618" max="4618" width="8.5703125" customWidth="1"/>
    <col min="4619" max="4619" width="16.5703125" customWidth="1"/>
    <col min="4865" max="4865" width="7.5703125" customWidth="1"/>
    <col min="4866" max="4866" width="16.140625" customWidth="1"/>
    <col min="4867" max="4867" width="11" customWidth="1"/>
    <col min="4868" max="4868" width="13" customWidth="1"/>
    <col min="4869" max="4869" width="11.42578125" customWidth="1"/>
    <col min="4870" max="4870" width="9.7109375" customWidth="1"/>
    <col min="4871" max="4871" width="3.140625" customWidth="1"/>
    <col min="4872" max="4872" width="20.5703125" customWidth="1"/>
    <col min="4874" max="4874" width="8.5703125" customWidth="1"/>
    <col min="4875" max="4875" width="16.5703125" customWidth="1"/>
    <col min="5121" max="5121" width="7.5703125" customWidth="1"/>
    <col min="5122" max="5122" width="16.140625" customWidth="1"/>
    <col min="5123" max="5123" width="11" customWidth="1"/>
    <col min="5124" max="5124" width="13" customWidth="1"/>
    <col min="5125" max="5125" width="11.42578125" customWidth="1"/>
    <col min="5126" max="5126" width="9.7109375" customWidth="1"/>
    <col min="5127" max="5127" width="3.140625" customWidth="1"/>
    <col min="5128" max="5128" width="20.5703125" customWidth="1"/>
    <col min="5130" max="5130" width="8.5703125" customWidth="1"/>
    <col min="5131" max="5131" width="16.5703125" customWidth="1"/>
    <col min="5377" max="5377" width="7.5703125" customWidth="1"/>
    <col min="5378" max="5378" width="16.140625" customWidth="1"/>
    <col min="5379" max="5379" width="11" customWidth="1"/>
    <col min="5380" max="5380" width="13" customWidth="1"/>
    <col min="5381" max="5381" width="11.42578125" customWidth="1"/>
    <col min="5382" max="5382" width="9.7109375" customWidth="1"/>
    <col min="5383" max="5383" width="3.140625" customWidth="1"/>
    <col min="5384" max="5384" width="20.5703125" customWidth="1"/>
    <col min="5386" max="5386" width="8.5703125" customWidth="1"/>
    <col min="5387" max="5387" width="16.5703125" customWidth="1"/>
    <col min="5633" max="5633" width="7.5703125" customWidth="1"/>
    <col min="5634" max="5634" width="16.140625" customWidth="1"/>
    <col min="5635" max="5635" width="11" customWidth="1"/>
    <col min="5636" max="5636" width="13" customWidth="1"/>
    <col min="5637" max="5637" width="11.42578125" customWidth="1"/>
    <col min="5638" max="5638" width="9.7109375" customWidth="1"/>
    <col min="5639" max="5639" width="3.140625" customWidth="1"/>
    <col min="5640" max="5640" width="20.5703125" customWidth="1"/>
    <col min="5642" max="5642" width="8.5703125" customWidth="1"/>
    <col min="5643" max="5643" width="16.5703125" customWidth="1"/>
    <col min="5889" max="5889" width="7.5703125" customWidth="1"/>
    <col min="5890" max="5890" width="16.140625" customWidth="1"/>
    <col min="5891" max="5891" width="11" customWidth="1"/>
    <col min="5892" max="5892" width="13" customWidth="1"/>
    <col min="5893" max="5893" width="11.42578125" customWidth="1"/>
    <col min="5894" max="5894" width="9.7109375" customWidth="1"/>
    <col min="5895" max="5895" width="3.140625" customWidth="1"/>
    <col min="5896" max="5896" width="20.5703125" customWidth="1"/>
    <col min="5898" max="5898" width="8.5703125" customWidth="1"/>
    <col min="5899" max="5899" width="16.5703125" customWidth="1"/>
    <col min="6145" max="6145" width="7.5703125" customWidth="1"/>
    <col min="6146" max="6146" width="16.140625" customWidth="1"/>
    <col min="6147" max="6147" width="11" customWidth="1"/>
    <col min="6148" max="6148" width="13" customWidth="1"/>
    <col min="6149" max="6149" width="11.42578125" customWidth="1"/>
    <col min="6150" max="6150" width="9.7109375" customWidth="1"/>
    <col min="6151" max="6151" width="3.140625" customWidth="1"/>
    <col min="6152" max="6152" width="20.5703125" customWidth="1"/>
    <col min="6154" max="6154" width="8.5703125" customWidth="1"/>
    <col min="6155" max="6155" width="16.5703125" customWidth="1"/>
    <col min="6401" max="6401" width="7.5703125" customWidth="1"/>
    <col min="6402" max="6402" width="16.140625" customWidth="1"/>
    <col min="6403" max="6403" width="11" customWidth="1"/>
    <col min="6404" max="6404" width="13" customWidth="1"/>
    <col min="6405" max="6405" width="11.42578125" customWidth="1"/>
    <col min="6406" max="6406" width="9.7109375" customWidth="1"/>
    <col min="6407" max="6407" width="3.140625" customWidth="1"/>
    <col min="6408" max="6408" width="20.5703125" customWidth="1"/>
    <col min="6410" max="6410" width="8.5703125" customWidth="1"/>
    <col min="6411" max="6411" width="16.5703125" customWidth="1"/>
    <col min="6657" max="6657" width="7.5703125" customWidth="1"/>
    <col min="6658" max="6658" width="16.140625" customWidth="1"/>
    <col min="6659" max="6659" width="11" customWidth="1"/>
    <col min="6660" max="6660" width="13" customWidth="1"/>
    <col min="6661" max="6661" width="11.42578125" customWidth="1"/>
    <col min="6662" max="6662" width="9.7109375" customWidth="1"/>
    <col min="6663" max="6663" width="3.140625" customWidth="1"/>
    <col min="6664" max="6664" width="20.5703125" customWidth="1"/>
    <col min="6666" max="6666" width="8.5703125" customWidth="1"/>
    <col min="6667" max="6667" width="16.5703125" customWidth="1"/>
    <col min="6913" max="6913" width="7.5703125" customWidth="1"/>
    <col min="6914" max="6914" width="16.140625" customWidth="1"/>
    <col min="6915" max="6915" width="11" customWidth="1"/>
    <col min="6916" max="6916" width="13" customWidth="1"/>
    <col min="6917" max="6917" width="11.42578125" customWidth="1"/>
    <col min="6918" max="6918" width="9.7109375" customWidth="1"/>
    <col min="6919" max="6919" width="3.140625" customWidth="1"/>
    <col min="6920" max="6920" width="20.5703125" customWidth="1"/>
    <col min="6922" max="6922" width="8.5703125" customWidth="1"/>
    <col min="6923" max="6923" width="16.5703125" customWidth="1"/>
    <col min="7169" max="7169" width="7.5703125" customWidth="1"/>
    <col min="7170" max="7170" width="16.140625" customWidth="1"/>
    <col min="7171" max="7171" width="11" customWidth="1"/>
    <col min="7172" max="7172" width="13" customWidth="1"/>
    <col min="7173" max="7173" width="11.42578125" customWidth="1"/>
    <col min="7174" max="7174" width="9.7109375" customWidth="1"/>
    <col min="7175" max="7175" width="3.140625" customWidth="1"/>
    <col min="7176" max="7176" width="20.5703125" customWidth="1"/>
    <col min="7178" max="7178" width="8.5703125" customWidth="1"/>
    <col min="7179" max="7179" width="16.5703125" customWidth="1"/>
    <col min="7425" max="7425" width="7.5703125" customWidth="1"/>
    <col min="7426" max="7426" width="16.140625" customWidth="1"/>
    <col min="7427" max="7427" width="11" customWidth="1"/>
    <col min="7428" max="7428" width="13" customWidth="1"/>
    <col min="7429" max="7429" width="11.42578125" customWidth="1"/>
    <col min="7430" max="7430" width="9.7109375" customWidth="1"/>
    <col min="7431" max="7431" width="3.140625" customWidth="1"/>
    <col min="7432" max="7432" width="20.5703125" customWidth="1"/>
    <col min="7434" max="7434" width="8.5703125" customWidth="1"/>
    <col min="7435" max="7435" width="16.5703125" customWidth="1"/>
    <col min="7681" max="7681" width="7.5703125" customWidth="1"/>
    <col min="7682" max="7682" width="16.140625" customWidth="1"/>
    <col min="7683" max="7683" width="11" customWidth="1"/>
    <col min="7684" max="7684" width="13" customWidth="1"/>
    <col min="7685" max="7685" width="11.42578125" customWidth="1"/>
    <col min="7686" max="7686" width="9.7109375" customWidth="1"/>
    <col min="7687" max="7687" width="3.140625" customWidth="1"/>
    <col min="7688" max="7688" width="20.5703125" customWidth="1"/>
    <col min="7690" max="7690" width="8.5703125" customWidth="1"/>
    <col min="7691" max="7691" width="16.5703125" customWidth="1"/>
    <col min="7937" max="7937" width="7.5703125" customWidth="1"/>
    <col min="7938" max="7938" width="16.140625" customWidth="1"/>
    <col min="7939" max="7939" width="11" customWidth="1"/>
    <col min="7940" max="7940" width="13" customWidth="1"/>
    <col min="7941" max="7941" width="11.42578125" customWidth="1"/>
    <col min="7942" max="7942" width="9.7109375" customWidth="1"/>
    <col min="7943" max="7943" width="3.140625" customWidth="1"/>
    <col min="7944" max="7944" width="20.5703125" customWidth="1"/>
    <col min="7946" max="7946" width="8.5703125" customWidth="1"/>
    <col min="7947" max="7947" width="16.5703125" customWidth="1"/>
    <col min="8193" max="8193" width="7.5703125" customWidth="1"/>
    <col min="8194" max="8194" width="16.140625" customWidth="1"/>
    <col min="8195" max="8195" width="11" customWidth="1"/>
    <col min="8196" max="8196" width="13" customWidth="1"/>
    <col min="8197" max="8197" width="11.42578125" customWidth="1"/>
    <col min="8198" max="8198" width="9.7109375" customWidth="1"/>
    <col min="8199" max="8199" width="3.140625" customWidth="1"/>
    <col min="8200" max="8200" width="20.5703125" customWidth="1"/>
    <col min="8202" max="8202" width="8.5703125" customWidth="1"/>
    <col min="8203" max="8203" width="16.5703125" customWidth="1"/>
    <col min="8449" max="8449" width="7.5703125" customWidth="1"/>
    <col min="8450" max="8450" width="16.140625" customWidth="1"/>
    <col min="8451" max="8451" width="11" customWidth="1"/>
    <col min="8452" max="8452" width="13" customWidth="1"/>
    <col min="8453" max="8453" width="11.42578125" customWidth="1"/>
    <col min="8454" max="8454" width="9.7109375" customWidth="1"/>
    <col min="8455" max="8455" width="3.140625" customWidth="1"/>
    <col min="8456" max="8456" width="20.5703125" customWidth="1"/>
    <col min="8458" max="8458" width="8.5703125" customWidth="1"/>
    <col min="8459" max="8459" width="16.5703125" customWidth="1"/>
    <col min="8705" max="8705" width="7.5703125" customWidth="1"/>
    <col min="8706" max="8706" width="16.140625" customWidth="1"/>
    <col min="8707" max="8707" width="11" customWidth="1"/>
    <col min="8708" max="8708" width="13" customWidth="1"/>
    <col min="8709" max="8709" width="11.42578125" customWidth="1"/>
    <col min="8710" max="8710" width="9.7109375" customWidth="1"/>
    <col min="8711" max="8711" width="3.140625" customWidth="1"/>
    <col min="8712" max="8712" width="20.5703125" customWidth="1"/>
    <col min="8714" max="8714" width="8.5703125" customWidth="1"/>
    <col min="8715" max="8715" width="16.5703125" customWidth="1"/>
    <col min="8961" max="8961" width="7.5703125" customWidth="1"/>
    <col min="8962" max="8962" width="16.140625" customWidth="1"/>
    <col min="8963" max="8963" width="11" customWidth="1"/>
    <col min="8964" max="8964" width="13" customWidth="1"/>
    <col min="8965" max="8965" width="11.42578125" customWidth="1"/>
    <col min="8966" max="8966" width="9.7109375" customWidth="1"/>
    <col min="8967" max="8967" width="3.140625" customWidth="1"/>
    <col min="8968" max="8968" width="20.5703125" customWidth="1"/>
    <col min="8970" max="8970" width="8.5703125" customWidth="1"/>
    <col min="8971" max="8971" width="16.5703125" customWidth="1"/>
    <col min="9217" max="9217" width="7.5703125" customWidth="1"/>
    <col min="9218" max="9218" width="16.140625" customWidth="1"/>
    <col min="9219" max="9219" width="11" customWidth="1"/>
    <col min="9220" max="9220" width="13" customWidth="1"/>
    <col min="9221" max="9221" width="11.42578125" customWidth="1"/>
    <col min="9222" max="9222" width="9.7109375" customWidth="1"/>
    <col min="9223" max="9223" width="3.140625" customWidth="1"/>
    <col min="9224" max="9224" width="20.5703125" customWidth="1"/>
    <col min="9226" max="9226" width="8.5703125" customWidth="1"/>
    <col min="9227" max="9227" width="16.5703125" customWidth="1"/>
    <col min="9473" max="9473" width="7.5703125" customWidth="1"/>
    <col min="9474" max="9474" width="16.140625" customWidth="1"/>
    <col min="9475" max="9475" width="11" customWidth="1"/>
    <col min="9476" max="9476" width="13" customWidth="1"/>
    <col min="9477" max="9477" width="11.42578125" customWidth="1"/>
    <col min="9478" max="9478" width="9.7109375" customWidth="1"/>
    <col min="9479" max="9479" width="3.140625" customWidth="1"/>
    <col min="9480" max="9480" width="20.5703125" customWidth="1"/>
    <col min="9482" max="9482" width="8.5703125" customWidth="1"/>
    <col min="9483" max="9483" width="16.5703125" customWidth="1"/>
    <col min="9729" max="9729" width="7.5703125" customWidth="1"/>
    <col min="9730" max="9730" width="16.140625" customWidth="1"/>
    <col min="9731" max="9731" width="11" customWidth="1"/>
    <col min="9732" max="9732" width="13" customWidth="1"/>
    <col min="9733" max="9733" width="11.42578125" customWidth="1"/>
    <col min="9734" max="9734" width="9.7109375" customWidth="1"/>
    <col min="9735" max="9735" width="3.140625" customWidth="1"/>
    <col min="9736" max="9736" width="20.5703125" customWidth="1"/>
    <col min="9738" max="9738" width="8.5703125" customWidth="1"/>
    <col min="9739" max="9739" width="16.5703125" customWidth="1"/>
    <col min="9985" max="9985" width="7.5703125" customWidth="1"/>
    <col min="9986" max="9986" width="16.140625" customWidth="1"/>
    <col min="9987" max="9987" width="11" customWidth="1"/>
    <col min="9988" max="9988" width="13" customWidth="1"/>
    <col min="9989" max="9989" width="11.42578125" customWidth="1"/>
    <col min="9990" max="9990" width="9.7109375" customWidth="1"/>
    <col min="9991" max="9991" width="3.140625" customWidth="1"/>
    <col min="9992" max="9992" width="20.5703125" customWidth="1"/>
    <col min="9994" max="9994" width="8.5703125" customWidth="1"/>
    <col min="9995" max="9995" width="16.5703125" customWidth="1"/>
    <col min="10241" max="10241" width="7.5703125" customWidth="1"/>
    <col min="10242" max="10242" width="16.140625" customWidth="1"/>
    <col min="10243" max="10243" width="11" customWidth="1"/>
    <col min="10244" max="10244" width="13" customWidth="1"/>
    <col min="10245" max="10245" width="11.42578125" customWidth="1"/>
    <col min="10246" max="10246" width="9.7109375" customWidth="1"/>
    <col min="10247" max="10247" width="3.140625" customWidth="1"/>
    <col min="10248" max="10248" width="20.5703125" customWidth="1"/>
    <col min="10250" max="10250" width="8.5703125" customWidth="1"/>
    <col min="10251" max="10251" width="16.5703125" customWidth="1"/>
    <col min="10497" max="10497" width="7.5703125" customWidth="1"/>
    <col min="10498" max="10498" width="16.140625" customWidth="1"/>
    <col min="10499" max="10499" width="11" customWidth="1"/>
    <col min="10500" max="10500" width="13" customWidth="1"/>
    <col min="10501" max="10501" width="11.42578125" customWidth="1"/>
    <col min="10502" max="10502" width="9.7109375" customWidth="1"/>
    <col min="10503" max="10503" width="3.140625" customWidth="1"/>
    <col min="10504" max="10504" width="20.5703125" customWidth="1"/>
    <col min="10506" max="10506" width="8.5703125" customWidth="1"/>
    <col min="10507" max="10507" width="16.5703125" customWidth="1"/>
    <col min="10753" max="10753" width="7.5703125" customWidth="1"/>
    <col min="10754" max="10754" width="16.140625" customWidth="1"/>
    <col min="10755" max="10755" width="11" customWidth="1"/>
    <col min="10756" max="10756" width="13" customWidth="1"/>
    <col min="10757" max="10757" width="11.42578125" customWidth="1"/>
    <col min="10758" max="10758" width="9.7109375" customWidth="1"/>
    <col min="10759" max="10759" width="3.140625" customWidth="1"/>
    <col min="10760" max="10760" width="20.5703125" customWidth="1"/>
    <col min="10762" max="10762" width="8.5703125" customWidth="1"/>
    <col min="10763" max="10763" width="16.5703125" customWidth="1"/>
    <col min="11009" max="11009" width="7.5703125" customWidth="1"/>
    <col min="11010" max="11010" width="16.140625" customWidth="1"/>
    <col min="11011" max="11011" width="11" customWidth="1"/>
    <col min="11012" max="11012" width="13" customWidth="1"/>
    <col min="11013" max="11013" width="11.42578125" customWidth="1"/>
    <col min="11014" max="11014" width="9.7109375" customWidth="1"/>
    <col min="11015" max="11015" width="3.140625" customWidth="1"/>
    <col min="11016" max="11016" width="20.5703125" customWidth="1"/>
    <col min="11018" max="11018" width="8.5703125" customWidth="1"/>
    <col min="11019" max="11019" width="16.5703125" customWidth="1"/>
    <col min="11265" max="11265" width="7.5703125" customWidth="1"/>
    <col min="11266" max="11266" width="16.140625" customWidth="1"/>
    <col min="11267" max="11267" width="11" customWidth="1"/>
    <col min="11268" max="11268" width="13" customWidth="1"/>
    <col min="11269" max="11269" width="11.42578125" customWidth="1"/>
    <col min="11270" max="11270" width="9.7109375" customWidth="1"/>
    <col min="11271" max="11271" width="3.140625" customWidth="1"/>
    <col min="11272" max="11272" width="20.5703125" customWidth="1"/>
    <col min="11274" max="11274" width="8.5703125" customWidth="1"/>
    <col min="11275" max="11275" width="16.5703125" customWidth="1"/>
    <col min="11521" max="11521" width="7.5703125" customWidth="1"/>
    <col min="11522" max="11522" width="16.140625" customWidth="1"/>
    <col min="11523" max="11523" width="11" customWidth="1"/>
    <col min="11524" max="11524" width="13" customWidth="1"/>
    <col min="11525" max="11525" width="11.42578125" customWidth="1"/>
    <col min="11526" max="11526" width="9.7109375" customWidth="1"/>
    <col min="11527" max="11527" width="3.140625" customWidth="1"/>
    <col min="11528" max="11528" width="20.5703125" customWidth="1"/>
    <col min="11530" max="11530" width="8.5703125" customWidth="1"/>
    <col min="11531" max="11531" width="16.5703125" customWidth="1"/>
    <col min="11777" max="11777" width="7.5703125" customWidth="1"/>
    <col min="11778" max="11778" width="16.140625" customWidth="1"/>
    <col min="11779" max="11779" width="11" customWidth="1"/>
    <col min="11780" max="11780" width="13" customWidth="1"/>
    <col min="11781" max="11781" width="11.42578125" customWidth="1"/>
    <col min="11782" max="11782" width="9.7109375" customWidth="1"/>
    <col min="11783" max="11783" width="3.140625" customWidth="1"/>
    <col min="11784" max="11784" width="20.5703125" customWidth="1"/>
    <col min="11786" max="11786" width="8.5703125" customWidth="1"/>
    <col min="11787" max="11787" width="16.5703125" customWidth="1"/>
    <col min="12033" max="12033" width="7.5703125" customWidth="1"/>
    <col min="12034" max="12034" width="16.140625" customWidth="1"/>
    <col min="12035" max="12035" width="11" customWidth="1"/>
    <col min="12036" max="12036" width="13" customWidth="1"/>
    <col min="12037" max="12037" width="11.42578125" customWidth="1"/>
    <col min="12038" max="12038" width="9.7109375" customWidth="1"/>
    <col min="12039" max="12039" width="3.140625" customWidth="1"/>
    <col min="12040" max="12040" width="20.5703125" customWidth="1"/>
    <col min="12042" max="12042" width="8.5703125" customWidth="1"/>
    <col min="12043" max="12043" width="16.5703125" customWidth="1"/>
    <col min="12289" max="12289" width="7.5703125" customWidth="1"/>
    <col min="12290" max="12290" width="16.140625" customWidth="1"/>
    <col min="12291" max="12291" width="11" customWidth="1"/>
    <col min="12292" max="12292" width="13" customWidth="1"/>
    <col min="12293" max="12293" width="11.42578125" customWidth="1"/>
    <col min="12294" max="12294" width="9.7109375" customWidth="1"/>
    <col min="12295" max="12295" width="3.140625" customWidth="1"/>
    <col min="12296" max="12296" width="20.5703125" customWidth="1"/>
    <col min="12298" max="12298" width="8.5703125" customWidth="1"/>
    <col min="12299" max="12299" width="16.5703125" customWidth="1"/>
    <col min="12545" max="12545" width="7.5703125" customWidth="1"/>
    <col min="12546" max="12546" width="16.140625" customWidth="1"/>
    <col min="12547" max="12547" width="11" customWidth="1"/>
    <col min="12548" max="12548" width="13" customWidth="1"/>
    <col min="12549" max="12549" width="11.42578125" customWidth="1"/>
    <col min="12550" max="12550" width="9.7109375" customWidth="1"/>
    <col min="12551" max="12551" width="3.140625" customWidth="1"/>
    <col min="12552" max="12552" width="20.5703125" customWidth="1"/>
    <col min="12554" max="12554" width="8.5703125" customWidth="1"/>
    <col min="12555" max="12555" width="16.5703125" customWidth="1"/>
    <col min="12801" max="12801" width="7.5703125" customWidth="1"/>
    <col min="12802" max="12802" width="16.140625" customWidth="1"/>
    <col min="12803" max="12803" width="11" customWidth="1"/>
    <col min="12804" max="12804" width="13" customWidth="1"/>
    <col min="12805" max="12805" width="11.42578125" customWidth="1"/>
    <col min="12806" max="12806" width="9.7109375" customWidth="1"/>
    <col min="12807" max="12807" width="3.140625" customWidth="1"/>
    <col min="12808" max="12808" width="20.5703125" customWidth="1"/>
    <col min="12810" max="12810" width="8.5703125" customWidth="1"/>
    <col min="12811" max="12811" width="16.5703125" customWidth="1"/>
    <col min="13057" max="13057" width="7.5703125" customWidth="1"/>
    <col min="13058" max="13058" width="16.140625" customWidth="1"/>
    <col min="13059" max="13059" width="11" customWidth="1"/>
    <col min="13060" max="13060" width="13" customWidth="1"/>
    <col min="13061" max="13061" width="11.42578125" customWidth="1"/>
    <col min="13062" max="13062" width="9.7109375" customWidth="1"/>
    <col min="13063" max="13063" width="3.140625" customWidth="1"/>
    <col min="13064" max="13064" width="20.5703125" customWidth="1"/>
    <col min="13066" max="13066" width="8.5703125" customWidth="1"/>
    <col min="13067" max="13067" width="16.5703125" customWidth="1"/>
    <col min="13313" max="13313" width="7.5703125" customWidth="1"/>
    <col min="13314" max="13314" width="16.140625" customWidth="1"/>
    <col min="13315" max="13315" width="11" customWidth="1"/>
    <col min="13316" max="13316" width="13" customWidth="1"/>
    <col min="13317" max="13317" width="11.42578125" customWidth="1"/>
    <col min="13318" max="13318" width="9.7109375" customWidth="1"/>
    <col min="13319" max="13319" width="3.140625" customWidth="1"/>
    <col min="13320" max="13320" width="20.5703125" customWidth="1"/>
    <col min="13322" max="13322" width="8.5703125" customWidth="1"/>
    <col min="13323" max="13323" width="16.5703125" customWidth="1"/>
    <col min="13569" max="13569" width="7.5703125" customWidth="1"/>
    <col min="13570" max="13570" width="16.140625" customWidth="1"/>
    <col min="13571" max="13571" width="11" customWidth="1"/>
    <col min="13572" max="13572" width="13" customWidth="1"/>
    <col min="13573" max="13573" width="11.42578125" customWidth="1"/>
    <col min="13574" max="13574" width="9.7109375" customWidth="1"/>
    <col min="13575" max="13575" width="3.140625" customWidth="1"/>
    <col min="13576" max="13576" width="20.5703125" customWidth="1"/>
    <col min="13578" max="13578" width="8.5703125" customWidth="1"/>
    <col min="13579" max="13579" width="16.5703125" customWidth="1"/>
    <col min="13825" max="13825" width="7.5703125" customWidth="1"/>
    <col min="13826" max="13826" width="16.140625" customWidth="1"/>
    <col min="13827" max="13827" width="11" customWidth="1"/>
    <col min="13828" max="13828" width="13" customWidth="1"/>
    <col min="13829" max="13829" width="11.42578125" customWidth="1"/>
    <col min="13830" max="13830" width="9.7109375" customWidth="1"/>
    <col min="13831" max="13831" width="3.140625" customWidth="1"/>
    <col min="13832" max="13832" width="20.5703125" customWidth="1"/>
    <col min="13834" max="13834" width="8.5703125" customWidth="1"/>
    <col min="13835" max="13835" width="16.5703125" customWidth="1"/>
    <col min="14081" max="14081" width="7.5703125" customWidth="1"/>
    <col min="14082" max="14082" width="16.140625" customWidth="1"/>
    <col min="14083" max="14083" width="11" customWidth="1"/>
    <col min="14084" max="14084" width="13" customWidth="1"/>
    <col min="14085" max="14085" width="11.42578125" customWidth="1"/>
    <col min="14086" max="14086" width="9.7109375" customWidth="1"/>
    <col min="14087" max="14087" width="3.140625" customWidth="1"/>
    <col min="14088" max="14088" width="20.5703125" customWidth="1"/>
    <col min="14090" max="14090" width="8.5703125" customWidth="1"/>
    <col min="14091" max="14091" width="16.5703125" customWidth="1"/>
    <col min="14337" max="14337" width="7.5703125" customWidth="1"/>
    <col min="14338" max="14338" width="16.140625" customWidth="1"/>
    <col min="14339" max="14339" width="11" customWidth="1"/>
    <col min="14340" max="14340" width="13" customWidth="1"/>
    <col min="14341" max="14341" width="11.42578125" customWidth="1"/>
    <col min="14342" max="14342" width="9.7109375" customWidth="1"/>
    <col min="14343" max="14343" width="3.140625" customWidth="1"/>
    <col min="14344" max="14344" width="20.5703125" customWidth="1"/>
    <col min="14346" max="14346" width="8.5703125" customWidth="1"/>
    <col min="14347" max="14347" width="16.5703125" customWidth="1"/>
    <col min="14593" max="14593" width="7.5703125" customWidth="1"/>
    <col min="14594" max="14594" width="16.140625" customWidth="1"/>
    <col min="14595" max="14595" width="11" customWidth="1"/>
    <col min="14596" max="14596" width="13" customWidth="1"/>
    <col min="14597" max="14597" width="11.42578125" customWidth="1"/>
    <col min="14598" max="14598" width="9.7109375" customWidth="1"/>
    <col min="14599" max="14599" width="3.140625" customWidth="1"/>
    <col min="14600" max="14600" width="20.5703125" customWidth="1"/>
    <col min="14602" max="14602" width="8.5703125" customWidth="1"/>
    <col min="14603" max="14603" width="16.5703125" customWidth="1"/>
    <col min="14849" max="14849" width="7.5703125" customWidth="1"/>
    <col min="14850" max="14850" width="16.140625" customWidth="1"/>
    <col min="14851" max="14851" width="11" customWidth="1"/>
    <col min="14852" max="14852" width="13" customWidth="1"/>
    <col min="14853" max="14853" width="11.42578125" customWidth="1"/>
    <col min="14854" max="14854" width="9.7109375" customWidth="1"/>
    <col min="14855" max="14855" width="3.140625" customWidth="1"/>
    <col min="14856" max="14856" width="20.5703125" customWidth="1"/>
    <col min="14858" max="14858" width="8.5703125" customWidth="1"/>
    <col min="14859" max="14859" width="16.5703125" customWidth="1"/>
    <col min="15105" max="15105" width="7.5703125" customWidth="1"/>
    <col min="15106" max="15106" width="16.140625" customWidth="1"/>
    <col min="15107" max="15107" width="11" customWidth="1"/>
    <col min="15108" max="15108" width="13" customWidth="1"/>
    <col min="15109" max="15109" width="11.42578125" customWidth="1"/>
    <col min="15110" max="15110" width="9.7109375" customWidth="1"/>
    <col min="15111" max="15111" width="3.140625" customWidth="1"/>
    <col min="15112" max="15112" width="20.5703125" customWidth="1"/>
    <col min="15114" max="15114" width="8.5703125" customWidth="1"/>
    <col min="15115" max="15115" width="16.5703125" customWidth="1"/>
    <col min="15361" max="15361" width="7.5703125" customWidth="1"/>
    <col min="15362" max="15362" width="16.140625" customWidth="1"/>
    <col min="15363" max="15363" width="11" customWidth="1"/>
    <col min="15364" max="15364" width="13" customWidth="1"/>
    <col min="15365" max="15365" width="11.42578125" customWidth="1"/>
    <col min="15366" max="15366" width="9.7109375" customWidth="1"/>
    <col min="15367" max="15367" width="3.140625" customWidth="1"/>
    <col min="15368" max="15368" width="20.5703125" customWidth="1"/>
    <col min="15370" max="15370" width="8.5703125" customWidth="1"/>
    <col min="15371" max="15371" width="16.5703125" customWidth="1"/>
    <col min="15617" max="15617" width="7.5703125" customWidth="1"/>
    <col min="15618" max="15618" width="16.140625" customWidth="1"/>
    <col min="15619" max="15619" width="11" customWidth="1"/>
    <col min="15620" max="15620" width="13" customWidth="1"/>
    <col min="15621" max="15621" width="11.42578125" customWidth="1"/>
    <col min="15622" max="15622" width="9.7109375" customWidth="1"/>
    <col min="15623" max="15623" width="3.140625" customWidth="1"/>
    <col min="15624" max="15624" width="20.5703125" customWidth="1"/>
    <col min="15626" max="15626" width="8.5703125" customWidth="1"/>
    <col min="15627" max="15627" width="16.5703125" customWidth="1"/>
    <col min="15873" max="15873" width="7.5703125" customWidth="1"/>
    <col min="15874" max="15874" width="16.140625" customWidth="1"/>
    <col min="15875" max="15875" width="11" customWidth="1"/>
    <col min="15876" max="15876" width="13" customWidth="1"/>
    <col min="15877" max="15877" width="11.42578125" customWidth="1"/>
    <col min="15878" max="15878" width="9.7109375" customWidth="1"/>
    <col min="15879" max="15879" width="3.140625" customWidth="1"/>
    <col min="15880" max="15880" width="20.5703125" customWidth="1"/>
    <col min="15882" max="15882" width="8.5703125" customWidth="1"/>
    <col min="15883" max="15883" width="16.5703125" customWidth="1"/>
    <col min="16129" max="16129" width="7.5703125" customWidth="1"/>
    <col min="16130" max="16130" width="16.140625" customWidth="1"/>
    <col min="16131" max="16131" width="11" customWidth="1"/>
    <col min="16132" max="16132" width="13" customWidth="1"/>
    <col min="16133" max="16133" width="11.42578125" customWidth="1"/>
    <col min="16134" max="16134" width="9.7109375" customWidth="1"/>
    <col min="16135" max="16135" width="3.140625" customWidth="1"/>
    <col min="16136" max="16136" width="20.5703125" customWidth="1"/>
    <col min="16138" max="16138" width="8.5703125" customWidth="1"/>
    <col min="16139" max="16139" width="16.5703125" customWidth="1"/>
  </cols>
  <sheetData>
    <row r="1" spans="1:11" ht="24.75" thickBot="1">
      <c r="A1" s="754" t="s">
        <v>0</v>
      </c>
      <c r="B1" s="755"/>
      <c r="C1" s="755"/>
      <c r="D1" s="755"/>
      <c r="E1" s="755"/>
      <c r="F1" s="755"/>
      <c r="G1" s="755"/>
      <c r="H1" s="755"/>
      <c r="I1" s="755"/>
      <c r="J1" s="755"/>
      <c r="K1" s="756"/>
    </row>
    <row r="2" spans="1:11" ht="19.5" customHeight="1">
      <c r="A2" s="205" t="s">
        <v>1</v>
      </c>
      <c r="B2" s="513" t="s">
        <v>639</v>
      </c>
      <c r="C2" s="2" t="s">
        <v>2</v>
      </c>
      <c r="D2" s="781" t="s">
        <v>100</v>
      </c>
      <c r="E2" s="782"/>
      <c r="F2" s="2" t="s">
        <v>3</v>
      </c>
      <c r="G2" s="783" t="s">
        <v>641</v>
      </c>
      <c r="H2" s="783"/>
      <c r="I2" s="782"/>
      <c r="J2" s="1" t="s">
        <v>4</v>
      </c>
      <c r="K2" s="523" t="s">
        <v>638</v>
      </c>
    </row>
    <row r="3" spans="1:11" ht="21.75" customHeight="1" thickBot="1">
      <c r="A3" s="206" t="s">
        <v>5</v>
      </c>
      <c r="B3" s="512" t="s">
        <v>640</v>
      </c>
      <c r="C3" s="170" t="s">
        <v>6</v>
      </c>
      <c r="D3" s="784" t="s">
        <v>192</v>
      </c>
      <c r="E3" s="785"/>
      <c r="F3" s="170" t="s">
        <v>7</v>
      </c>
      <c r="G3" s="784" t="s">
        <v>643</v>
      </c>
      <c r="H3" s="784"/>
      <c r="I3" s="785"/>
      <c r="J3" s="3" t="s">
        <v>621</v>
      </c>
      <c r="K3" s="3"/>
    </row>
    <row r="4" spans="1:11" ht="18" customHeight="1" thickBot="1">
      <c r="A4" s="207" t="s">
        <v>8</v>
      </c>
      <c r="B4" s="552"/>
      <c r="C4" s="4" t="s">
        <v>9</v>
      </c>
      <c r="D4" s="786" t="s">
        <v>616</v>
      </c>
      <c r="E4" s="787"/>
      <c r="F4" s="4" t="s">
        <v>10</v>
      </c>
      <c r="G4" s="783" t="s">
        <v>642</v>
      </c>
      <c r="H4" s="783"/>
      <c r="I4" s="782"/>
      <c r="J4" s="3" t="s">
        <v>185</v>
      </c>
      <c r="K4" s="299" t="s">
        <v>644</v>
      </c>
    </row>
    <row r="5" spans="1:11" ht="15.75" thickBot="1">
      <c r="A5" s="171"/>
      <c r="B5" s="172"/>
      <c r="C5" s="172"/>
      <c r="D5" s="172"/>
      <c r="E5" s="172"/>
      <c r="F5" s="172"/>
      <c r="G5" s="172"/>
      <c r="H5" s="172"/>
      <c r="I5" s="173"/>
      <c r="J5" s="174"/>
      <c r="K5" s="175"/>
    </row>
    <row r="6" spans="1:11" s="162" customFormat="1">
      <c r="A6" s="158" t="s">
        <v>11</v>
      </c>
      <c r="B6" s="159" t="s">
        <v>12</v>
      </c>
      <c r="C6" s="763" t="s">
        <v>169</v>
      </c>
      <c r="D6" s="764"/>
      <c r="E6" s="159" t="s">
        <v>13</v>
      </c>
      <c r="F6" s="159" t="s">
        <v>14</v>
      </c>
      <c r="G6" s="790" t="s">
        <v>189</v>
      </c>
      <c r="H6" s="791"/>
      <c r="I6" s="159" t="s">
        <v>15</v>
      </c>
      <c r="J6" s="160" t="s">
        <v>16</v>
      </c>
      <c r="K6" s="161"/>
    </row>
    <row r="7" spans="1:11" s="162" customFormat="1" ht="15.75" thickBot="1">
      <c r="A7" s="163" t="s">
        <v>17</v>
      </c>
      <c r="B7" s="164" t="s">
        <v>18</v>
      </c>
      <c r="C7" s="765"/>
      <c r="D7" s="766"/>
      <c r="E7" s="164" t="s">
        <v>19</v>
      </c>
      <c r="F7" s="165"/>
      <c r="G7" s="792"/>
      <c r="H7" s="793"/>
      <c r="I7" s="164" t="s">
        <v>20</v>
      </c>
      <c r="J7" s="166" t="s">
        <v>21</v>
      </c>
      <c r="K7" s="167"/>
    </row>
    <row r="8" spans="1:11" s="200" customFormat="1" ht="34.5" customHeight="1">
      <c r="A8" s="761">
        <v>10</v>
      </c>
      <c r="B8" s="703" t="s">
        <v>91</v>
      </c>
      <c r="C8" s="771"/>
      <c r="D8" s="772"/>
      <c r="E8" s="775"/>
      <c r="F8" s="517">
        <v>1</v>
      </c>
      <c r="G8" s="740" t="s">
        <v>92</v>
      </c>
      <c r="H8" s="770"/>
      <c r="I8" s="517" t="s">
        <v>193</v>
      </c>
      <c r="J8" s="757" t="s">
        <v>100</v>
      </c>
      <c r="K8" s="758"/>
    </row>
    <row r="9" spans="1:11" s="200" customFormat="1" ht="30.75" customHeight="1">
      <c r="A9" s="762"/>
      <c r="B9" s="704"/>
      <c r="C9" s="773"/>
      <c r="D9" s="774"/>
      <c r="E9" s="776"/>
      <c r="F9" s="516">
        <v>2</v>
      </c>
      <c r="G9" s="768" t="s">
        <v>194</v>
      </c>
      <c r="H9" s="769"/>
      <c r="I9" s="516" t="s">
        <v>93</v>
      </c>
      <c r="J9" s="759"/>
      <c r="K9" s="760"/>
    </row>
    <row r="10" spans="1:11" s="200" customFormat="1" ht="65.25" customHeight="1">
      <c r="A10" s="762"/>
      <c r="B10" s="704"/>
      <c r="C10" s="773"/>
      <c r="D10" s="774"/>
      <c r="E10" s="776"/>
      <c r="F10" s="516">
        <v>3</v>
      </c>
      <c r="G10" s="779" t="s">
        <v>615</v>
      </c>
      <c r="H10" s="780"/>
      <c r="I10" s="516" t="s">
        <v>193</v>
      </c>
      <c r="J10" s="759"/>
      <c r="K10" s="760"/>
    </row>
    <row r="11" spans="1:11" s="200" customFormat="1" ht="26.25" customHeight="1">
      <c r="A11" s="762"/>
      <c r="B11" s="704"/>
      <c r="C11" s="773"/>
      <c r="D11" s="774"/>
      <c r="E11" s="776"/>
      <c r="F11" s="516">
        <v>4</v>
      </c>
      <c r="G11" s="768" t="s">
        <v>645</v>
      </c>
      <c r="H11" s="769"/>
      <c r="I11" s="516" t="s">
        <v>94</v>
      </c>
      <c r="J11" s="759"/>
      <c r="K11" s="760"/>
    </row>
    <row r="12" spans="1:11" s="200" customFormat="1" ht="26.25" customHeight="1">
      <c r="A12" s="762"/>
      <c r="B12" s="704"/>
      <c r="C12" s="773"/>
      <c r="D12" s="774"/>
      <c r="E12" s="776"/>
      <c r="F12" s="518">
        <v>5</v>
      </c>
      <c r="G12" s="777" t="s">
        <v>646</v>
      </c>
      <c r="H12" s="778"/>
      <c r="I12" s="515" t="s">
        <v>95</v>
      </c>
      <c r="J12" s="759"/>
      <c r="K12" s="760"/>
    </row>
    <row r="13" spans="1:11" s="200" customFormat="1" ht="26.25" customHeight="1">
      <c r="A13" s="762"/>
      <c r="B13" s="704"/>
      <c r="C13" s="773"/>
      <c r="D13" s="774"/>
      <c r="E13" s="776"/>
      <c r="F13" s="525">
        <v>6</v>
      </c>
      <c r="G13" s="720" t="s">
        <v>647</v>
      </c>
      <c r="H13" s="767"/>
      <c r="I13" s="525" t="s">
        <v>184</v>
      </c>
      <c r="J13" s="759"/>
      <c r="K13" s="760"/>
    </row>
    <row r="14" spans="1:11" s="200" customFormat="1" ht="66" customHeight="1">
      <c r="A14" s="808">
        <v>20</v>
      </c>
      <c r="B14" s="808" t="s">
        <v>648</v>
      </c>
      <c r="C14" s="808"/>
      <c r="D14" s="808"/>
      <c r="E14" s="809"/>
      <c r="F14" s="524">
        <v>1</v>
      </c>
      <c r="G14" s="722" t="s">
        <v>195</v>
      </c>
      <c r="H14" s="722"/>
      <c r="I14" s="524" t="s">
        <v>93</v>
      </c>
      <c r="J14" s="723" t="s">
        <v>426</v>
      </c>
      <c r="K14" s="723"/>
    </row>
    <row r="15" spans="1:11" s="200" customFormat="1" ht="15.75">
      <c r="A15" s="808"/>
      <c r="B15" s="808"/>
      <c r="C15" s="808"/>
      <c r="D15" s="808"/>
      <c r="E15" s="704"/>
      <c r="F15" s="524">
        <v>2</v>
      </c>
      <c r="G15" s="722" t="s">
        <v>649</v>
      </c>
      <c r="H15" s="722"/>
      <c r="I15" s="524" t="s">
        <v>650</v>
      </c>
      <c r="J15" s="723"/>
      <c r="K15" s="723"/>
    </row>
    <row r="16" spans="1:11" s="200" customFormat="1" ht="36" customHeight="1">
      <c r="A16" s="808"/>
      <c r="B16" s="808"/>
      <c r="C16" s="808"/>
      <c r="D16" s="808"/>
      <c r="E16" s="704"/>
      <c r="F16" s="524">
        <v>3</v>
      </c>
      <c r="G16" s="722" t="s">
        <v>651</v>
      </c>
      <c r="H16" s="722"/>
      <c r="I16" s="524" t="s">
        <v>201</v>
      </c>
      <c r="J16" s="723"/>
      <c r="K16" s="723"/>
    </row>
    <row r="17" spans="1:11" s="200" customFormat="1" ht="61.5" customHeight="1" thickBot="1">
      <c r="A17" s="808"/>
      <c r="B17" s="808"/>
      <c r="C17" s="808"/>
      <c r="D17" s="808"/>
      <c r="E17" s="704"/>
      <c r="F17" s="524">
        <v>4</v>
      </c>
      <c r="G17" s="722" t="s">
        <v>427</v>
      </c>
      <c r="H17" s="722"/>
      <c r="I17" s="524" t="s">
        <v>428</v>
      </c>
      <c r="J17" s="723"/>
      <c r="K17" s="723"/>
    </row>
    <row r="18" spans="1:11" s="200" customFormat="1" ht="66.75" customHeight="1">
      <c r="A18" s="738">
        <v>30</v>
      </c>
      <c r="B18" s="703" t="s">
        <v>652</v>
      </c>
      <c r="C18" s="706"/>
      <c r="D18" s="707"/>
      <c r="E18" s="703"/>
      <c r="F18" s="519">
        <v>1</v>
      </c>
      <c r="G18" s="700" t="s">
        <v>199</v>
      </c>
      <c r="H18" s="700"/>
      <c r="I18" s="519" t="s">
        <v>93</v>
      </c>
      <c r="J18" s="718" t="s">
        <v>662</v>
      </c>
      <c r="K18" s="719"/>
    </row>
    <row r="19" spans="1:11" s="200" customFormat="1" ht="33.75" customHeight="1">
      <c r="A19" s="739"/>
      <c r="B19" s="704"/>
      <c r="C19" s="708"/>
      <c r="D19" s="709"/>
      <c r="E19" s="704"/>
      <c r="F19" s="579">
        <v>4</v>
      </c>
      <c r="G19" s="722" t="s">
        <v>614</v>
      </c>
      <c r="H19" s="722"/>
      <c r="I19" s="524" t="s">
        <v>196</v>
      </c>
      <c r="J19" s="720"/>
      <c r="K19" s="721"/>
    </row>
    <row r="20" spans="1:11" s="200" customFormat="1" ht="36.75" customHeight="1" thickBot="1">
      <c r="A20" s="739"/>
      <c r="B20" s="704"/>
      <c r="C20" s="708"/>
      <c r="D20" s="709"/>
      <c r="E20" s="704"/>
      <c r="F20" s="515">
        <v>5</v>
      </c>
      <c r="G20" s="723" t="s">
        <v>653</v>
      </c>
      <c r="H20" s="723"/>
      <c r="I20" s="524" t="s">
        <v>654</v>
      </c>
      <c r="J20" s="720"/>
      <c r="K20" s="721"/>
    </row>
    <row r="21" spans="1:11" s="200" customFormat="1" ht="76.5" customHeight="1" thickBot="1">
      <c r="A21" s="214">
        <v>40</v>
      </c>
      <c r="B21" s="202" t="s">
        <v>96</v>
      </c>
      <c r="C21" s="724"/>
      <c r="D21" s="702"/>
      <c r="E21" s="202"/>
      <c r="F21" s="514">
        <v>1</v>
      </c>
      <c r="G21" s="701" t="s">
        <v>197</v>
      </c>
      <c r="H21" s="702"/>
      <c r="I21" s="514" t="s">
        <v>93</v>
      </c>
      <c r="J21" s="725" t="s">
        <v>202</v>
      </c>
      <c r="K21" s="726"/>
    </row>
    <row r="22" spans="1:11" s="200" customFormat="1" ht="66" customHeight="1">
      <c r="A22" s="738">
        <v>50</v>
      </c>
      <c r="B22" s="703" t="s">
        <v>655</v>
      </c>
      <c r="C22" s="706"/>
      <c r="D22" s="707"/>
      <c r="E22" s="703"/>
      <c r="F22" s="519">
        <v>1</v>
      </c>
      <c r="G22" s="700" t="s">
        <v>199</v>
      </c>
      <c r="H22" s="700"/>
      <c r="I22" s="519" t="s">
        <v>93</v>
      </c>
      <c r="J22" s="718" t="s">
        <v>663</v>
      </c>
      <c r="K22" s="719"/>
    </row>
    <row r="23" spans="1:11" s="200" customFormat="1" ht="36.75" customHeight="1">
      <c r="A23" s="739"/>
      <c r="B23" s="704"/>
      <c r="C23" s="708"/>
      <c r="D23" s="709"/>
      <c r="E23" s="704"/>
      <c r="F23" s="515">
        <v>2</v>
      </c>
      <c r="G23" s="722" t="s">
        <v>656</v>
      </c>
      <c r="H23" s="722"/>
      <c r="I23" s="516" t="s">
        <v>657</v>
      </c>
      <c r="J23" s="720"/>
      <c r="K23" s="721"/>
    </row>
    <row r="24" spans="1:11" s="200" customFormat="1" ht="36.75" customHeight="1">
      <c r="A24" s="739"/>
      <c r="B24" s="704"/>
      <c r="C24" s="708"/>
      <c r="D24" s="709"/>
      <c r="E24" s="704"/>
      <c r="F24" s="604">
        <v>3</v>
      </c>
      <c r="G24" s="722" t="s">
        <v>659</v>
      </c>
      <c r="H24" s="722"/>
      <c r="I24" s="606" t="s">
        <v>353</v>
      </c>
      <c r="J24" s="720"/>
      <c r="K24" s="721"/>
    </row>
    <row r="25" spans="1:11" s="200" customFormat="1" ht="36.75" customHeight="1">
      <c r="A25" s="739"/>
      <c r="B25" s="704"/>
      <c r="C25" s="708"/>
      <c r="D25" s="709"/>
      <c r="E25" s="704"/>
      <c r="F25" s="604">
        <v>4</v>
      </c>
      <c r="G25" s="722" t="s">
        <v>660</v>
      </c>
      <c r="H25" s="722"/>
      <c r="I25" s="606" t="s">
        <v>353</v>
      </c>
      <c r="J25" s="720"/>
      <c r="K25" s="721"/>
    </row>
    <row r="26" spans="1:11" s="200" customFormat="1" ht="36.75" customHeight="1">
      <c r="A26" s="739"/>
      <c r="B26" s="704"/>
      <c r="C26" s="708"/>
      <c r="D26" s="709"/>
      <c r="E26" s="704"/>
      <c r="F26" s="604">
        <v>5</v>
      </c>
      <c r="G26" s="722" t="s">
        <v>661</v>
      </c>
      <c r="H26" s="722"/>
      <c r="I26" s="606" t="s">
        <v>353</v>
      </c>
      <c r="J26" s="720"/>
      <c r="K26" s="721"/>
    </row>
    <row r="27" spans="1:11" s="200" customFormat="1" ht="27" customHeight="1" thickBot="1">
      <c r="A27" s="739"/>
      <c r="B27" s="704"/>
      <c r="C27" s="708"/>
      <c r="D27" s="709"/>
      <c r="E27" s="704"/>
      <c r="F27" s="515">
        <v>7</v>
      </c>
      <c r="G27" s="722" t="s">
        <v>658</v>
      </c>
      <c r="H27" s="722"/>
      <c r="I27" s="606" t="s">
        <v>657</v>
      </c>
      <c r="J27" s="720"/>
      <c r="K27" s="721"/>
    </row>
    <row r="28" spans="1:11" s="200" customFormat="1" ht="79.5" customHeight="1" thickBot="1">
      <c r="A28" s="214">
        <v>60</v>
      </c>
      <c r="B28" s="202" t="s">
        <v>96</v>
      </c>
      <c r="C28" s="724"/>
      <c r="D28" s="702"/>
      <c r="E28" s="202"/>
      <c r="F28" s="514">
        <v>1</v>
      </c>
      <c r="G28" s="701" t="s">
        <v>197</v>
      </c>
      <c r="H28" s="702"/>
      <c r="I28" s="514" t="s">
        <v>93</v>
      </c>
      <c r="J28" s="725" t="s">
        <v>202</v>
      </c>
      <c r="K28" s="726"/>
    </row>
    <row r="29" spans="1:11" s="200" customFormat="1" ht="66" customHeight="1">
      <c r="A29" s="738">
        <v>70</v>
      </c>
      <c r="B29" s="703" t="s">
        <v>200</v>
      </c>
      <c r="C29" s="706"/>
      <c r="D29" s="707"/>
      <c r="E29" s="703"/>
      <c r="F29" s="605">
        <v>1</v>
      </c>
      <c r="G29" s="700" t="s">
        <v>199</v>
      </c>
      <c r="H29" s="700"/>
      <c r="I29" s="605" t="s">
        <v>93</v>
      </c>
      <c r="J29" s="718" t="s">
        <v>663</v>
      </c>
      <c r="K29" s="719"/>
    </row>
    <row r="30" spans="1:11" s="200" customFormat="1" ht="36.75" customHeight="1" thickBot="1">
      <c r="A30" s="739"/>
      <c r="B30" s="704"/>
      <c r="C30" s="708"/>
      <c r="D30" s="709"/>
      <c r="E30" s="704"/>
      <c r="F30" s="604">
        <v>2</v>
      </c>
      <c r="G30" s="722" t="s">
        <v>721</v>
      </c>
      <c r="H30" s="722"/>
      <c r="I30" s="606" t="s">
        <v>344</v>
      </c>
      <c r="J30" s="720"/>
      <c r="K30" s="721"/>
    </row>
    <row r="31" spans="1:11" s="200" customFormat="1" ht="79.5" customHeight="1" thickBot="1">
      <c r="A31" s="214">
        <v>80</v>
      </c>
      <c r="B31" s="202" t="s">
        <v>96</v>
      </c>
      <c r="C31" s="724"/>
      <c r="D31" s="702"/>
      <c r="E31" s="202"/>
      <c r="F31" s="608">
        <v>1</v>
      </c>
      <c r="G31" s="701" t="s">
        <v>197</v>
      </c>
      <c r="H31" s="702"/>
      <c r="I31" s="608" t="s">
        <v>93</v>
      </c>
      <c r="J31" s="725" t="s">
        <v>202</v>
      </c>
      <c r="K31" s="726"/>
    </row>
    <row r="32" spans="1:11" s="200" customFormat="1" ht="66" customHeight="1">
      <c r="A32" s="738">
        <v>90</v>
      </c>
      <c r="B32" s="703" t="s">
        <v>665</v>
      </c>
      <c r="C32" s="706"/>
      <c r="D32" s="707"/>
      <c r="E32" s="703"/>
      <c r="F32" s="611">
        <v>1</v>
      </c>
      <c r="G32" s="700" t="s">
        <v>199</v>
      </c>
      <c r="H32" s="700"/>
      <c r="I32" s="611" t="s">
        <v>93</v>
      </c>
      <c r="J32" s="718" t="s">
        <v>673</v>
      </c>
      <c r="K32" s="719"/>
    </row>
    <row r="33" spans="1:14" s="200" customFormat="1" ht="36.75" customHeight="1">
      <c r="A33" s="739"/>
      <c r="B33" s="704"/>
      <c r="C33" s="708"/>
      <c r="D33" s="709"/>
      <c r="E33" s="704"/>
      <c r="F33" s="609">
        <v>2</v>
      </c>
      <c r="G33" s="722" t="s">
        <v>664</v>
      </c>
      <c r="H33" s="722"/>
      <c r="I33" s="612" t="s">
        <v>657</v>
      </c>
      <c r="J33" s="720"/>
      <c r="K33" s="721"/>
    </row>
    <row r="34" spans="1:14" s="200" customFormat="1" ht="36.75" customHeight="1">
      <c r="A34" s="739"/>
      <c r="B34" s="704"/>
      <c r="C34" s="708"/>
      <c r="D34" s="709"/>
      <c r="E34" s="704"/>
      <c r="F34" s="609">
        <v>5</v>
      </c>
      <c r="G34" s="722" t="s">
        <v>661</v>
      </c>
      <c r="H34" s="722"/>
      <c r="I34" s="612" t="s">
        <v>353</v>
      </c>
      <c r="J34" s="720"/>
      <c r="K34" s="721"/>
    </row>
    <row r="35" spans="1:14" s="200" customFormat="1" ht="36.75" customHeight="1" thickBot="1">
      <c r="A35" s="739"/>
      <c r="B35" s="704"/>
      <c r="C35" s="708"/>
      <c r="D35" s="709"/>
      <c r="E35" s="704"/>
      <c r="F35" s="609">
        <v>6</v>
      </c>
      <c r="G35" s="723" t="s">
        <v>653</v>
      </c>
      <c r="H35" s="723"/>
      <c r="I35" s="609" t="s">
        <v>654</v>
      </c>
      <c r="J35" s="720"/>
      <c r="K35" s="721"/>
    </row>
    <row r="36" spans="1:14" s="200" customFormat="1" ht="79.5" customHeight="1" thickBot="1">
      <c r="A36" s="214">
        <v>100</v>
      </c>
      <c r="B36" s="202" t="s">
        <v>96</v>
      </c>
      <c r="C36" s="724"/>
      <c r="D36" s="702"/>
      <c r="E36" s="202"/>
      <c r="F36" s="608">
        <v>1</v>
      </c>
      <c r="G36" s="701" t="s">
        <v>197</v>
      </c>
      <c r="H36" s="702"/>
      <c r="I36" s="608" t="s">
        <v>93</v>
      </c>
      <c r="J36" s="725" t="s">
        <v>202</v>
      </c>
      <c r="K36" s="726"/>
    </row>
    <row r="37" spans="1:14" s="200" customFormat="1" ht="49.5" customHeight="1" thickBot="1">
      <c r="A37" s="697">
        <v>110</v>
      </c>
      <c r="B37" s="703" t="s">
        <v>713</v>
      </c>
      <c r="C37" s="706"/>
      <c r="D37" s="707"/>
      <c r="E37" s="607"/>
      <c r="F37" s="611">
        <v>1</v>
      </c>
      <c r="G37" s="700" t="s">
        <v>199</v>
      </c>
      <c r="H37" s="700"/>
      <c r="I37" s="611" t="s">
        <v>93</v>
      </c>
      <c r="J37" s="712" t="s">
        <v>674</v>
      </c>
      <c r="K37" s="713"/>
    </row>
    <row r="38" spans="1:14" s="200" customFormat="1" ht="49.5" customHeight="1" thickBot="1">
      <c r="A38" s="698"/>
      <c r="B38" s="704"/>
      <c r="C38" s="708"/>
      <c r="D38" s="709"/>
      <c r="E38" s="607"/>
      <c r="F38" s="610">
        <v>2</v>
      </c>
      <c r="G38" s="700" t="s">
        <v>666</v>
      </c>
      <c r="H38" s="700"/>
      <c r="I38" s="610" t="s">
        <v>667</v>
      </c>
      <c r="J38" s="714"/>
      <c r="K38" s="715"/>
    </row>
    <row r="39" spans="1:14" s="200" customFormat="1" ht="66" customHeight="1" thickBot="1">
      <c r="A39" s="698"/>
      <c r="B39" s="704"/>
      <c r="C39" s="708"/>
      <c r="D39" s="709"/>
      <c r="E39" s="607"/>
      <c r="F39" s="610"/>
      <c r="G39" s="727" t="s">
        <v>668</v>
      </c>
      <c r="H39" s="727"/>
      <c r="I39" s="610" t="s">
        <v>667</v>
      </c>
      <c r="J39" s="714"/>
      <c r="K39" s="715"/>
    </row>
    <row r="40" spans="1:14" s="200" customFormat="1" ht="49.5" customHeight="1" thickBot="1">
      <c r="A40" s="698"/>
      <c r="B40" s="704"/>
      <c r="C40" s="708"/>
      <c r="D40" s="709"/>
      <c r="E40" s="607"/>
      <c r="F40" s="610"/>
      <c r="G40" s="700" t="s">
        <v>669</v>
      </c>
      <c r="H40" s="700"/>
      <c r="I40" s="610" t="s">
        <v>667</v>
      </c>
      <c r="J40" s="714"/>
      <c r="K40" s="715"/>
      <c r="N40" s="621"/>
    </row>
    <row r="41" spans="1:14" s="200" customFormat="1" ht="49.5" customHeight="1" thickBot="1">
      <c r="A41" s="698"/>
      <c r="B41" s="704"/>
      <c r="C41" s="708"/>
      <c r="D41" s="709"/>
      <c r="E41" s="607"/>
      <c r="F41" s="610"/>
      <c r="G41" s="700" t="s">
        <v>670</v>
      </c>
      <c r="H41" s="700"/>
      <c r="I41" s="610" t="s">
        <v>667</v>
      </c>
      <c r="J41" s="714"/>
      <c r="K41" s="715"/>
    </row>
    <row r="42" spans="1:14" s="200" customFormat="1" ht="78.75" customHeight="1" thickBot="1">
      <c r="A42" s="699"/>
      <c r="B42" s="705"/>
      <c r="C42" s="710"/>
      <c r="D42" s="711"/>
      <c r="E42" s="607"/>
      <c r="F42" s="610"/>
      <c r="G42" s="701" t="s">
        <v>671</v>
      </c>
      <c r="H42" s="702"/>
      <c r="I42" s="610" t="s">
        <v>672</v>
      </c>
      <c r="J42" s="716"/>
      <c r="K42" s="717"/>
    </row>
    <row r="43" spans="1:14" s="200" customFormat="1" ht="114" customHeight="1">
      <c r="A43" s="738">
        <v>120</v>
      </c>
      <c r="B43" s="703" t="s">
        <v>97</v>
      </c>
      <c r="C43" s="706"/>
      <c r="D43" s="707"/>
      <c r="E43" s="703"/>
      <c r="F43" s="605">
        <v>1</v>
      </c>
      <c r="G43" s="752" t="s">
        <v>429</v>
      </c>
      <c r="H43" s="753"/>
      <c r="I43" s="605" t="s">
        <v>93</v>
      </c>
      <c r="J43" s="740"/>
      <c r="K43" s="741"/>
    </row>
    <row r="44" spans="1:14" s="200" customFormat="1" ht="26.25" customHeight="1">
      <c r="A44" s="739"/>
      <c r="B44" s="704"/>
      <c r="C44" s="708"/>
      <c r="D44" s="709"/>
      <c r="E44" s="704"/>
      <c r="F44" s="604">
        <v>2</v>
      </c>
      <c r="G44" s="736" t="s">
        <v>675</v>
      </c>
      <c r="H44" s="737"/>
      <c r="I44" s="606" t="s">
        <v>94</v>
      </c>
      <c r="J44" s="742"/>
      <c r="K44" s="743"/>
    </row>
    <row r="45" spans="1:14" s="200" customFormat="1" ht="26.25" customHeight="1">
      <c r="A45" s="739"/>
      <c r="B45" s="704"/>
      <c r="C45" s="708"/>
      <c r="D45" s="709"/>
      <c r="E45" s="704"/>
      <c r="F45" s="604">
        <v>3</v>
      </c>
      <c r="G45" s="736" t="s">
        <v>676</v>
      </c>
      <c r="H45" s="737"/>
      <c r="I45" s="606" t="s">
        <v>95</v>
      </c>
      <c r="J45" s="742"/>
      <c r="K45" s="743"/>
    </row>
    <row r="46" spans="1:14" s="200" customFormat="1" ht="26.25" customHeight="1">
      <c r="A46" s="739"/>
      <c r="B46" s="704"/>
      <c r="C46" s="708"/>
      <c r="D46" s="709"/>
      <c r="E46" s="704"/>
      <c r="F46" s="604">
        <v>4</v>
      </c>
      <c r="G46" s="736" t="s">
        <v>677</v>
      </c>
      <c r="H46" s="737"/>
      <c r="I46" s="606" t="s">
        <v>678</v>
      </c>
      <c r="J46" s="742"/>
      <c r="K46" s="743"/>
    </row>
    <row r="47" spans="1:14" s="200" customFormat="1" ht="15.75" customHeight="1">
      <c r="A47" s="739"/>
      <c r="B47" s="704"/>
      <c r="C47" s="708"/>
      <c r="D47" s="709"/>
      <c r="E47" s="704"/>
      <c r="F47" s="604">
        <v>5</v>
      </c>
      <c r="G47" s="736" t="s">
        <v>679</v>
      </c>
      <c r="H47" s="737"/>
      <c r="I47" s="606" t="s">
        <v>589</v>
      </c>
      <c r="J47" s="742"/>
      <c r="K47" s="743"/>
    </row>
    <row r="48" spans="1:14" s="200" customFormat="1" ht="15.75" customHeight="1">
      <c r="A48" s="739"/>
      <c r="B48" s="704"/>
      <c r="C48" s="708"/>
      <c r="D48" s="709"/>
      <c r="E48" s="704"/>
      <c r="F48" s="604">
        <v>6</v>
      </c>
      <c r="G48" s="736" t="s">
        <v>680</v>
      </c>
      <c r="H48" s="737"/>
      <c r="I48" s="606" t="s">
        <v>589</v>
      </c>
      <c r="J48" s="742"/>
      <c r="K48" s="743"/>
    </row>
    <row r="49" spans="1:13" s="200" customFormat="1" ht="48" customHeight="1">
      <c r="A49" s="739"/>
      <c r="B49" s="704"/>
      <c r="C49" s="708"/>
      <c r="D49" s="709"/>
      <c r="E49" s="704"/>
      <c r="F49" s="622">
        <v>7</v>
      </c>
      <c r="G49" s="736" t="s">
        <v>682</v>
      </c>
      <c r="H49" s="737"/>
      <c r="I49" s="612" t="s">
        <v>344</v>
      </c>
      <c r="J49" s="742"/>
      <c r="K49" s="743"/>
    </row>
    <row r="50" spans="1:13" s="200" customFormat="1" ht="45.75" customHeight="1">
      <c r="A50" s="739"/>
      <c r="B50" s="704"/>
      <c r="C50" s="708"/>
      <c r="D50" s="709"/>
      <c r="E50" s="704"/>
      <c r="F50" s="622">
        <v>8</v>
      </c>
      <c r="G50" s="736" t="s">
        <v>683</v>
      </c>
      <c r="H50" s="737"/>
      <c r="I50" s="612" t="s">
        <v>353</v>
      </c>
      <c r="J50" s="742"/>
      <c r="K50" s="743"/>
    </row>
    <row r="51" spans="1:13" s="200" customFormat="1" ht="43.5" customHeight="1" thickBot="1">
      <c r="A51" s="746"/>
      <c r="B51" s="705"/>
      <c r="C51" s="710"/>
      <c r="D51" s="711"/>
      <c r="E51" s="705"/>
      <c r="F51" s="521">
        <v>7</v>
      </c>
      <c r="G51" s="751" t="s">
        <v>681</v>
      </c>
      <c r="H51" s="751"/>
      <c r="I51" s="521" t="s">
        <v>353</v>
      </c>
      <c r="J51" s="744"/>
      <c r="K51" s="745"/>
    </row>
    <row r="52" spans="1:13" s="200" customFormat="1" ht="93" customHeight="1" thickBot="1">
      <c r="A52" s="201">
        <v>130</v>
      </c>
      <c r="B52" s="202" t="s">
        <v>203</v>
      </c>
      <c r="C52" s="701"/>
      <c r="D52" s="702"/>
      <c r="E52" s="213"/>
      <c r="F52" s="213">
        <v>1</v>
      </c>
      <c r="G52" s="701" t="s">
        <v>188</v>
      </c>
      <c r="H52" s="702"/>
      <c r="I52" s="520" t="s">
        <v>100</v>
      </c>
      <c r="J52" s="734" t="s">
        <v>100</v>
      </c>
      <c r="K52" s="735"/>
    </row>
    <row r="53" spans="1:13" s="180" customFormat="1" ht="23.25" customHeight="1">
      <c r="A53" s="5"/>
      <c r="B53" s="6"/>
      <c r="C53" s="6"/>
      <c r="D53" s="6"/>
      <c r="E53" s="6"/>
      <c r="F53" s="6"/>
      <c r="G53" s="6"/>
      <c r="H53" s="6"/>
      <c r="I53" s="6"/>
      <c r="J53" s="6"/>
      <c r="K53" s="7"/>
    </row>
    <row r="54" spans="1:13" s="180" customFormat="1" ht="21.75" customHeight="1">
      <c r="A54" s="8"/>
      <c r="B54" s="179"/>
      <c r="C54" s="179"/>
      <c r="D54" s="170"/>
      <c r="E54" s="177"/>
      <c r="F54" s="177"/>
      <c r="G54" s="170"/>
      <c r="H54" s="170"/>
      <c r="I54" s="170"/>
      <c r="J54" s="177"/>
      <c r="K54" s="9"/>
    </row>
    <row r="55" spans="1:13" s="180" customFormat="1" ht="90.75" customHeight="1">
      <c r="A55" s="176"/>
      <c r="B55" s="177"/>
      <c r="C55" s="177"/>
      <c r="D55" s="177"/>
      <c r="E55" s="177"/>
      <c r="F55" s="177"/>
      <c r="G55" s="177"/>
      <c r="H55" s="177"/>
      <c r="I55" s="177"/>
      <c r="J55" s="177"/>
      <c r="K55" s="178"/>
    </row>
    <row r="56" spans="1:13" s="180" customFormat="1">
      <c r="A56" s="796"/>
      <c r="B56" s="797"/>
      <c r="C56" s="797"/>
      <c r="D56" s="797"/>
      <c r="E56" s="797"/>
      <c r="F56" s="797"/>
      <c r="G56" s="797"/>
      <c r="H56" s="797"/>
      <c r="I56" s="797"/>
      <c r="J56" s="797"/>
      <c r="K56" s="798"/>
    </row>
    <row r="57" spans="1:13" s="208" customFormat="1" ht="21.75" customHeight="1">
      <c r="A57" s="802" t="s">
        <v>186</v>
      </c>
      <c r="B57" s="803"/>
      <c r="C57" s="799" t="s">
        <v>28</v>
      </c>
      <c r="D57" s="799"/>
      <c r="E57" s="799" t="s">
        <v>183</v>
      </c>
      <c r="F57" s="799"/>
      <c r="G57" s="799"/>
      <c r="H57" s="799"/>
      <c r="I57" s="799"/>
      <c r="J57" s="799"/>
      <c r="K57" s="801"/>
      <c r="L57" s="210"/>
      <c r="M57" s="210"/>
    </row>
    <row r="58" spans="1:13" s="208" customFormat="1" ht="21.75" customHeight="1">
      <c r="A58" s="804" t="s">
        <v>607</v>
      </c>
      <c r="B58" s="805"/>
      <c r="C58" s="800" t="s">
        <v>714</v>
      </c>
      <c r="D58" s="794"/>
      <c r="E58" s="794" t="s">
        <v>187</v>
      </c>
      <c r="F58" s="794"/>
      <c r="G58" s="794"/>
      <c r="H58" s="794"/>
      <c r="I58" s="794"/>
      <c r="J58" s="794"/>
      <c r="K58" s="795"/>
      <c r="L58" s="211"/>
      <c r="M58" s="211"/>
    </row>
    <row r="59" spans="1:13" s="208" customFormat="1" ht="21.75" customHeight="1">
      <c r="A59" s="806"/>
      <c r="B59" s="807"/>
      <c r="C59" s="794"/>
      <c r="D59" s="794"/>
      <c r="E59" s="794"/>
      <c r="F59" s="794"/>
      <c r="G59" s="794"/>
      <c r="H59" s="794"/>
      <c r="I59" s="794"/>
      <c r="J59" s="794"/>
      <c r="K59" s="795"/>
      <c r="L59" s="210"/>
      <c r="M59" s="210"/>
    </row>
    <row r="60" spans="1:13" s="208" customFormat="1" ht="21.75" customHeight="1">
      <c r="A60" s="731"/>
      <c r="B60" s="732"/>
      <c r="C60" s="732"/>
      <c r="D60" s="732"/>
      <c r="E60" s="732"/>
      <c r="F60" s="732"/>
      <c r="G60" s="732"/>
      <c r="H60" s="732"/>
      <c r="I60" s="732"/>
      <c r="J60" s="732"/>
      <c r="K60" s="733"/>
      <c r="L60" s="211"/>
      <c r="M60" s="211"/>
    </row>
    <row r="61" spans="1:13" s="209" customFormat="1" ht="36.75" customHeight="1" thickBot="1">
      <c r="A61" s="728" t="s">
        <v>629</v>
      </c>
      <c r="B61" s="729"/>
      <c r="C61" s="730"/>
      <c r="D61" s="750"/>
      <c r="E61" s="729"/>
      <c r="F61" s="729"/>
      <c r="G61" s="729"/>
      <c r="H61" s="730"/>
      <c r="I61" s="747" t="s">
        <v>684</v>
      </c>
      <c r="J61" s="748"/>
      <c r="K61" s="749"/>
      <c r="L61" s="212"/>
      <c r="M61" s="211"/>
    </row>
    <row r="62" spans="1:13" s="180" customFormat="1">
      <c r="A62" s="788" t="s">
        <v>263</v>
      </c>
      <c r="B62" s="789"/>
      <c r="C62" s="789"/>
      <c r="D62" s="789"/>
      <c r="E62" s="789"/>
      <c r="F62" s="789"/>
      <c r="G62" s="789"/>
      <c r="H62" s="789"/>
      <c r="I62" s="789"/>
      <c r="J62" s="789"/>
      <c r="K62" s="789"/>
    </row>
    <row r="63" spans="1:13" s="180" customFormat="1"/>
    <row r="64" spans="1:13" s="180" customFormat="1"/>
    <row r="65" s="180" customFormat="1"/>
    <row r="66" s="180" customFormat="1"/>
    <row r="67" s="180" customFormat="1"/>
    <row r="68" s="180" customFormat="1"/>
    <row r="69" s="180" customFormat="1"/>
    <row r="70" s="180" customFormat="1"/>
    <row r="71" s="180" customFormat="1"/>
    <row r="72" s="180" customFormat="1"/>
    <row r="73" s="180" customFormat="1"/>
    <row r="74" s="180" customFormat="1"/>
    <row r="75" s="180" customFormat="1"/>
    <row r="76" s="180" customFormat="1"/>
    <row r="77" s="180" customFormat="1"/>
    <row r="78" s="180" customFormat="1"/>
    <row r="79" s="180" customFormat="1"/>
    <row r="80" s="180" customFormat="1"/>
    <row r="81" s="180" customFormat="1"/>
    <row r="82" s="180" customFormat="1"/>
    <row r="83" s="180" customFormat="1"/>
    <row r="84" s="180" customFormat="1"/>
    <row r="85" s="180" customFormat="1"/>
    <row r="86" s="180" customFormat="1"/>
    <row r="87" s="180" customFormat="1"/>
    <row r="88" s="180" customFormat="1"/>
    <row r="89" s="180" customFormat="1"/>
    <row r="90" s="180" customFormat="1"/>
    <row r="91" s="180" customFormat="1"/>
    <row r="92" s="180" customFormat="1"/>
    <row r="93" s="180" customFormat="1"/>
    <row r="94" s="180" customFormat="1"/>
    <row r="95" s="180" customFormat="1"/>
    <row r="2933" ht="20.100000000000001" customHeight="1"/>
    <row r="2934" ht="20.100000000000001" customHeight="1"/>
    <row r="2935" ht="20.100000000000001" customHeight="1"/>
    <row r="2936" ht="20.100000000000001" customHeight="1"/>
    <row r="2937" ht="20.100000000000001" customHeight="1"/>
    <row r="2938" ht="20.100000000000001" customHeight="1"/>
    <row r="2943" ht="20.100000000000001" customHeight="1"/>
    <row r="2944" ht="20.100000000000001" customHeight="1"/>
    <row r="2945" ht="20.100000000000001" customHeight="1"/>
    <row r="2946" ht="20.100000000000001" customHeight="1"/>
    <row r="2947" ht="20.100000000000001" customHeight="1"/>
    <row r="2948" ht="20.100000000000001" customHeight="1"/>
    <row r="2949" ht="20.100000000000001" customHeight="1"/>
    <row r="2950" ht="20.100000000000001" customHeight="1"/>
    <row r="2955" ht="20.100000000000001" customHeight="1"/>
    <row r="2956" ht="20.100000000000001" customHeight="1"/>
    <row r="2957" ht="20.100000000000001" customHeight="1"/>
    <row r="2958" ht="20.100000000000001" customHeight="1"/>
    <row r="2959" ht="20.100000000000001" customHeight="1"/>
    <row r="2960" ht="20.100000000000001" customHeight="1"/>
    <row r="2961" ht="20.100000000000001" customHeight="1"/>
    <row r="2962" ht="20.100000000000001" customHeight="1"/>
    <row r="2967" ht="20.100000000000001" customHeight="1"/>
    <row r="2968" ht="20.100000000000001" customHeight="1"/>
    <row r="2969" ht="20.100000000000001" customHeight="1"/>
    <row r="2970" ht="20.100000000000001" customHeight="1"/>
    <row r="2971" ht="20.100000000000001" customHeight="1"/>
    <row r="2972" ht="20.100000000000001" customHeight="1"/>
    <row r="2973" ht="20.100000000000001" customHeight="1"/>
    <row r="2974" ht="20.100000000000001" customHeight="1"/>
    <row r="3948" ht="20.25" customHeight="1"/>
    <row r="3949" ht="12.75" customHeight="1"/>
  </sheetData>
  <mergeCells count="118">
    <mergeCell ref="E18:E20"/>
    <mergeCell ref="C18:D20"/>
    <mergeCell ref="G14:H14"/>
    <mergeCell ref="G15:H15"/>
    <mergeCell ref="G19:H19"/>
    <mergeCell ref="G18:H18"/>
    <mergeCell ref="G17:H17"/>
    <mergeCell ref="A29:A30"/>
    <mergeCell ref="B29:B30"/>
    <mergeCell ref="C29:D30"/>
    <mergeCell ref="E29:E30"/>
    <mergeCell ref="G29:H29"/>
    <mergeCell ref="G30:H30"/>
    <mergeCell ref="G21:H21"/>
    <mergeCell ref="B22:B27"/>
    <mergeCell ref="A62:K62"/>
    <mergeCell ref="G6:H7"/>
    <mergeCell ref="C59:D59"/>
    <mergeCell ref="E59:K59"/>
    <mergeCell ref="A56:K56"/>
    <mergeCell ref="C57:D57"/>
    <mergeCell ref="C58:D58"/>
    <mergeCell ref="E57:K57"/>
    <mergeCell ref="E58:K58"/>
    <mergeCell ref="A57:B57"/>
    <mergeCell ref="A58:B58"/>
    <mergeCell ref="A59:B59"/>
    <mergeCell ref="G16:H16"/>
    <mergeCell ref="J18:K20"/>
    <mergeCell ref="B18:B20"/>
    <mergeCell ref="A18:A20"/>
    <mergeCell ref="J29:K30"/>
    <mergeCell ref="A14:A17"/>
    <mergeCell ref="B14:B17"/>
    <mergeCell ref="G20:H20"/>
    <mergeCell ref="C14:D17"/>
    <mergeCell ref="J14:K17"/>
    <mergeCell ref="E14:E17"/>
    <mergeCell ref="C21:D21"/>
    <mergeCell ref="A1:K1"/>
    <mergeCell ref="J8:K13"/>
    <mergeCell ref="A8:A13"/>
    <mergeCell ref="B8:B13"/>
    <mergeCell ref="C6:D7"/>
    <mergeCell ref="G13:H13"/>
    <mergeCell ref="G11:H11"/>
    <mergeCell ref="G8:H8"/>
    <mergeCell ref="G9:H9"/>
    <mergeCell ref="C8:D13"/>
    <mergeCell ref="E8:E13"/>
    <mergeCell ref="G12:H12"/>
    <mergeCell ref="G10:H10"/>
    <mergeCell ref="D2:E2"/>
    <mergeCell ref="G2:I2"/>
    <mergeCell ref="D3:E3"/>
    <mergeCell ref="G3:I3"/>
    <mergeCell ref="D4:E4"/>
    <mergeCell ref="G4:I4"/>
    <mergeCell ref="J21:K21"/>
    <mergeCell ref="J22:K27"/>
    <mergeCell ref="C28:D28"/>
    <mergeCell ref="G48:H48"/>
    <mergeCell ref="G51:H51"/>
    <mergeCell ref="G44:H44"/>
    <mergeCell ref="G23:H23"/>
    <mergeCell ref="G27:H27"/>
    <mergeCell ref="J28:K28"/>
    <mergeCell ref="E22:E27"/>
    <mergeCell ref="G22:H22"/>
    <mergeCell ref="G28:H28"/>
    <mergeCell ref="G43:H43"/>
    <mergeCell ref="G50:H50"/>
    <mergeCell ref="C43:D51"/>
    <mergeCell ref="A61:C61"/>
    <mergeCell ref="C22:D27"/>
    <mergeCell ref="A60:K60"/>
    <mergeCell ref="C52:D52"/>
    <mergeCell ref="G52:H52"/>
    <mergeCell ref="J52:K52"/>
    <mergeCell ref="G45:H45"/>
    <mergeCell ref="G46:H46"/>
    <mergeCell ref="A22:A27"/>
    <mergeCell ref="J43:K51"/>
    <mergeCell ref="E43:E51"/>
    <mergeCell ref="B43:B51"/>
    <mergeCell ref="A43:A51"/>
    <mergeCell ref="A32:A35"/>
    <mergeCell ref="G47:H47"/>
    <mergeCell ref="G24:H24"/>
    <mergeCell ref="G25:H25"/>
    <mergeCell ref="G26:H26"/>
    <mergeCell ref="I61:K61"/>
    <mergeCell ref="D61:H61"/>
    <mergeCell ref="C31:D31"/>
    <mergeCell ref="G31:H31"/>
    <mergeCell ref="J31:K31"/>
    <mergeCell ref="G49:H49"/>
    <mergeCell ref="A37:A42"/>
    <mergeCell ref="G41:H41"/>
    <mergeCell ref="G42:H42"/>
    <mergeCell ref="B37:B42"/>
    <mergeCell ref="C37:D42"/>
    <mergeCell ref="J37:K42"/>
    <mergeCell ref="B32:B35"/>
    <mergeCell ref="C32:D35"/>
    <mergeCell ref="E32:E35"/>
    <mergeCell ref="G32:H32"/>
    <mergeCell ref="J32:K35"/>
    <mergeCell ref="G33:H33"/>
    <mergeCell ref="G34:H34"/>
    <mergeCell ref="G35:H35"/>
    <mergeCell ref="C36:D36"/>
    <mergeCell ref="G36:H36"/>
    <mergeCell ref="J36:K36"/>
    <mergeCell ref="G37:H37"/>
    <mergeCell ref="G38:H38"/>
    <mergeCell ref="G39:H39"/>
    <mergeCell ref="G40:H40"/>
  </mergeCells>
  <printOptions horizontalCentered="1"/>
  <pageMargins left="0" right="0" top="0" bottom="0" header="0" footer="0"/>
  <pageSetup paperSize="9" scale="46"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51"/>
  <sheetViews>
    <sheetView zoomScale="85" zoomScaleNormal="85" zoomScaleSheetLayoutView="80" workbookViewId="0">
      <selection activeCell="M18" sqref="M18"/>
    </sheetView>
  </sheetViews>
  <sheetFormatPr defaultRowHeight="12.75"/>
  <cols>
    <col min="1" max="1" width="5.5703125" style="15" customWidth="1"/>
    <col min="2" max="2" width="9.85546875" style="15" customWidth="1"/>
    <col min="3" max="12" width="7.7109375" style="15" customWidth="1"/>
    <col min="13" max="14" width="11.28515625" style="15" customWidth="1"/>
    <col min="15" max="15" width="14" style="15" customWidth="1"/>
    <col min="16" max="16" width="11.140625" style="15" customWidth="1"/>
    <col min="17" max="17" width="13.85546875" style="15" customWidth="1"/>
    <col min="18" max="18" width="7.7109375" style="15" customWidth="1"/>
    <col min="19" max="19" width="9.28515625" style="15" customWidth="1"/>
    <col min="20" max="20" width="10.5703125" style="15" customWidth="1"/>
    <col min="21" max="21" width="9.7109375" style="15" customWidth="1"/>
    <col min="22" max="22" width="9.28515625" style="15" customWidth="1"/>
    <col min="23" max="23" width="8.28515625" style="15" customWidth="1"/>
    <col min="24" max="24" width="10" style="15" customWidth="1"/>
    <col min="25" max="25" width="12" style="15" customWidth="1"/>
    <col min="26" max="256" width="9.140625" style="15"/>
    <col min="257" max="257" width="5.5703125" style="15" customWidth="1"/>
    <col min="258" max="258" width="9.85546875" style="15" customWidth="1"/>
    <col min="259" max="268" width="7.7109375" style="15" customWidth="1"/>
    <col min="269" max="270" width="11.28515625" style="15" customWidth="1"/>
    <col min="271" max="271" width="14" style="15" customWidth="1"/>
    <col min="272" max="272" width="11.140625" style="15" customWidth="1"/>
    <col min="273" max="273" width="13.85546875" style="15" customWidth="1"/>
    <col min="274" max="274" width="7.7109375" style="15" customWidth="1"/>
    <col min="275" max="275" width="9.28515625" style="15" customWidth="1"/>
    <col min="276" max="276" width="10.5703125" style="15" customWidth="1"/>
    <col min="277" max="277" width="9.7109375" style="15" customWidth="1"/>
    <col min="278" max="278" width="9.28515625" style="15" customWidth="1"/>
    <col min="279" max="279" width="8.28515625" style="15" customWidth="1"/>
    <col min="280" max="280" width="10" style="15" customWidth="1"/>
    <col min="281" max="281" width="12" style="15" customWidth="1"/>
    <col min="282" max="512" width="9.140625" style="15"/>
    <col min="513" max="513" width="5.5703125" style="15" customWidth="1"/>
    <col min="514" max="514" width="9.85546875" style="15" customWidth="1"/>
    <col min="515" max="524" width="7.7109375" style="15" customWidth="1"/>
    <col min="525" max="526" width="11.28515625" style="15" customWidth="1"/>
    <col min="527" max="527" width="14" style="15" customWidth="1"/>
    <col min="528" max="528" width="11.140625" style="15" customWidth="1"/>
    <col min="529" max="529" width="13.85546875" style="15" customWidth="1"/>
    <col min="530" max="530" width="7.7109375" style="15" customWidth="1"/>
    <col min="531" max="531" width="9.28515625" style="15" customWidth="1"/>
    <col min="532" max="532" width="10.5703125" style="15" customWidth="1"/>
    <col min="533" max="533" width="9.7109375" style="15" customWidth="1"/>
    <col min="534" max="534" width="9.28515625" style="15" customWidth="1"/>
    <col min="535" max="535" width="8.28515625" style="15" customWidth="1"/>
    <col min="536" max="536" width="10" style="15" customWidth="1"/>
    <col min="537" max="537" width="12" style="15" customWidth="1"/>
    <col min="538" max="768" width="9.140625" style="15"/>
    <col min="769" max="769" width="5.5703125" style="15" customWidth="1"/>
    <col min="770" max="770" width="9.85546875" style="15" customWidth="1"/>
    <col min="771" max="780" width="7.7109375" style="15" customWidth="1"/>
    <col min="781" max="782" width="11.28515625" style="15" customWidth="1"/>
    <col min="783" max="783" width="14" style="15" customWidth="1"/>
    <col min="784" max="784" width="11.140625" style="15" customWidth="1"/>
    <col min="785" max="785" width="13.85546875" style="15" customWidth="1"/>
    <col min="786" max="786" width="7.7109375" style="15" customWidth="1"/>
    <col min="787" max="787" width="9.28515625" style="15" customWidth="1"/>
    <col min="788" max="788" width="10.5703125" style="15" customWidth="1"/>
    <col min="789" max="789" width="9.7109375" style="15" customWidth="1"/>
    <col min="790" max="790" width="9.28515625" style="15" customWidth="1"/>
    <col min="791" max="791" width="8.28515625" style="15" customWidth="1"/>
    <col min="792" max="792" width="10" style="15" customWidth="1"/>
    <col min="793" max="793" width="12" style="15" customWidth="1"/>
    <col min="794" max="1024" width="9.140625" style="15"/>
    <col min="1025" max="1025" width="5.5703125" style="15" customWidth="1"/>
    <col min="1026" max="1026" width="9.85546875" style="15" customWidth="1"/>
    <col min="1027" max="1036" width="7.7109375" style="15" customWidth="1"/>
    <col min="1037" max="1038" width="11.28515625" style="15" customWidth="1"/>
    <col min="1039" max="1039" width="14" style="15" customWidth="1"/>
    <col min="1040" max="1040" width="11.140625" style="15" customWidth="1"/>
    <col min="1041" max="1041" width="13.85546875" style="15" customWidth="1"/>
    <col min="1042" max="1042" width="7.7109375" style="15" customWidth="1"/>
    <col min="1043" max="1043" width="9.28515625" style="15" customWidth="1"/>
    <col min="1044" max="1044" width="10.5703125" style="15" customWidth="1"/>
    <col min="1045" max="1045" width="9.7109375" style="15" customWidth="1"/>
    <col min="1046" max="1046" width="9.28515625" style="15" customWidth="1"/>
    <col min="1047" max="1047" width="8.28515625" style="15" customWidth="1"/>
    <col min="1048" max="1048" width="10" style="15" customWidth="1"/>
    <col min="1049" max="1049" width="12" style="15" customWidth="1"/>
    <col min="1050" max="1280" width="9.140625" style="15"/>
    <col min="1281" max="1281" width="5.5703125" style="15" customWidth="1"/>
    <col min="1282" max="1282" width="9.85546875" style="15" customWidth="1"/>
    <col min="1283" max="1292" width="7.7109375" style="15" customWidth="1"/>
    <col min="1293" max="1294" width="11.28515625" style="15" customWidth="1"/>
    <col min="1295" max="1295" width="14" style="15" customWidth="1"/>
    <col min="1296" max="1296" width="11.140625" style="15" customWidth="1"/>
    <col min="1297" max="1297" width="13.85546875" style="15" customWidth="1"/>
    <col min="1298" max="1298" width="7.7109375" style="15" customWidth="1"/>
    <col min="1299" max="1299" width="9.28515625" style="15" customWidth="1"/>
    <col min="1300" max="1300" width="10.5703125" style="15" customWidth="1"/>
    <col min="1301" max="1301" width="9.7109375" style="15" customWidth="1"/>
    <col min="1302" max="1302" width="9.28515625" style="15" customWidth="1"/>
    <col min="1303" max="1303" width="8.28515625" style="15" customWidth="1"/>
    <col min="1304" max="1304" width="10" style="15" customWidth="1"/>
    <col min="1305" max="1305" width="12" style="15" customWidth="1"/>
    <col min="1306" max="1536" width="9.140625" style="15"/>
    <col min="1537" max="1537" width="5.5703125" style="15" customWidth="1"/>
    <col min="1538" max="1538" width="9.85546875" style="15" customWidth="1"/>
    <col min="1539" max="1548" width="7.7109375" style="15" customWidth="1"/>
    <col min="1549" max="1550" width="11.28515625" style="15" customWidth="1"/>
    <col min="1551" max="1551" width="14" style="15" customWidth="1"/>
    <col min="1552" max="1552" width="11.140625" style="15" customWidth="1"/>
    <col min="1553" max="1553" width="13.85546875" style="15" customWidth="1"/>
    <col min="1554" max="1554" width="7.7109375" style="15" customWidth="1"/>
    <col min="1555" max="1555" width="9.28515625" style="15" customWidth="1"/>
    <col min="1556" max="1556" width="10.5703125" style="15" customWidth="1"/>
    <col min="1557" max="1557" width="9.7109375" style="15" customWidth="1"/>
    <col min="1558" max="1558" width="9.28515625" style="15" customWidth="1"/>
    <col min="1559" max="1559" width="8.28515625" style="15" customWidth="1"/>
    <col min="1560" max="1560" width="10" style="15" customWidth="1"/>
    <col min="1561" max="1561" width="12" style="15" customWidth="1"/>
    <col min="1562" max="1792" width="9.140625" style="15"/>
    <col min="1793" max="1793" width="5.5703125" style="15" customWidth="1"/>
    <col min="1794" max="1794" width="9.85546875" style="15" customWidth="1"/>
    <col min="1795" max="1804" width="7.7109375" style="15" customWidth="1"/>
    <col min="1805" max="1806" width="11.28515625" style="15" customWidth="1"/>
    <col min="1807" max="1807" width="14" style="15" customWidth="1"/>
    <col min="1808" max="1808" width="11.140625" style="15" customWidth="1"/>
    <col min="1809" max="1809" width="13.85546875" style="15" customWidth="1"/>
    <col min="1810" max="1810" width="7.7109375" style="15" customWidth="1"/>
    <col min="1811" max="1811" width="9.28515625" style="15" customWidth="1"/>
    <col min="1812" max="1812" width="10.5703125" style="15" customWidth="1"/>
    <col min="1813" max="1813" width="9.7109375" style="15" customWidth="1"/>
    <col min="1814" max="1814" width="9.28515625" style="15" customWidth="1"/>
    <col min="1815" max="1815" width="8.28515625" style="15" customWidth="1"/>
    <col min="1816" max="1816" width="10" style="15" customWidth="1"/>
    <col min="1817" max="1817" width="12" style="15" customWidth="1"/>
    <col min="1818" max="2048" width="9.140625" style="15"/>
    <col min="2049" max="2049" width="5.5703125" style="15" customWidth="1"/>
    <col min="2050" max="2050" width="9.85546875" style="15" customWidth="1"/>
    <col min="2051" max="2060" width="7.7109375" style="15" customWidth="1"/>
    <col min="2061" max="2062" width="11.28515625" style="15" customWidth="1"/>
    <col min="2063" max="2063" width="14" style="15" customWidth="1"/>
    <col min="2064" max="2064" width="11.140625" style="15" customWidth="1"/>
    <col min="2065" max="2065" width="13.85546875" style="15" customWidth="1"/>
    <col min="2066" max="2066" width="7.7109375" style="15" customWidth="1"/>
    <col min="2067" max="2067" width="9.28515625" style="15" customWidth="1"/>
    <col min="2068" max="2068" width="10.5703125" style="15" customWidth="1"/>
    <col min="2069" max="2069" width="9.7109375" style="15" customWidth="1"/>
    <col min="2070" max="2070" width="9.28515625" style="15" customWidth="1"/>
    <col min="2071" max="2071" width="8.28515625" style="15" customWidth="1"/>
    <col min="2072" max="2072" width="10" style="15" customWidth="1"/>
    <col min="2073" max="2073" width="12" style="15" customWidth="1"/>
    <col min="2074" max="2304" width="9.140625" style="15"/>
    <col min="2305" max="2305" width="5.5703125" style="15" customWidth="1"/>
    <col min="2306" max="2306" width="9.85546875" style="15" customWidth="1"/>
    <col min="2307" max="2316" width="7.7109375" style="15" customWidth="1"/>
    <col min="2317" max="2318" width="11.28515625" style="15" customWidth="1"/>
    <col min="2319" max="2319" width="14" style="15" customWidth="1"/>
    <col min="2320" max="2320" width="11.140625" style="15" customWidth="1"/>
    <col min="2321" max="2321" width="13.85546875" style="15" customWidth="1"/>
    <col min="2322" max="2322" width="7.7109375" style="15" customWidth="1"/>
    <col min="2323" max="2323" width="9.28515625" style="15" customWidth="1"/>
    <col min="2324" max="2324" width="10.5703125" style="15" customWidth="1"/>
    <col min="2325" max="2325" width="9.7109375" style="15" customWidth="1"/>
    <col min="2326" max="2326" width="9.28515625" style="15" customWidth="1"/>
    <col min="2327" max="2327" width="8.28515625" style="15" customWidth="1"/>
    <col min="2328" max="2328" width="10" style="15" customWidth="1"/>
    <col min="2329" max="2329" width="12" style="15" customWidth="1"/>
    <col min="2330" max="2560" width="9.140625" style="15"/>
    <col min="2561" max="2561" width="5.5703125" style="15" customWidth="1"/>
    <col min="2562" max="2562" width="9.85546875" style="15" customWidth="1"/>
    <col min="2563" max="2572" width="7.7109375" style="15" customWidth="1"/>
    <col min="2573" max="2574" width="11.28515625" style="15" customWidth="1"/>
    <col min="2575" max="2575" width="14" style="15" customWidth="1"/>
    <col min="2576" max="2576" width="11.140625" style="15" customWidth="1"/>
    <col min="2577" max="2577" width="13.85546875" style="15" customWidth="1"/>
    <col min="2578" max="2578" width="7.7109375" style="15" customWidth="1"/>
    <col min="2579" max="2579" width="9.28515625" style="15" customWidth="1"/>
    <col min="2580" max="2580" width="10.5703125" style="15" customWidth="1"/>
    <col min="2581" max="2581" width="9.7109375" style="15" customWidth="1"/>
    <col min="2582" max="2582" width="9.28515625" style="15" customWidth="1"/>
    <col min="2583" max="2583" width="8.28515625" style="15" customWidth="1"/>
    <col min="2584" max="2584" width="10" style="15" customWidth="1"/>
    <col min="2585" max="2585" width="12" style="15" customWidth="1"/>
    <col min="2586" max="2816" width="9.140625" style="15"/>
    <col min="2817" max="2817" width="5.5703125" style="15" customWidth="1"/>
    <col min="2818" max="2818" width="9.85546875" style="15" customWidth="1"/>
    <col min="2819" max="2828" width="7.7109375" style="15" customWidth="1"/>
    <col min="2829" max="2830" width="11.28515625" style="15" customWidth="1"/>
    <col min="2831" max="2831" width="14" style="15" customWidth="1"/>
    <col min="2832" max="2832" width="11.140625" style="15" customWidth="1"/>
    <col min="2833" max="2833" width="13.85546875" style="15" customWidth="1"/>
    <col min="2834" max="2834" width="7.7109375" style="15" customWidth="1"/>
    <col min="2835" max="2835" width="9.28515625" style="15" customWidth="1"/>
    <col min="2836" max="2836" width="10.5703125" style="15" customWidth="1"/>
    <col min="2837" max="2837" width="9.7109375" style="15" customWidth="1"/>
    <col min="2838" max="2838" width="9.28515625" style="15" customWidth="1"/>
    <col min="2839" max="2839" width="8.28515625" style="15" customWidth="1"/>
    <col min="2840" max="2840" width="10" style="15" customWidth="1"/>
    <col min="2841" max="2841" width="12" style="15" customWidth="1"/>
    <col min="2842" max="3072" width="9.140625" style="15"/>
    <col min="3073" max="3073" width="5.5703125" style="15" customWidth="1"/>
    <col min="3074" max="3074" width="9.85546875" style="15" customWidth="1"/>
    <col min="3075" max="3084" width="7.7109375" style="15" customWidth="1"/>
    <col min="3085" max="3086" width="11.28515625" style="15" customWidth="1"/>
    <col min="3087" max="3087" width="14" style="15" customWidth="1"/>
    <col min="3088" max="3088" width="11.140625" style="15" customWidth="1"/>
    <col min="3089" max="3089" width="13.85546875" style="15" customWidth="1"/>
    <col min="3090" max="3090" width="7.7109375" style="15" customWidth="1"/>
    <col min="3091" max="3091" width="9.28515625" style="15" customWidth="1"/>
    <col min="3092" max="3092" width="10.5703125" style="15" customWidth="1"/>
    <col min="3093" max="3093" width="9.7109375" style="15" customWidth="1"/>
    <col min="3094" max="3094" width="9.28515625" style="15" customWidth="1"/>
    <col min="3095" max="3095" width="8.28515625" style="15" customWidth="1"/>
    <col min="3096" max="3096" width="10" style="15" customWidth="1"/>
    <col min="3097" max="3097" width="12" style="15" customWidth="1"/>
    <col min="3098" max="3328" width="9.140625" style="15"/>
    <col min="3329" max="3329" width="5.5703125" style="15" customWidth="1"/>
    <col min="3330" max="3330" width="9.85546875" style="15" customWidth="1"/>
    <col min="3331" max="3340" width="7.7109375" style="15" customWidth="1"/>
    <col min="3341" max="3342" width="11.28515625" style="15" customWidth="1"/>
    <col min="3343" max="3343" width="14" style="15" customWidth="1"/>
    <col min="3344" max="3344" width="11.140625" style="15" customWidth="1"/>
    <col min="3345" max="3345" width="13.85546875" style="15" customWidth="1"/>
    <col min="3346" max="3346" width="7.7109375" style="15" customWidth="1"/>
    <col min="3347" max="3347" width="9.28515625" style="15" customWidth="1"/>
    <col min="3348" max="3348" width="10.5703125" style="15" customWidth="1"/>
    <col min="3349" max="3349" width="9.7109375" style="15" customWidth="1"/>
    <col min="3350" max="3350" width="9.28515625" style="15" customWidth="1"/>
    <col min="3351" max="3351" width="8.28515625" style="15" customWidth="1"/>
    <col min="3352" max="3352" width="10" style="15" customWidth="1"/>
    <col min="3353" max="3353" width="12" style="15" customWidth="1"/>
    <col min="3354" max="3584" width="9.140625" style="15"/>
    <col min="3585" max="3585" width="5.5703125" style="15" customWidth="1"/>
    <col min="3586" max="3586" width="9.85546875" style="15" customWidth="1"/>
    <col min="3587" max="3596" width="7.7109375" style="15" customWidth="1"/>
    <col min="3597" max="3598" width="11.28515625" style="15" customWidth="1"/>
    <col min="3599" max="3599" width="14" style="15" customWidth="1"/>
    <col min="3600" max="3600" width="11.140625" style="15" customWidth="1"/>
    <col min="3601" max="3601" width="13.85546875" style="15" customWidth="1"/>
    <col min="3602" max="3602" width="7.7109375" style="15" customWidth="1"/>
    <col min="3603" max="3603" width="9.28515625" style="15" customWidth="1"/>
    <col min="3604" max="3604" width="10.5703125" style="15" customWidth="1"/>
    <col min="3605" max="3605" width="9.7109375" style="15" customWidth="1"/>
    <col min="3606" max="3606" width="9.28515625" style="15" customWidth="1"/>
    <col min="3607" max="3607" width="8.28515625" style="15" customWidth="1"/>
    <col min="3608" max="3608" width="10" style="15" customWidth="1"/>
    <col min="3609" max="3609" width="12" style="15" customWidth="1"/>
    <col min="3610" max="3840" width="9.140625" style="15"/>
    <col min="3841" max="3841" width="5.5703125" style="15" customWidth="1"/>
    <col min="3842" max="3842" width="9.85546875" style="15" customWidth="1"/>
    <col min="3843" max="3852" width="7.7109375" style="15" customWidth="1"/>
    <col min="3853" max="3854" width="11.28515625" style="15" customWidth="1"/>
    <col min="3855" max="3855" width="14" style="15" customWidth="1"/>
    <col min="3856" max="3856" width="11.140625" style="15" customWidth="1"/>
    <col min="3857" max="3857" width="13.85546875" style="15" customWidth="1"/>
    <col min="3858" max="3858" width="7.7109375" style="15" customWidth="1"/>
    <col min="3859" max="3859" width="9.28515625" style="15" customWidth="1"/>
    <col min="3860" max="3860" width="10.5703125" style="15" customWidth="1"/>
    <col min="3861" max="3861" width="9.7109375" style="15" customWidth="1"/>
    <col min="3862" max="3862" width="9.28515625" style="15" customWidth="1"/>
    <col min="3863" max="3863" width="8.28515625" style="15" customWidth="1"/>
    <col min="3864" max="3864" width="10" style="15" customWidth="1"/>
    <col min="3865" max="3865" width="12" style="15" customWidth="1"/>
    <col min="3866" max="4096" width="9.140625" style="15"/>
    <col min="4097" max="4097" width="5.5703125" style="15" customWidth="1"/>
    <col min="4098" max="4098" width="9.85546875" style="15" customWidth="1"/>
    <col min="4099" max="4108" width="7.7109375" style="15" customWidth="1"/>
    <col min="4109" max="4110" width="11.28515625" style="15" customWidth="1"/>
    <col min="4111" max="4111" width="14" style="15" customWidth="1"/>
    <col min="4112" max="4112" width="11.140625" style="15" customWidth="1"/>
    <col min="4113" max="4113" width="13.85546875" style="15" customWidth="1"/>
    <col min="4114" max="4114" width="7.7109375" style="15" customWidth="1"/>
    <col min="4115" max="4115" width="9.28515625" style="15" customWidth="1"/>
    <col min="4116" max="4116" width="10.5703125" style="15" customWidth="1"/>
    <col min="4117" max="4117" width="9.7109375" style="15" customWidth="1"/>
    <col min="4118" max="4118" width="9.28515625" style="15" customWidth="1"/>
    <col min="4119" max="4119" width="8.28515625" style="15" customWidth="1"/>
    <col min="4120" max="4120" width="10" style="15" customWidth="1"/>
    <col min="4121" max="4121" width="12" style="15" customWidth="1"/>
    <col min="4122" max="4352" width="9.140625" style="15"/>
    <col min="4353" max="4353" width="5.5703125" style="15" customWidth="1"/>
    <col min="4354" max="4354" width="9.85546875" style="15" customWidth="1"/>
    <col min="4355" max="4364" width="7.7109375" style="15" customWidth="1"/>
    <col min="4365" max="4366" width="11.28515625" style="15" customWidth="1"/>
    <col min="4367" max="4367" width="14" style="15" customWidth="1"/>
    <col min="4368" max="4368" width="11.140625" style="15" customWidth="1"/>
    <col min="4369" max="4369" width="13.85546875" style="15" customWidth="1"/>
    <col min="4370" max="4370" width="7.7109375" style="15" customWidth="1"/>
    <col min="4371" max="4371" width="9.28515625" style="15" customWidth="1"/>
    <col min="4372" max="4372" width="10.5703125" style="15" customWidth="1"/>
    <col min="4373" max="4373" width="9.7109375" style="15" customWidth="1"/>
    <col min="4374" max="4374" width="9.28515625" style="15" customWidth="1"/>
    <col min="4375" max="4375" width="8.28515625" style="15" customWidth="1"/>
    <col min="4376" max="4376" width="10" style="15" customWidth="1"/>
    <col min="4377" max="4377" width="12" style="15" customWidth="1"/>
    <col min="4378" max="4608" width="9.140625" style="15"/>
    <col min="4609" max="4609" width="5.5703125" style="15" customWidth="1"/>
    <col min="4610" max="4610" width="9.85546875" style="15" customWidth="1"/>
    <col min="4611" max="4620" width="7.7109375" style="15" customWidth="1"/>
    <col min="4621" max="4622" width="11.28515625" style="15" customWidth="1"/>
    <col min="4623" max="4623" width="14" style="15" customWidth="1"/>
    <col min="4624" max="4624" width="11.140625" style="15" customWidth="1"/>
    <col min="4625" max="4625" width="13.85546875" style="15" customWidth="1"/>
    <col min="4626" max="4626" width="7.7109375" style="15" customWidth="1"/>
    <col min="4627" max="4627" width="9.28515625" style="15" customWidth="1"/>
    <col min="4628" max="4628" width="10.5703125" style="15" customWidth="1"/>
    <col min="4629" max="4629" width="9.7109375" style="15" customWidth="1"/>
    <col min="4630" max="4630" width="9.28515625" style="15" customWidth="1"/>
    <col min="4631" max="4631" width="8.28515625" style="15" customWidth="1"/>
    <col min="4632" max="4632" width="10" style="15" customWidth="1"/>
    <col min="4633" max="4633" width="12" style="15" customWidth="1"/>
    <col min="4634" max="4864" width="9.140625" style="15"/>
    <col min="4865" max="4865" width="5.5703125" style="15" customWidth="1"/>
    <col min="4866" max="4866" width="9.85546875" style="15" customWidth="1"/>
    <col min="4867" max="4876" width="7.7109375" style="15" customWidth="1"/>
    <col min="4877" max="4878" width="11.28515625" style="15" customWidth="1"/>
    <col min="4879" max="4879" width="14" style="15" customWidth="1"/>
    <col min="4880" max="4880" width="11.140625" style="15" customWidth="1"/>
    <col min="4881" max="4881" width="13.85546875" style="15" customWidth="1"/>
    <col min="4882" max="4882" width="7.7109375" style="15" customWidth="1"/>
    <col min="4883" max="4883" width="9.28515625" style="15" customWidth="1"/>
    <col min="4884" max="4884" width="10.5703125" style="15" customWidth="1"/>
    <col min="4885" max="4885" width="9.7109375" style="15" customWidth="1"/>
    <col min="4886" max="4886" width="9.28515625" style="15" customWidth="1"/>
    <col min="4887" max="4887" width="8.28515625" style="15" customWidth="1"/>
    <col min="4888" max="4888" width="10" style="15" customWidth="1"/>
    <col min="4889" max="4889" width="12" style="15" customWidth="1"/>
    <col min="4890" max="5120" width="9.140625" style="15"/>
    <col min="5121" max="5121" width="5.5703125" style="15" customWidth="1"/>
    <col min="5122" max="5122" width="9.85546875" style="15" customWidth="1"/>
    <col min="5123" max="5132" width="7.7109375" style="15" customWidth="1"/>
    <col min="5133" max="5134" width="11.28515625" style="15" customWidth="1"/>
    <col min="5135" max="5135" width="14" style="15" customWidth="1"/>
    <col min="5136" max="5136" width="11.140625" style="15" customWidth="1"/>
    <col min="5137" max="5137" width="13.85546875" style="15" customWidth="1"/>
    <col min="5138" max="5138" width="7.7109375" style="15" customWidth="1"/>
    <col min="5139" max="5139" width="9.28515625" style="15" customWidth="1"/>
    <col min="5140" max="5140" width="10.5703125" style="15" customWidth="1"/>
    <col min="5141" max="5141" width="9.7109375" style="15" customWidth="1"/>
    <col min="5142" max="5142" width="9.28515625" style="15" customWidth="1"/>
    <col min="5143" max="5143" width="8.28515625" style="15" customWidth="1"/>
    <col min="5144" max="5144" width="10" style="15" customWidth="1"/>
    <col min="5145" max="5145" width="12" style="15" customWidth="1"/>
    <col min="5146" max="5376" width="9.140625" style="15"/>
    <col min="5377" max="5377" width="5.5703125" style="15" customWidth="1"/>
    <col min="5378" max="5378" width="9.85546875" style="15" customWidth="1"/>
    <col min="5379" max="5388" width="7.7109375" style="15" customWidth="1"/>
    <col min="5389" max="5390" width="11.28515625" style="15" customWidth="1"/>
    <col min="5391" max="5391" width="14" style="15" customWidth="1"/>
    <col min="5392" max="5392" width="11.140625" style="15" customWidth="1"/>
    <col min="5393" max="5393" width="13.85546875" style="15" customWidth="1"/>
    <col min="5394" max="5394" width="7.7109375" style="15" customWidth="1"/>
    <col min="5395" max="5395" width="9.28515625" style="15" customWidth="1"/>
    <col min="5396" max="5396" width="10.5703125" style="15" customWidth="1"/>
    <col min="5397" max="5397" width="9.7109375" style="15" customWidth="1"/>
    <col min="5398" max="5398" width="9.28515625" style="15" customWidth="1"/>
    <col min="5399" max="5399" width="8.28515625" style="15" customWidth="1"/>
    <col min="5400" max="5400" width="10" style="15" customWidth="1"/>
    <col min="5401" max="5401" width="12" style="15" customWidth="1"/>
    <col min="5402" max="5632" width="9.140625" style="15"/>
    <col min="5633" max="5633" width="5.5703125" style="15" customWidth="1"/>
    <col min="5634" max="5634" width="9.85546875" style="15" customWidth="1"/>
    <col min="5635" max="5644" width="7.7109375" style="15" customWidth="1"/>
    <col min="5645" max="5646" width="11.28515625" style="15" customWidth="1"/>
    <col min="5647" max="5647" width="14" style="15" customWidth="1"/>
    <col min="5648" max="5648" width="11.140625" style="15" customWidth="1"/>
    <col min="5649" max="5649" width="13.85546875" style="15" customWidth="1"/>
    <col min="5650" max="5650" width="7.7109375" style="15" customWidth="1"/>
    <col min="5651" max="5651" width="9.28515625" style="15" customWidth="1"/>
    <col min="5652" max="5652" width="10.5703125" style="15" customWidth="1"/>
    <col min="5653" max="5653" width="9.7109375" style="15" customWidth="1"/>
    <col min="5654" max="5654" width="9.28515625" style="15" customWidth="1"/>
    <col min="5655" max="5655" width="8.28515625" style="15" customWidth="1"/>
    <col min="5656" max="5656" width="10" style="15" customWidth="1"/>
    <col min="5657" max="5657" width="12" style="15" customWidth="1"/>
    <col min="5658" max="5888" width="9.140625" style="15"/>
    <col min="5889" max="5889" width="5.5703125" style="15" customWidth="1"/>
    <col min="5890" max="5890" width="9.85546875" style="15" customWidth="1"/>
    <col min="5891" max="5900" width="7.7109375" style="15" customWidth="1"/>
    <col min="5901" max="5902" width="11.28515625" style="15" customWidth="1"/>
    <col min="5903" max="5903" width="14" style="15" customWidth="1"/>
    <col min="5904" max="5904" width="11.140625" style="15" customWidth="1"/>
    <col min="5905" max="5905" width="13.85546875" style="15" customWidth="1"/>
    <col min="5906" max="5906" width="7.7109375" style="15" customWidth="1"/>
    <col min="5907" max="5907" width="9.28515625" style="15" customWidth="1"/>
    <col min="5908" max="5908" width="10.5703125" style="15" customWidth="1"/>
    <col min="5909" max="5909" width="9.7109375" style="15" customWidth="1"/>
    <col min="5910" max="5910" width="9.28515625" style="15" customWidth="1"/>
    <col min="5911" max="5911" width="8.28515625" style="15" customWidth="1"/>
    <col min="5912" max="5912" width="10" style="15" customWidth="1"/>
    <col min="5913" max="5913" width="12" style="15" customWidth="1"/>
    <col min="5914" max="6144" width="9.140625" style="15"/>
    <col min="6145" max="6145" width="5.5703125" style="15" customWidth="1"/>
    <col min="6146" max="6146" width="9.85546875" style="15" customWidth="1"/>
    <col min="6147" max="6156" width="7.7109375" style="15" customWidth="1"/>
    <col min="6157" max="6158" width="11.28515625" style="15" customWidth="1"/>
    <col min="6159" max="6159" width="14" style="15" customWidth="1"/>
    <col min="6160" max="6160" width="11.140625" style="15" customWidth="1"/>
    <col min="6161" max="6161" width="13.85546875" style="15" customWidth="1"/>
    <col min="6162" max="6162" width="7.7109375" style="15" customWidth="1"/>
    <col min="6163" max="6163" width="9.28515625" style="15" customWidth="1"/>
    <col min="6164" max="6164" width="10.5703125" style="15" customWidth="1"/>
    <col min="6165" max="6165" width="9.7109375" style="15" customWidth="1"/>
    <col min="6166" max="6166" width="9.28515625" style="15" customWidth="1"/>
    <col min="6167" max="6167" width="8.28515625" style="15" customWidth="1"/>
    <col min="6168" max="6168" width="10" style="15" customWidth="1"/>
    <col min="6169" max="6169" width="12" style="15" customWidth="1"/>
    <col min="6170" max="6400" width="9.140625" style="15"/>
    <col min="6401" max="6401" width="5.5703125" style="15" customWidth="1"/>
    <col min="6402" max="6402" width="9.85546875" style="15" customWidth="1"/>
    <col min="6403" max="6412" width="7.7109375" style="15" customWidth="1"/>
    <col min="6413" max="6414" width="11.28515625" style="15" customWidth="1"/>
    <col min="6415" max="6415" width="14" style="15" customWidth="1"/>
    <col min="6416" max="6416" width="11.140625" style="15" customWidth="1"/>
    <col min="6417" max="6417" width="13.85546875" style="15" customWidth="1"/>
    <col min="6418" max="6418" width="7.7109375" style="15" customWidth="1"/>
    <col min="6419" max="6419" width="9.28515625" style="15" customWidth="1"/>
    <col min="6420" max="6420" width="10.5703125" style="15" customWidth="1"/>
    <col min="6421" max="6421" width="9.7109375" style="15" customWidth="1"/>
    <col min="6422" max="6422" width="9.28515625" style="15" customWidth="1"/>
    <col min="6423" max="6423" width="8.28515625" style="15" customWidth="1"/>
    <col min="6424" max="6424" width="10" style="15" customWidth="1"/>
    <col min="6425" max="6425" width="12" style="15" customWidth="1"/>
    <col min="6426" max="6656" width="9.140625" style="15"/>
    <col min="6657" max="6657" width="5.5703125" style="15" customWidth="1"/>
    <col min="6658" max="6658" width="9.85546875" style="15" customWidth="1"/>
    <col min="6659" max="6668" width="7.7109375" style="15" customWidth="1"/>
    <col min="6669" max="6670" width="11.28515625" style="15" customWidth="1"/>
    <col min="6671" max="6671" width="14" style="15" customWidth="1"/>
    <col min="6672" max="6672" width="11.140625" style="15" customWidth="1"/>
    <col min="6673" max="6673" width="13.85546875" style="15" customWidth="1"/>
    <col min="6674" max="6674" width="7.7109375" style="15" customWidth="1"/>
    <col min="6675" max="6675" width="9.28515625" style="15" customWidth="1"/>
    <col min="6676" max="6676" width="10.5703125" style="15" customWidth="1"/>
    <col min="6677" max="6677" width="9.7109375" style="15" customWidth="1"/>
    <col min="6678" max="6678" width="9.28515625" style="15" customWidth="1"/>
    <col min="6679" max="6679" width="8.28515625" style="15" customWidth="1"/>
    <col min="6680" max="6680" width="10" style="15" customWidth="1"/>
    <col min="6681" max="6681" width="12" style="15" customWidth="1"/>
    <col min="6682" max="6912" width="9.140625" style="15"/>
    <col min="6913" max="6913" width="5.5703125" style="15" customWidth="1"/>
    <col min="6914" max="6914" width="9.85546875" style="15" customWidth="1"/>
    <col min="6915" max="6924" width="7.7109375" style="15" customWidth="1"/>
    <col min="6925" max="6926" width="11.28515625" style="15" customWidth="1"/>
    <col min="6927" max="6927" width="14" style="15" customWidth="1"/>
    <col min="6928" max="6928" width="11.140625" style="15" customWidth="1"/>
    <col min="6929" max="6929" width="13.85546875" style="15" customWidth="1"/>
    <col min="6930" max="6930" width="7.7109375" style="15" customWidth="1"/>
    <col min="6931" max="6931" width="9.28515625" style="15" customWidth="1"/>
    <col min="6932" max="6932" width="10.5703125" style="15" customWidth="1"/>
    <col min="6933" max="6933" width="9.7109375" style="15" customWidth="1"/>
    <col min="6934" max="6934" width="9.28515625" style="15" customWidth="1"/>
    <col min="6935" max="6935" width="8.28515625" style="15" customWidth="1"/>
    <col min="6936" max="6936" width="10" style="15" customWidth="1"/>
    <col min="6937" max="6937" width="12" style="15" customWidth="1"/>
    <col min="6938" max="7168" width="9.140625" style="15"/>
    <col min="7169" max="7169" width="5.5703125" style="15" customWidth="1"/>
    <col min="7170" max="7170" width="9.85546875" style="15" customWidth="1"/>
    <col min="7171" max="7180" width="7.7109375" style="15" customWidth="1"/>
    <col min="7181" max="7182" width="11.28515625" style="15" customWidth="1"/>
    <col min="7183" max="7183" width="14" style="15" customWidth="1"/>
    <col min="7184" max="7184" width="11.140625" style="15" customWidth="1"/>
    <col min="7185" max="7185" width="13.85546875" style="15" customWidth="1"/>
    <col min="7186" max="7186" width="7.7109375" style="15" customWidth="1"/>
    <col min="7187" max="7187" width="9.28515625" style="15" customWidth="1"/>
    <col min="7188" max="7188" width="10.5703125" style="15" customWidth="1"/>
    <col min="7189" max="7189" width="9.7109375" style="15" customWidth="1"/>
    <col min="7190" max="7190" width="9.28515625" style="15" customWidth="1"/>
    <col min="7191" max="7191" width="8.28515625" style="15" customWidth="1"/>
    <col min="7192" max="7192" width="10" style="15" customWidth="1"/>
    <col min="7193" max="7193" width="12" style="15" customWidth="1"/>
    <col min="7194" max="7424" width="9.140625" style="15"/>
    <col min="7425" max="7425" width="5.5703125" style="15" customWidth="1"/>
    <col min="7426" max="7426" width="9.85546875" style="15" customWidth="1"/>
    <col min="7427" max="7436" width="7.7109375" style="15" customWidth="1"/>
    <col min="7437" max="7438" width="11.28515625" style="15" customWidth="1"/>
    <col min="7439" max="7439" width="14" style="15" customWidth="1"/>
    <col min="7440" max="7440" width="11.140625" style="15" customWidth="1"/>
    <col min="7441" max="7441" width="13.85546875" style="15" customWidth="1"/>
    <col min="7442" max="7442" width="7.7109375" style="15" customWidth="1"/>
    <col min="7443" max="7443" width="9.28515625" style="15" customWidth="1"/>
    <col min="7444" max="7444" width="10.5703125" style="15" customWidth="1"/>
    <col min="7445" max="7445" width="9.7109375" style="15" customWidth="1"/>
    <col min="7446" max="7446" width="9.28515625" style="15" customWidth="1"/>
    <col min="7447" max="7447" width="8.28515625" style="15" customWidth="1"/>
    <col min="7448" max="7448" width="10" style="15" customWidth="1"/>
    <col min="7449" max="7449" width="12" style="15" customWidth="1"/>
    <col min="7450" max="7680" width="9.140625" style="15"/>
    <col min="7681" max="7681" width="5.5703125" style="15" customWidth="1"/>
    <col min="7682" max="7682" width="9.85546875" style="15" customWidth="1"/>
    <col min="7683" max="7692" width="7.7109375" style="15" customWidth="1"/>
    <col min="7693" max="7694" width="11.28515625" style="15" customWidth="1"/>
    <col min="7695" max="7695" width="14" style="15" customWidth="1"/>
    <col min="7696" max="7696" width="11.140625" style="15" customWidth="1"/>
    <col min="7697" max="7697" width="13.85546875" style="15" customWidth="1"/>
    <col min="7698" max="7698" width="7.7109375" style="15" customWidth="1"/>
    <col min="7699" max="7699" width="9.28515625" style="15" customWidth="1"/>
    <col min="7700" max="7700" width="10.5703125" style="15" customWidth="1"/>
    <col min="7701" max="7701" width="9.7109375" style="15" customWidth="1"/>
    <col min="7702" max="7702" width="9.28515625" style="15" customWidth="1"/>
    <col min="7703" max="7703" width="8.28515625" style="15" customWidth="1"/>
    <col min="7704" max="7704" width="10" style="15" customWidth="1"/>
    <col min="7705" max="7705" width="12" style="15" customWidth="1"/>
    <col min="7706" max="7936" width="9.140625" style="15"/>
    <col min="7937" max="7937" width="5.5703125" style="15" customWidth="1"/>
    <col min="7938" max="7938" width="9.85546875" style="15" customWidth="1"/>
    <col min="7939" max="7948" width="7.7109375" style="15" customWidth="1"/>
    <col min="7949" max="7950" width="11.28515625" style="15" customWidth="1"/>
    <col min="7951" max="7951" width="14" style="15" customWidth="1"/>
    <col min="7952" max="7952" width="11.140625" style="15" customWidth="1"/>
    <col min="7953" max="7953" width="13.85546875" style="15" customWidth="1"/>
    <col min="7954" max="7954" width="7.7109375" style="15" customWidth="1"/>
    <col min="7955" max="7955" width="9.28515625" style="15" customWidth="1"/>
    <col min="7956" max="7956" width="10.5703125" style="15" customWidth="1"/>
    <col min="7957" max="7957" width="9.7109375" style="15" customWidth="1"/>
    <col min="7958" max="7958" width="9.28515625" style="15" customWidth="1"/>
    <col min="7959" max="7959" width="8.28515625" style="15" customWidth="1"/>
    <col min="7960" max="7960" width="10" style="15" customWidth="1"/>
    <col min="7961" max="7961" width="12" style="15" customWidth="1"/>
    <col min="7962" max="8192" width="9.140625" style="15"/>
    <col min="8193" max="8193" width="5.5703125" style="15" customWidth="1"/>
    <col min="8194" max="8194" width="9.85546875" style="15" customWidth="1"/>
    <col min="8195" max="8204" width="7.7109375" style="15" customWidth="1"/>
    <col min="8205" max="8206" width="11.28515625" style="15" customWidth="1"/>
    <col min="8207" max="8207" width="14" style="15" customWidth="1"/>
    <col min="8208" max="8208" width="11.140625" style="15" customWidth="1"/>
    <col min="8209" max="8209" width="13.85546875" style="15" customWidth="1"/>
    <col min="8210" max="8210" width="7.7109375" style="15" customWidth="1"/>
    <col min="8211" max="8211" width="9.28515625" style="15" customWidth="1"/>
    <col min="8212" max="8212" width="10.5703125" style="15" customWidth="1"/>
    <col min="8213" max="8213" width="9.7109375" style="15" customWidth="1"/>
    <col min="8214" max="8214" width="9.28515625" style="15" customWidth="1"/>
    <col min="8215" max="8215" width="8.28515625" style="15" customWidth="1"/>
    <col min="8216" max="8216" width="10" style="15" customWidth="1"/>
    <col min="8217" max="8217" width="12" style="15" customWidth="1"/>
    <col min="8218" max="8448" width="9.140625" style="15"/>
    <col min="8449" max="8449" width="5.5703125" style="15" customWidth="1"/>
    <col min="8450" max="8450" width="9.85546875" style="15" customWidth="1"/>
    <col min="8451" max="8460" width="7.7109375" style="15" customWidth="1"/>
    <col min="8461" max="8462" width="11.28515625" style="15" customWidth="1"/>
    <col min="8463" max="8463" width="14" style="15" customWidth="1"/>
    <col min="8464" max="8464" width="11.140625" style="15" customWidth="1"/>
    <col min="8465" max="8465" width="13.85546875" style="15" customWidth="1"/>
    <col min="8466" max="8466" width="7.7109375" style="15" customWidth="1"/>
    <col min="8467" max="8467" width="9.28515625" style="15" customWidth="1"/>
    <col min="8468" max="8468" width="10.5703125" style="15" customWidth="1"/>
    <col min="8469" max="8469" width="9.7109375" style="15" customWidth="1"/>
    <col min="8470" max="8470" width="9.28515625" style="15" customWidth="1"/>
    <col min="8471" max="8471" width="8.28515625" style="15" customWidth="1"/>
    <col min="8472" max="8472" width="10" style="15" customWidth="1"/>
    <col min="8473" max="8473" width="12" style="15" customWidth="1"/>
    <col min="8474" max="8704" width="9.140625" style="15"/>
    <col min="8705" max="8705" width="5.5703125" style="15" customWidth="1"/>
    <col min="8706" max="8706" width="9.85546875" style="15" customWidth="1"/>
    <col min="8707" max="8716" width="7.7109375" style="15" customWidth="1"/>
    <col min="8717" max="8718" width="11.28515625" style="15" customWidth="1"/>
    <col min="8719" max="8719" width="14" style="15" customWidth="1"/>
    <col min="8720" max="8720" width="11.140625" style="15" customWidth="1"/>
    <col min="8721" max="8721" width="13.85546875" style="15" customWidth="1"/>
    <col min="8722" max="8722" width="7.7109375" style="15" customWidth="1"/>
    <col min="8723" max="8723" width="9.28515625" style="15" customWidth="1"/>
    <col min="8724" max="8724" width="10.5703125" style="15" customWidth="1"/>
    <col min="8725" max="8725" width="9.7109375" style="15" customWidth="1"/>
    <col min="8726" max="8726" width="9.28515625" style="15" customWidth="1"/>
    <col min="8727" max="8727" width="8.28515625" style="15" customWidth="1"/>
    <col min="8728" max="8728" width="10" style="15" customWidth="1"/>
    <col min="8729" max="8729" width="12" style="15" customWidth="1"/>
    <col min="8730" max="8960" width="9.140625" style="15"/>
    <col min="8961" max="8961" width="5.5703125" style="15" customWidth="1"/>
    <col min="8962" max="8962" width="9.85546875" style="15" customWidth="1"/>
    <col min="8963" max="8972" width="7.7109375" style="15" customWidth="1"/>
    <col min="8973" max="8974" width="11.28515625" style="15" customWidth="1"/>
    <col min="8975" max="8975" width="14" style="15" customWidth="1"/>
    <col min="8976" max="8976" width="11.140625" style="15" customWidth="1"/>
    <col min="8977" max="8977" width="13.85546875" style="15" customWidth="1"/>
    <col min="8978" max="8978" width="7.7109375" style="15" customWidth="1"/>
    <col min="8979" max="8979" width="9.28515625" style="15" customWidth="1"/>
    <col min="8980" max="8980" width="10.5703125" style="15" customWidth="1"/>
    <col min="8981" max="8981" width="9.7109375" style="15" customWidth="1"/>
    <col min="8982" max="8982" width="9.28515625" style="15" customWidth="1"/>
    <col min="8983" max="8983" width="8.28515625" style="15" customWidth="1"/>
    <col min="8984" max="8984" width="10" style="15" customWidth="1"/>
    <col min="8985" max="8985" width="12" style="15" customWidth="1"/>
    <col min="8986" max="9216" width="9.140625" style="15"/>
    <col min="9217" max="9217" width="5.5703125" style="15" customWidth="1"/>
    <col min="9218" max="9218" width="9.85546875" style="15" customWidth="1"/>
    <col min="9219" max="9228" width="7.7109375" style="15" customWidth="1"/>
    <col min="9229" max="9230" width="11.28515625" style="15" customWidth="1"/>
    <col min="9231" max="9231" width="14" style="15" customWidth="1"/>
    <col min="9232" max="9232" width="11.140625" style="15" customWidth="1"/>
    <col min="9233" max="9233" width="13.85546875" style="15" customWidth="1"/>
    <col min="9234" max="9234" width="7.7109375" style="15" customWidth="1"/>
    <col min="9235" max="9235" width="9.28515625" style="15" customWidth="1"/>
    <col min="9236" max="9236" width="10.5703125" style="15" customWidth="1"/>
    <col min="9237" max="9237" width="9.7109375" style="15" customWidth="1"/>
    <col min="9238" max="9238" width="9.28515625" style="15" customWidth="1"/>
    <col min="9239" max="9239" width="8.28515625" style="15" customWidth="1"/>
    <col min="9240" max="9240" width="10" style="15" customWidth="1"/>
    <col min="9241" max="9241" width="12" style="15" customWidth="1"/>
    <col min="9242" max="9472" width="9.140625" style="15"/>
    <col min="9473" max="9473" width="5.5703125" style="15" customWidth="1"/>
    <col min="9474" max="9474" width="9.85546875" style="15" customWidth="1"/>
    <col min="9475" max="9484" width="7.7109375" style="15" customWidth="1"/>
    <col min="9485" max="9486" width="11.28515625" style="15" customWidth="1"/>
    <col min="9487" max="9487" width="14" style="15" customWidth="1"/>
    <col min="9488" max="9488" width="11.140625" style="15" customWidth="1"/>
    <col min="9489" max="9489" width="13.85546875" style="15" customWidth="1"/>
    <col min="9490" max="9490" width="7.7109375" style="15" customWidth="1"/>
    <col min="9491" max="9491" width="9.28515625" style="15" customWidth="1"/>
    <col min="9492" max="9492" width="10.5703125" style="15" customWidth="1"/>
    <col min="9493" max="9493" width="9.7109375" style="15" customWidth="1"/>
    <col min="9494" max="9494" width="9.28515625" style="15" customWidth="1"/>
    <col min="9495" max="9495" width="8.28515625" style="15" customWidth="1"/>
    <col min="9496" max="9496" width="10" style="15" customWidth="1"/>
    <col min="9497" max="9497" width="12" style="15" customWidth="1"/>
    <col min="9498" max="9728" width="9.140625" style="15"/>
    <col min="9729" max="9729" width="5.5703125" style="15" customWidth="1"/>
    <col min="9730" max="9730" width="9.85546875" style="15" customWidth="1"/>
    <col min="9731" max="9740" width="7.7109375" style="15" customWidth="1"/>
    <col min="9741" max="9742" width="11.28515625" style="15" customWidth="1"/>
    <col min="9743" max="9743" width="14" style="15" customWidth="1"/>
    <col min="9744" max="9744" width="11.140625" style="15" customWidth="1"/>
    <col min="9745" max="9745" width="13.85546875" style="15" customWidth="1"/>
    <col min="9746" max="9746" width="7.7109375" style="15" customWidth="1"/>
    <col min="9747" max="9747" width="9.28515625" style="15" customWidth="1"/>
    <col min="9748" max="9748" width="10.5703125" style="15" customWidth="1"/>
    <col min="9749" max="9749" width="9.7109375" style="15" customWidth="1"/>
    <col min="9750" max="9750" width="9.28515625" style="15" customWidth="1"/>
    <col min="9751" max="9751" width="8.28515625" style="15" customWidth="1"/>
    <col min="9752" max="9752" width="10" style="15" customWidth="1"/>
    <col min="9753" max="9753" width="12" style="15" customWidth="1"/>
    <col min="9754" max="9984" width="9.140625" style="15"/>
    <col min="9985" max="9985" width="5.5703125" style="15" customWidth="1"/>
    <col min="9986" max="9986" width="9.85546875" style="15" customWidth="1"/>
    <col min="9987" max="9996" width="7.7109375" style="15" customWidth="1"/>
    <col min="9997" max="9998" width="11.28515625" style="15" customWidth="1"/>
    <col min="9999" max="9999" width="14" style="15" customWidth="1"/>
    <col min="10000" max="10000" width="11.140625" style="15" customWidth="1"/>
    <col min="10001" max="10001" width="13.85546875" style="15" customWidth="1"/>
    <col min="10002" max="10002" width="7.7109375" style="15" customWidth="1"/>
    <col min="10003" max="10003" width="9.28515625" style="15" customWidth="1"/>
    <col min="10004" max="10004" width="10.5703125" style="15" customWidth="1"/>
    <col min="10005" max="10005" width="9.7109375" style="15" customWidth="1"/>
    <col min="10006" max="10006" width="9.28515625" style="15" customWidth="1"/>
    <col min="10007" max="10007" width="8.28515625" style="15" customWidth="1"/>
    <col min="10008" max="10008" width="10" style="15" customWidth="1"/>
    <col min="10009" max="10009" width="12" style="15" customWidth="1"/>
    <col min="10010" max="10240" width="9.140625" style="15"/>
    <col min="10241" max="10241" width="5.5703125" style="15" customWidth="1"/>
    <col min="10242" max="10242" width="9.85546875" style="15" customWidth="1"/>
    <col min="10243" max="10252" width="7.7109375" style="15" customWidth="1"/>
    <col min="10253" max="10254" width="11.28515625" style="15" customWidth="1"/>
    <col min="10255" max="10255" width="14" style="15" customWidth="1"/>
    <col min="10256" max="10256" width="11.140625" style="15" customWidth="1"/>
    <col min="10257" max="10257" width="13.85546875" style="15" customWidth="1"/>
    <col min="10258" max="10258" width="7.7109375" style="15" customWidth="1"/>
    <col min="10259" max="10259" width="9.28515625" style="15" customWidth="1"/>
    <col min="10260" max="10260" width="10.5703125" style="15" customWidth="1"/>
    <col min="10261" max="10261" width="9.7109375" style="15" customWidth="1"/>
    <col min="10262" max="10262" width="9.28515625" style="15" customWidth="1"/>
    <col min="10263" max="10263" width="8.28515625" style="15" customWidth="1"/>
    <col min="10264" max="10264" width="10" style="15" customWidth="1"/>
    <col min="10265" max="10265" width="12" style="15" customWidth="1"/>
    <col min="10266" max="10496" width="9.140625" style="15"/>
    <col min="10497" max="10497" width="5.5703125" style="15" customWidth="1"/>
    <col min="10498" max="10498" width="9.85546875" style="15" customWidth="1"/>
    <col min="10499" max="10508" width="7.7109375" style="15" customWidth="1"/>
    <col min="10509" max="10510" width="11.28515625" style="15" customWidth="1"/>
    <col min="10511" max="10511" width="14" style="15" customWidth="1"/>
    <col min="10512" max="10512" width="11.140625" style="15" customWidth="1"/>
    <col min="10513" max="10513" width="13.85546875" style="15" customWidth="1"/>
    <col min="10514" max="10514" width="7.7109375" style="15" customWidth="1"/>
    <col min="10515" max="10515" width="9.28515625" style="15" customWidth="1"/>
    <col min="10516" max="10516" width="10.5703125" style="15" customWidth="1"/>
    <col min="10517" max="10517" width="9.7109375" style="15" customWidth="1"/>
    <col min="10518" max="10518" width="9.28515625" style="15" customWidth="1"/>
    <col min="10519" max="10519" width="8.28515625" style="15" customWidth="1"/>
    <col min="10520" max="10520" width="10" style="15" customWidth="1"/>
    <col min="10521" max="10521" width="12" style="15" customWidth="1"/>
    <col min="10522" max="10752" width="9.140625" style="15"/>
    <col min="10753" max="10753" width="5.5703125" style="15" customWidth="1"/>
    <col min="10754" max="10754" width="9.85546875" style="15" customWidth="1"/>
    <col min="10755" max="10764" width="7.7109375" style="15" customWidth="1"/>
    <col min="10765" max="10766" width="11.28515625" style="15" customWidth="1"/>
    <col min="10767" max="10767" width="14" style="15" customWidth="1"/>
    <col min="10768" max="10768" width="11.140625" style="15" customWidth="1"/>
    <col min="10769" max="10769" width="13.85546875" style="15" customWidth="1"/>
    <col min="10770" max="10770" width="7.7109375" style="15" customWidth="1"/>
    <col min="10771" max="10771" width="9.28515625" style="15" customWidth="1"/>
    <col min="10772" max="10772" width="10.5703125" style="15" customWidth="1"/>
    <col min="10773" max="10773" width="9.7109375" style="15" customWidth="1"/>
    <col min="10774" max="10774" width="9.28515625" style="15" customWidth="1"/>
    <col min="10775" max="10775" width="8.28515625" style="15" customWidth="1"/>
    <col min="10776" max="10776" width="10" style="15" customWidth="1"/>
    <col min="10777" max="10777" width="12" style="15" customWidth="1"/>
    <col min="10778" max="11008" width="9.140625" style="15"/>
    <col min="11009" max="11009" width="5.5703125" style="15" customWidth="1"/>
    <col min="11010" max="11010" width="9.85546875" style="15" customWidth="1"/>
    <col min="11011" max="11020" width="7.7109375" style="15" customWidth="1"/>
    <col min="11021" max="11022" width="11.28515625" style="15" customWidth="1"/>
    <col min="11023" max="11023" width="14" style="15" customWidth="1"/>
    <col min="11024" max="11024" width="11.140625" style="15" customWidth="1"/>
    <col min="11025" max="11025" width="13.85546875" style="15" customWidth="1"/>
    <col min="11026" max="11026" width="7.7109375" style="15" customWidth="1"/>
    <col min="11027" max="11027" width="9.28515625" style="15" customWidth="1"/>
    <col min="11028" max="11028" width="10.5703125" style="15" customWidth="1"/>
    <col min="11029" max="11029" width="9.7109375" style="15" customWidth="1"/>
    <col min="11030" max="11030" width="9.28515625" style="15" customWidth="1"/>
    <col min="11031" max="11031" width="8.28515625" style="15" customWidth="1"/>
    <col min="11032" max="11032" width="10" style="15" customWidth="1"/>
    <col min="11033" max="11033" width="12" style="15" customWidth="1"/>
    <col min="11034" max="11264" width="9.140625" style="15"/>
    <col min="11265" max="11265" width="5.5703125" style="15" customWidth="1"/>
    <col min="11266" max="11266" width="9.85546875" style="15" customWidth="1"/>
    <col min="11267" max="11276" width="7.7109375" style="15" customWidth="1"/>
    <col min="11277" max="11278" width="11.28515625" style="15" customWidth="1"/>
    <col min="11279" max="11279" width="14" style="15" customWidth="1"/>
    <col min="11280" max="11280" width="11.140625" style="15" customWidth="1"/>
    <col min="11281" max="11281" width="13.85546875" style="15" customWidth="1"/>
    <col min="11282" max="11282" width="7.7109375" style="15" customWidth="1"/>
    <col min="11283" max="11283" width="9.28515625" style="15" customWidth="1"/>
    <col min="11284" max="11284" width="10.5703125" style="15" customWidth="1"/>
    <col min="11285" max="11285" width="9.7109375" style="15" customWidth="1"/>
    <col min="11286" max="11286" width="9.28515625" style="15" customWidth="1"/>
    <col min="11287" max="11287" width="8.28515625" style="15" customWidth="1"/>
    <col min="11288" max="11288" width="10" style="15" customWidth="1"/>
    <col min="11289" max="11289" width="12" style="15" customWidth="1"/>
    <col min="11290" max="11520" width="9.140625" style="15"/>
    <col min="11521" max="11521" width="5.5703125" style="15" customWidth="1"/>
    <col min="11522" max="11522" width="9.85546875" style="15" customWidth="1"/>
    <col min="11523" max="11532" width="7.7109375" style="15" customWidth="1"/>
    <col min="11533" max="11534" width="11.28515625" style="15" customWidth="1"/>
    <col min="11535" max="11535" width="14" style="15" customWidth="1"/>
    <col min="11536" max="11536" width="11.140625" style="15" customWidth="1"/>
    <col min="11537" max="11537" width="13.85546875" style="15" customWidth="1"/>
    <col min="11538" max="11538" width="7.7109375" style="15" customWidth="1"/>
    <col min="11539" max="11539" width="9.28515625" style="15" customWidth="1"/>
    <col min="11540" max="11540" width="10.5703125" style="15" customWidth="1"/>
    <col min="11541" max="11541" width="9.7109375" style="15" customWidth="1"/>
    <col min="11542" max="11542" width="9.28515625" style="15" customWidth="1"/>
    <col min="11543" max="11543" width="8.28515625" style="15" customWidth="1"/>
    <col min="11544" max="11544" width="10" style="15" customWidth="1"/>
    <col min="11545" max="11545" width="12" style="15" customWidth="1"/>
    <col min="11546" max="11776" width="9.140625" style="15"/>
    <col min="11777" max="11777" width="5.5703125" style="15" customWidth="1"/>
    <col min="11778" max="11778" width="9.85546875" style="15" customWidth="1"/>
    <col min="11779" max="11788" width="7.7109375" style="15" customWidth="1"/>
    <col min="11789" max="11790" width="11.28515625" style="15" customWidth="1"/>
    <col min="11791" max="11791" width="14" style="15" customWidth="1"/>
    <col min="11792" max="11792" width="11.140625" style="15" customWidth="1"/>
    <col min="11793" max="11793" width="13.85546875" style="15" customWidth="1"/>
    <col min="11794" max="11794" width="7.7109375" style="15" customWidth="1"/>
    <col min="11795" max="11795" width="9.28515625" style="15" customWidth="1"/>
    <col min="11796" max="11796" width="10.5703125" style="15" customWidth="1"/>
    <col min="11797" max="11797" width="9.7109375" style="15" customWidth="1"/>
    <col min="11798" max="11798" width="9.28515625" style="15" customWidth="1"/>
    <col min="11799" max="11799" width="8.28515625" style="15" customWidth="1"/>
    <col min="11800" max="11800" width="10" style="15" customWidth="1"/>
    <col min="11801" max="11801" width="12" style="15" customWidth="1"/>
    <col min="11802" max="12032" width="9.140625" style="15"/>
    <col min="12033" max="12033" width="5.5703125" style="15" customWidth="1"/>
    <col min="12034" max="12034" width="9.85546875" style="15" customWidth="1"/>
    <col min="12035" max="12044" width="7.7109375" style="15" customWidth="1"/>
    <col min="12045" max="12046" width="11.28515625" style="15" customWidth="1"/>
    <col min="12047" max="12047" width="14" style="15" customWidth="1"/>
    <col min="12048" max="12048" width="11.140625" style="15" customWidth="1"/>
    <col min="12049" max="12049" width="13.85546875" style="15" customWidth="1"/>
    <col min="12050" max="12050" width="7.7109375" style="15" customWidth="1"/>
    <col min="12051" max="12051" width="9.28515625" style="15" customWidth="1"/>
    <col min="12052" max="12052" width="10.5703125" style="15" customWidth="1"/>
    <col min="12053" max="12053" width="9.7109375" style="15" customWidth="1"/>
    <col min="12054" max="12054" width="9.28515625" style="15" customWidth="1"/>
    <col min="12055" max="12055" width="8.28515625" style="15" customWidth="1"/>
    <col min="12056" max="12056" width="10" style="15" customWidth="1"/>
    <col min="12057" max="12057" width="12" style="15" customWidth="1"/>
    <col min="12058" max="12288" width="9.140625" style="15"/>
    <col min="12289" max="12289" width="5.5703125" style="15" customWidth="1"/>
    <col min="12290" max="12290" width="9.85546875" style="15" customWidth="1"/>
    <col min="12291" max="12300" width="7.7109375" style="15" customWidth="1"/>
    <col min="12301" max="12302" width="11.28515625" style="15" customWidth="1"/>
    <col min="12303" max="12303" width="14" style="15" customWidth="1"/>
    <col min="12304" max="12304" width="11.140625" style="15" customWidth="1"/>
    <col min="12305" max="12305" width="13.85546875" style="15" customWidth="1"/>
    <col min="12306" max="12306" width="7.7109375" style="15" customWidth="1"/>
    <col min="12307" max="12307" width="9.28515625" style="15" customWidth="1"/>
    <col min="12308" max="12308" width="10.5703125" style="15" customWidth="1"/>
    <col min="12309" max="12309" width="9.7109375" style="15" customWidth="1"/>
    <col min="12310" max="12310" width="9.28515625" style="15" customWidth="1"/>
    <col min="12311" max="12311" width="8.28515625" style="15" customWidth="1"/>
    <col min="12312" max="12312" width="10" style="15" customWidth="1"/>
    <col min="12313" max="12313" width="12" style="15" customWidth="1"/>
    <col min="12314" max="12544" width="9.140625" style="15"/>
    <col min="12545" max="12545" width="5.5703125" style="15" customWidth="1"/>
    <col min="12546" max="12546" width="9.85546875" style="15" customWidth="1"/>
    <col min="12547" max="12556" width="7.7109375" style="15" customWidth="1"/>
    <col min="12557" max="12558" width="11.28515625" style="15" customWidth="1"/>
    <col min="12559" max="12559" width="14" style="15" customWidth="1"/>
    <col min="12560" max="12560" width="11.140625" style="15" customWidth="1"/>
    <col min="12561" max="12561" width="13.85546875" style="15" customWidth="1"/>
    <col min="12562" max="12562" width="7.7109375" style="15" customWidth="1"/>
    <col min="12563" max="12563" width="9.28515625" style="15" customWidth="1"/>
    <col min="12564" max="12564" width="10.5703125" style="15" customWidth="1"/>
    <col min="12565" max="12565" width="9.7109375" style="15" customWidth="1"/>
    <col min="12566" max="12566" width="9.28515625" style="15" customWidth="1"/>
    <col min="12567" max="12567" width="8.28515625" style="15" customWidth="1"/>
    <col min="12568" max="12568" width="10" style="15" customWidth="1"/>
    <col min="12569" max="12569" width="12" style="15" customWidth="1"/>
    <col min="12570" max="12800" width="9.140625" style="15"/>
    <col min="12801" max="12801" width="5.5703125" style="15" customWidth="1"/>
    <col min="12802" max="12802" width="9.85546875" style="15" customWidth="1"/>
    <col min="12803" max="12812" width="7.7109375" style="15" customWidth="1"/>
    <col min="12813" max="12814" width="11.28515625" style="15" customWidth="1"/>
    <col min="12815" max="12815" width="14" style="15" customWidth="1"/>
    <col min="12816" max="12816" width="11.140625" style="15" customWidth="1"/>
    <col min="12817" max="12817" width="13.85546875" style="15" customWidth="1"/>
    <col min="12818" max="12818" width="7.7109375" style="15" customWidth="1"/>
    <col min="12819" max="12819" width="9.28515625" style="15" customWidth="1"/>
    <col min="12820" max="12820" width="10.5703125" style="15" customWidth="1"/>
    <col min="12821" max="12821" width="9.7109375" style="15" customWidth="1"/>
    <col min="12822" max="12822" width="9.28515625" style="15" customWidth="1"/>
    <col min="12823" max="12823" width="8.28515625" style="15" customWidth="1"/>
    <col min="12824" max="12824" width="10" style="15" customWidth="1"/>
    <col min="12825" max="12825" width="12" style="15" customWidth="1"/>
    <col min="12826" max="13056" width="9.140625" style="15"/>
    <col min="13057" max="13057" width="5.5703125" style="15" customWidth="1"/>
    <col min="13058" max="13058" width="9.85546875" style="15" customWidth="1"/>
    <col min="13059" max="13068" width="7.7109375" style="15" customWidth="1"/>
    <col min="13069" max="13070" width="11.28515625" style="15" customWidth="1"/>
    <col min="13071" max="13071" width="14" style="15" customWidth="1"/>
    <col min="13072" max="13072" width="11.140625" style="15" customWidth="1"/>
    <col min="13073" max="13073" width="13.85546875" style="15" customWidth="1"/>
    <col min="13074" max="13074" width="7.7109375" style="15" customWidth="1"/>
    <col min="13075" max="13075" width="9.28515625" style="15" customWidth="1"/>
    <col min="13076" max="13076" width="10.5703125" style="15" customWidth="1"/>
    <col min="13077" max="13077" width="9.7109375" style="15" customWidth="1"/>
    <col min="13078" max="13078" width="9.28515625" style="15" customWidth="1"/>
    <col min="13079" max="13079" width="8.28515625" style="15" customWidth="1"/>
    <col min="13080" max="13080" width="10" style="15" customWidth="1"/>
    <col min="13081" max="13081" width="12" style="15" customWidth="1"/>
    <col min="13082" max="13312" width="9.140625" style="15"/>
    <col min="13313" max="13313" width="5.5703125" style="15" customWidth="1"/>
    <col min="13314" max="13314" width="9.85546875" style="15" customWidth="1"/>
    <col min="13315" max="13324" width="7.7109375" style="15" customWidth="1"/>
    <col min="13325" max="13326" width="11.28515625" style="15" customWidth="1"/>
    <col min="13327" max="13327" width="14" style="15" customWidth="1"/>
    <col min="13328" max="13328" width="11.140625" style="15" customWidth="1"/>
    <col min="13329" max="13329" width="13.85546875" style="15" customWidth="1"/>
    <col min="13330" max="13330" width="7.7109375" style="15" customWidth="1"/>
    <col min="13331" max="13331" width="9.28515625" style="15" customWidth="1"/>
    <col min="13332" max="13332" width="10.5703125" style="15" customWidth="1"/>
    <col min="13333" max="13333" width="9.7109375" style="15" customWidth="1"/>
    <col min="13334" max="13334" width="9.28515625" style="15" customWidth="1"/>
    <col min="13335" max="13335" width="8.28515625" style="15" customWidth="1"/>
    <col min="13336" max="13336" width="10" style="15" customWidth="1"/>
    <col min="13337" max="13337" width="12" style="15" customWidth="1"/>
    <col min="13338" max="13568" width="9.140625" style="15"/>
    <col min="13569" max="13569" width="5.5703125" style="15" customWidth="1"/>
    <col min="13570" max="13570" width="9.85546875" style="15" customWidth="1"/>
    <col min="13571" max="13580" width="7.7109375" style="15" customWidth="1"/>
    <col min="13581" max="13582" width="11.28515625" style="15" customWidth="1"/>
    <col min="13583" max="13583" width="14" style="15" customWidth="1"/>
    <col min="13584" max="13584" width="11.140625" style="15" customWidth="1"/>
    <col min="13585" max="13585" width="13.85546875" style="15" customWidth="1"/>
    <col min="13586" max="13586" width="7.7109375" style="15" customWidth="1"/>
    <col min="13587" max="13587" width="9.28515625" style="15" customWidth="1"/>
    <col min="13588" max="13588" width="10.5703125" style="15" customWidth="1"/>
    <col min="13589" max="13589" width="9.7109375" style="15" customWidth="1"/>
    <col min="13590" max="13590" width="9.28515625" style="15" customWidth="1"/>
    <col min="13591" max="13591" width="8.28515625" style="15" customWidth="1"/>
    <col min="13592" max="13592" width="10" style="15" customWidth="1"/>
    <col min="13593" max="13593" width="12" style="15" customWidth="1"/>
    <col min="13594" max="13824" width="9.140625" style="15"/>
    <col min="13825" max="13825" width="5.5703125" style="15" customWidth="1"/>
    <col min="13826" max="13826" width="9.85546875" style="15" customWidth="1"/>
    <col min="13827" max="13836" width="7.7109375" style="15" customWidth="1"/>
    <col min="13837" max="13838" width="11.28515625" style="15" customWidth="1"/>
    <col min="13839" max="13839" width="14" style="15" customWidth="1"/>
    <col min="13840" max="13840" width="11.140625" style="15" customWidth="1"/>
    <col min="13841" max="13841" width="13.85546875" style="15" customWidth="1"/>
    <col min="13842" max="13842" width="7.7109375" style="15" customWidth="1"/>
    <col min="13843" max="13843" width="9.28515625" style="15" customWidth="1"/>
    <col min="13844" max="13844" width="10.5703125" style="15" customWidth="1"/>
    <col min="13845" max="13845" width="9.7109375" style="15" customWidth="1"/>
    <col min="13846" max="13846" width="9.28515625" style="15" customWidth="1"/>
    <col min="13847" max="13847" width="8.28515625" style="15" customWidth="1"/>
    <col min="13848" max="13848" width="10" style="15" customWidth="1"/>
    <col min="13849" max="13849" width="12" style="15" customWidth="1"/>
    <col min="13850" max="14080" width="9.140625" style="15"/>
    <col min="14081" max="14081" width="5.5703125" style="15" customWidth="1"/>
    <col min="14082" max="14082" width="9.85546875" style="15" customWidth="1"/>
    <col min="14083" max="14092" width="7.7109375" style="15" customWidth="1"/>
    <col min="14093" max="14094" width="11.28515625" style="15" customWidth="1"/>
    <col min="14095" max="14095" width="14" style="15" customWidth="1"/>
    <col min="14096" max="14096" width="11.140625" style="15" customWidth="1"/>
    <col min="14097" max="14097" width="13.85546875" style="15" customWidth="1"/>
    <col min="14098" max="14098" width="7.7109375" style="15" customWidth="1"/>
    <col min="14099" max="14099" width="9.28515625" style="15" customWidth="1"/>
    <col min="14100" max="14100" width="10.5703125" style="15" customWidth="1"/>
    <col min="14101" max="14101" width="9.7109375" style="15" customWidth="1"/>
    <col min="14102" max="14102" width="9.28515625" style="15" customWidth="1"/>
    <col min="14103" max="14103" width="8.28515625" style="15" customWidth="1"/>
    <col min="14104" max="14104" width="10" style="15" customWidth="1"/>
    <col min="14105" max="14105" width="12" style="15" customWidth="1"/>
    <col min="14106" max="14336" width="9.140625" style="15"/>
    <col min="14337" max="14337" width="5.5703125" style="15" customWidth="1"/>
    <col min="14338" max="14338" width="9.85546875" style="15" customWidth="1"/>
    <col min="14339" max="14348" width="7.7109375" style="15" customWidth="1"/>
    <col min="14349" max="14350" width="11.28515625" style="15" customWidth="1"/>
    <col min="14351" max="14351" width="14" style="15" customWidth="1"/>
    <col min="14352" max="14352" width="11.140625" style="15" customWidth="1"/>
    <col min="14353" max="14353" width="13.85546875" style="15" customWidth="1"/>
    <col min="14354" max="14354" width="7.7109375" style="15" customWidth="1"/>
    <col min="14355" max="14355" width="9.28515625" style="15" customWidth="1"/>
    <col min="14356" max="14356" width="10.5703125" style="15" customWidth="1"/>
    <col min="14357" max="14357" width="9.7109375" style="15" customWidth="1"/>
    <col min="14358" max="14358" width="9.28515625" style="15" customWidth="1"/>
    <col min="14359" max="14359" width="8.28515625" style="15" customWidth="1"/>
    <col min="14360" max="14360" width="10" style="15" customWidth="1"/>
    <col min="14361" max="14361" width="12" style="15" customWidth="1"/>
    <col min="14362" max="14592" width="9.140625" style="15"/>
    <col min="14593" max="14593" width="5.5703125" style="15" customWidth="1"/>
    <col min="14594" max="14594" width="9.85546875" style="15" customWidth="1"/>
    <col min="14595" max="14604" width="7.7109375" style="15" customWidth="1"/>
    <col min="14605" max="14606" width="11.28515625" style="15" customWidth="1"/>
    <col min="14607" max="14607" width="14" style="15" customWidth="1"/>
    <col min="14608" max="14608" width="11.140625" style="15" customWidth="1"/>
    <col min="14609" max="14609" width="13.85546875" style="15" customWidth="1"/>
    <col min="14610" max="14610" width="7.7109375" style="15" customWidth="1"/>
    <col min="14611" max="14611" width="9.28515625" style="15" customWidth="1"/>
    <col min="14612" max="14612" width="10.5703125" style="15" customWidth="1"/>
    <col min="14613" max="14613" width="9.7109375" style="15" customWidth="1"/>
    <col min="14614" max="14614" width="9.28515625" style="15" customWidth="1"/>
    <col min="14615" max="14615" width="8.28515625" style="15" customWidth="1"/>
    <col min="14616" max="14616" width="10" style="15" customWidth="1"/>
    <col min="14617" max="14617" width="12" style="15" customWidth="1"/>
    <col min="14618" max="14848" width="9.140625" style="15"/>
    <col min="14849" max="14849" width="5.5703125" style="15" customWidth="1"/>
    <col min="14850" max="14850" width="9.85546875" style="15" customWidth="1"/>
    <col min="14851" max="14860" width="7.7109375" style="15" customWidth="1"/>
    <col min="14861" max="14862" width="11.28515625" style="15" customWidth="1"/>
    <col min="14863" max="14863" width="14" style="15" customWidth="1"/>
    <col min="14864" max="14864" width="11.140625" style="15" customWidth="1"/>
    <col min="14865" max="14865" width="13.85546875" style="15" customWidth="1"/>
    <col min="14866" max="14866" width="7.7109375" style="15" customWidth="1"/>
    <col min="14867" max="14867" width="9.28515625" style="15" customWidth="1"/>
    <col min="14868" max="14868" width="10.5703125" style="15" customWidth="1"/>
    <col min="14869" max="14869" width="9.7109375" style="15" customWidth="1"/>
    <col min="14870" max="14870" width="9.28515625" style="15" customWidth="1"/>
    <col min="14871" max="14871" width="8.28515625" style="15" customWidth="1"/>
    <col min="14872" max="14872" width="10" style="15" customWidth="1"/>
    <col min="14873" max="14873" width="12" style="15" customWidth="1"/>
    <col min="14874" max="15104" width="9.140625" style="15"/>
    <col min="15105" max="15105" width="5.5703125" style="15" customWidth="1"/>
    <col min="15106" max="15106" width="9.85546875" style="15" customWidth="1"/>
    <col min="15107" max="15116" width="7.7109375" style="15" customWidth="1"/>
    <col min="15117" max="15118" width="11.28515625" style="15" customWidth="1"/>
    <col min="15119" max="15119" width="14" style="15" customWidth="1"/>
    <col min="15120" max="15120" width="11.140625" style="15" customWidth="1"/>
    <col min="15121" max="15121" width="13.85546875" style="15" customWidth="1"/>
    <col min="15122" max="15122" width="7.7109375" style="15" customWidth="1"/>
    <col min="15123" max="15123" width="9.28515625" style="15" customWidth="1"/>
    <col min="15124" max="15124" width="10.5703125" style="15" customWidth="1"/>
    <col min="15125" max="15125" width="9.7109375" style="15" customWidth="1"/>
    <col min="15126" max="15126" width="9.28515625" style="15" customWidth="1"/>
    <col min="15127" max="15127" width="8.28515625" style="15" customWidth="1"/>
    <col min="15128" max="15128" width="10" style="15" customWidth="1"/>
    <col min="15129" max="15129" width="12" style="15" customWidth="1"/>
    <col min="15130" max="15360" width="9.140625" style="15"/>
    <col min="15361" max="15361" width="5.5703125" style="15" customWidth="1"/>
    <col min="15362" max="15362" width="9.85546875" style="15" customWidth="1"/>
    <col min="15363" max="15372" width="7.7109375" style="15" customWidth="1"/>
    <col min="15373" max="15374" width="11.28515625" style="15" customWidth="1"/>
    <col min="15375" max="15375" width="14" style="15" customWidth="1"/>
    <col min="15376" max="15376" width="11.140625" style="15" customWidth="1"/>
    <col min="15377" max="15377" width="13.85546875" style="15" customWidth="1"/>
    <col min="15378" max="15378" width="7.7109375" style="15" customWidth="1"/>
    <col min="15379" max="15379" width="9.28515625" style="15" customWidth="1"/>
    <col min="15380" max="15380" width="10.5703125" style="15" customWidth="1"/>
    <col min="15381" max="15381" width="9.7109375" style="15" customWidth="1"/>
    <col min="15382" max="15382" width="9.28515625" style="15" customWidth="1"/>
    <col min="15383" max="15383" width="8.28515625" style="15" customWidth="1"/>
    <col min="15384" max="15384" width="10" style="15" customWidth="1"/>
    <col min="15385" max="15385" width="12" style="15" customWidth="1"/>
    <col min="15386" max="15616" width="9.140625" style="15"/>
    <col min="15617" max="15617" width="5.5703125" style="15" customWidth="1"/>
    <col min="15618" max="15618" width="9.85546875" style="15" customWidth="1"/>
    <col min="15619" max="15628" width="7.7109375" style="15" customWidth="1"/>
    <col min="15629" max="15630" width="11.28515625" style="15" customWidth="1"/>
    <col min="15631" max="15631" width="14" style="15" customWidth="1"/>
    <col min="15632" max="15632" width="11.140625" style="15" customWidth="1"/>
    <col min="15633" max="15633" width="13.85546875" style="15" customWidth="1"/>
    <col min="15634" max="15634" width="7.7109375" style="15" customWidth="1"/>
    <col min="15635" max="15635" width="9.28515625" style="15" customWidth="1"/>
    <col min="15636" max="15636" width="10.5703125" style="15" customWidth="1"/>
    <col min="15637" max="15637" width="9.7109375" style="15" customWidth="1"/>
    <col min="15638" max="15638" width="9.28515625" style="15" customWidth="1"/>
    <col min="15639" max="15639" width="8.28515625" style="15" customWidth="1"/>
    <col min="15640" max="15640" width="10" style="15" customWidth="1"/>
    <col min="15641" max="15641" width="12" style="15" customWidth="1"/>
    <col min="15642" max="15872" width="9.140625" style="15"/>
    <col min="15873" max="15873" width="5.5703125" style="15" customWidth="1"/>
    <col min="15874" max="15874" width="9.85546875" style="15" customWidth="1"/>
    <col min="15875" max="15884" width="7.7109375" style="15" customWidth="1"/>
    <col min="15885" max="15886" width="11.28515625" style="15" customWidth="1"/>
    <col min="15887" max="15887" width="14" style="15" customWidth="1"/>
    <col min="15888" max="15888" width="11.140625" style="15" customWidth="1"/>
    <col min="15889" max="15889" width="13.85546875" style="15" customWidth="1"/>
    <col min="15890" max="15890" width="7.7109375" style="15" customWidth="1"/>
    <col min="15891" max="15891" width="9.28515625" style="15" customWidth="1"/>
    <col min="15892" max="15892" width="10.5703125" style="15" customWidth="1"/>
    <col min="15893" max="15893" width="9.7109375" style="15" customWidth="1"/>
    <col min="15894" max="15894" width="9.28515625" style="15" customWidth="1"/>
    <col min="15895" max="15895" width="8.28515625" style="15" customWidth="1"/>
    <col min="15896" max="15896" width="10" style="15" customWidth="1"/>
    <col min="15897" max="15897" width="12" style="15" customWidth="1"/>
    <col min="15898" max="16128" width="9.140625" style="15"/>
    <col min="16129" max="16129" width="5.5703125" style="15" customWidth="1"/>
    <col min="16130" max="16130" width="9.85546875" style="15" customWidth="1"/>
    <col min="16131" max="16140" width="7.7109375" style="15" customWidth="1"/>
    <col min="16141" max="16142" width="11.28515625" style="15" customWidth="1"/>
    <col min="16143" max="16143" width="14" style="15" customWidth="1"/>
    <col min="16144" max="16144" width="11.140625" style="15" customWidth="1"/>
    <col min="16145" max="16145" width="13.85546875" style="15" customWidth="1"/>
    <col min="16146" max="16146" width="7.7109375" style="15" customWidth="1"/>
    <col min="16147" max="16147" width="9.28515625" style="15" customWidth="1"/>
    <col min="16148" max="16148" width="10.5703125" style="15" customWidth="1"/>
    <col min="16149" max="16149" width="9.7109375" style="15" customWidth="1"/>
    <col min="16150" max="16150" width="9.28515625" style="15" customWidth="1"/>
    <col min="16151" max="16151" width="8.28515625" style="15" customWidth="1"/>
    <col min="16152" max="16152" width="10" style="15" customWidth="1"/>
    <col min="16153" max="16153" width="12" style="15" customWidth="1"/>
    <col min="16154" max="16384" width="9.140625" style="15"/>
  </cols>
  <sheetData>
    <row r="1" spans="1:26" ht="30" customHeight="1">
      <c r="A1" s="813"/>
      <c r="B1" s="814"/>
      <c r="C1" s="815"/>
      <c r="D1" s="819" t="s">
        <v>104</v>
      </c>
      <c r="E1" s="820"/>
      <c r="F1" s="820"/>
      <c r="G1" s="820"/>
      <c r="H1" s="820"/>
      <c r="I1" s="820"/>
      <c r="J1" s="820"/>
      <c r="K1" s="820"/>
      <c r="L1" s="820"/>
      <c r="M1" s="820"/>
      <c r="N1" s="820"/>
      <c r="O1" s="820"/>
      <c r="P1" s="820"/>
      <c r="Q1" s="820"/>
      <c r="R1" s="820"/>
      <c r="S1" s="820"/>
      <c r="T1" s="820"/>
      <c r="U1" s="820"/>
      <c r="V1" s="820"/>
      <c r="W1" s="820"/>
      <c r="X1" s="820"/>
      <c r="Y1" s="821"/>
    </row>
    <row r="2" spans="1:26" ht="30" customHeight="1">
      <c r="A2" s="816"/>
      <c r="B2" s="817"/>
      <c r="C2" s="818"/>
      <c r="D2" s="822" t="s">
        <v>105</v>
      </c>
      <c r="E2" s="823"/>
      <c r="F2" s="823"/>
      <c r="G2" s="823"/>
      <c r="H2" s="823"/>
      <c r="I2" s="823"/>
      <c r="J2" s="823"/>
      <c r="K2" s="823"/>
      <c r="L2" s="823"/>
      <c r="M2" s="823"/>
      <c r="N2" s="823"/>
      <c r="O2" s="823"/>
      <c r="P2" s="823"/>
      <c r="Q2" s="823"/>
      <c r="R2" s="823"/>
      <c r="S2" s="823"/>
      <c r="T2" s="823"/>
      <c r="U2" s="823"/>
      <c r="V2" s="823"/>
      <c r="W2" s="823"/>
      <c r="X2" s="823"/>
      <c r="Y2" s="824"/>
    </row>
    <row r="3" spans="1:26" s="17" customFormat="1" ht="15">
      <c r="A3" s="825" t="s">
        <v>29</v>
      </c>
      <c r="B3" s="826"/>
      <c r="C3" s="826"/>
      <c r="D3" s="826"/>
      <c r="E3" s="827"/>
      <c r="F3" s="828" t="s">
        <v>106</v>
      </c>
      <c r="G3" s="826"/>
      <c r="H3" s="826"/>
      <c r="I3" s="827"/>
      <c r="J3" s="828" t="s">
        <v>30</v>
      </c>
      <c r="K3" s="826"/>
      <c r="L3" s="826"/>
      <c r="M3" s="826"/>
      <c r="N3" s="827"/>
      <c r="O3" s="828" t="s">
        <v>29</v>
      </c>
      <c r="P3" s="826"/>
      <c r="Q3" s="827"/>
      <c r="R3" s="828" t="s">
        <v>106</v>
      </c>
      <c r="S3" s="826"/>
      <c r="T3" s="826"/>
      <c r="U3" s="827"/>
      <c r="V3" s="828" t="s">
        <v>30</v>
      </c>
      <c r="W3" s="826"/>
      <c r="X3" s="826"/>
      <c r="Y3" s="829"/>
      <c r="Z3" s="16"/>
    </row>
    <row r="4" spans="1:26" ht="15">
      <c r="A4" s="830" t="s">
        <v>101</v>
      </c>
      <c r="B4" s="831"/>
      <c r="C4" s="831"/>
      <c r="D4" s="831"/>
      <c r="E4" s="832"/>
      <c r="F4" s="833" t="s">
        <v>99</v>
      </c>
      <c r="G4" s="834"/>
      <c r="H4" s="834"/>
      <c r="I4" s="835"/>
      <c r="J4" s="833" t="s">
        <v>171</v>
      </c>
      <c r="K4" s="834"/>
      <c r="L4" s="834"/>
      <c r="M4" s="834"/>
      <c r="N4" s="835"/>
      <c r="O4" s="836" t="str">
        <f>A4</f>
        <v>520JT11702</v>
      </c>
      <c r="P4" s="837"/>
      <c r="Q4" s="838"/>
      <c r="R4" s="810" t="str">
        <f>IF(F4&lt;&gt;"",F4,"")</f>
        <v>Roughness Tester</v>
      </c>
      <c r="S4" s="811"/>
      <c r="T4" s="811"/>
      <c r="U4" s="839"/>
      <c r="V4" s="810" t="str">
        <f>IF(J4&lt;&gt;"",J4,"")</f>
        <v>Ashok.M</v>
      </c>
      <c r="W4" s="811"/>
      <c r="X4" s="811"/>
      <c r="Y4" s="812"/>
      <c r="Z4" s="18"/>
    </row>
    <row r="5" spans="1:26" s="17" customFormat="1" ht="15">
      <c r="A5" s="847" t="s">
        <v>27</v>
      </c>
      <c r="B5" s="840"/>
      <c r="C5" s="840"/>
      <c r="D5" s="840"/>
      <c r="E5" s="841"/>
      <c r="F5" s="842" t="s">
        <v>107</v>
      </c>
      <c r="G5" s="840"/>
      <c r="H5" s="840" t="s">
        <v>108</v>
      </c>
      <c r="I5" s="841"/>
      <c r="J5" s="842" t="s">
        <v>31</v>
      </c>
      <c r="K5" s="840"/>
      <c r="L5" s="840"/>
      <c r="M5" s="840"/>
      <c r="N5" s="841"/>
      <c r="O5" s="842" t="s">
        <v>27</v>
      </c>
      <c r="P5" s="840"/>
      <c r="Q5" s="841"/>
      <c r="R5" s="842" t="s">
        <v>107</v>
      </c>
      <c r="S5" s="840"/>
      <c r="T5" s="840" t="s">
        <v>108</v>
      </c>
      <c r="U5" s="841"/>
      <c r="V5" s="842" t="s">
        <v>31</v>
      </c>
      <c r="W5" s="840"/>
      <c r="X5" s="840"/>
      <c r="Y5" s="843"/>
      <c r="Z5" s="16"/>
    </row>
    <row r="6" spans="1:26" ht="15">
      <c r="A6" s="844" t="s">
        <v>165</v>
      </c>
      <c r="B6" s="845"/>
      <c r="C6" s="845"/>
      <c r="D6" s="845"/>
      <c r="E6" s="846"/>
      <c r="F6" s="833" t="s">
        <v>167</v>
      </c>
      <c r="G6" s="834"/>
      <c r="H6" s="834" t="s">
        <v>166</v>
      </c>
      <c r="I6" s="835"/>
      <c r="J6" s="833" t="s">
        <v>172</v>
      </c>
      <c r="K6" s="834"/>
      <c r="L6" s="834"/>
      <c r="M6" s="834"/>
      <c r="N6" s="835"/>
      <c r="O6" s="810" t="str">
        <f>A6</f>
        <v>PLATE CLUTCH</v>
      </c>
      <c r="P6" s="811"/>
      <c r="Q6" s="839"/>
      <c r="R6" s="810" t="str">
        <f>F6</f>
        <v>GAU00842</v>
      </c>
      <c r="S6" s="811"/>
      <c r="T6" s="811" t="str">
        <f>H6</f>
        <v>0-200 MM</v>
      </c>
      <c r="U6" s="839"/>
      <c r="V6" s="810" t="str">
        <f>IF(J6&lt;&gt;"",J6,"")</f>
        <v>Ranjeet.K</v>
      </c>
      <c r="W6" s="811"/>
      <c r="X6" s="811"/>
      <c r="Y6" s="812"/>
      <c r="Z6" s="18"/>
    </row>
    <row r="7" spans="1:26" s="17" customFormat="1" ht="15">
      <c r="A7" s="847" t="s">
        <v>32</v>
      </c>
      <c r="B7" s="840"/>
      <c r="C7" s="840"/>
      <c r="D7" s="19" t="s">
        <v>33</v>
      </c>
      <c r="E7" s="20"/>
      <c r="F7" s="842" t="s">
        <v>109</v>
      </c>
      <c r="G7" s="840"/>
      <c r="H7" s="840" t="s">
        <v>110</v>
      </c>
      <c r="I7" s="841"/>
      <c r="J7" s="842" t="s">
        <v>34</v>
      </c>
      <c r="K7" s="840"/>
      <c r="L7" s="840"/>
      <c r="M7" s="840"/>
      <c r="N7" s="841"/>
      <c r="O7" s="840" t="s">
        <v>32</v>
      </c>
      <c r="P7" s="840"/>
      <c r="Q7" s="840"/>
      <c r="R7" s="19" t="s">
        <v>33</v>
      </c>
      <c r="S7" s="21"/>
      <c r="T7" s="187" t="s">
        <v>109</v>
      </c>
      <c r="U7" s="186" t="s">
        <v>110</v>
      </c>
      <c r="V7" s="842" t="s">
        <v>34</v>
      </c>
      <c r="W7" s="840"/>
      <c r="X7" s="840"/>
      <c r="Y7" s="843"/>
      <c r="Z7" s="16"/>
    </row>
    <row r="8" spans="1:26" ht="15">
      <c r="A8" s="844" t="s">
        <v>111</v>
      </c>
      <c r="B8" s="834"/>
      <c r="C8" s="834"/>
      <c r="D8" s="156">
        <v>1.65</v>
      </c>
      <c r="E8" s="157">
        <v>1.55</v>
      </c>
      <c r="F8" s="833" t="s">
        <v>112</v>
      </c>
      <c r="G8" s="834"/>
      <c r="H8" s="834">
        <v>0.01</v>
      </c>
      <c r="I8" s="835"/>
      <c r="J8" s="833" t="s">
        <v>170</v>
      </c>
      <c r="K8" s="834"/>
      <c r="L8" s="834"/>
      <c r="M8" s="834"/>
      <c r="N8" s="835"/>
      <c r="O8" s="811" t="str">
        <f>A8</f>
        <v>Thick. Dimension</v>
      </c>
      <c r="P8" s="811"/>
      <c r="Q8" s="811"/>
      <c r="R8" s="22">
        <f>D8</f>
        <v>1.65</v>
      </c>
      <c r="S8" s="23">
        <f>E8</f>
        <v>1.55</v>
      </c>
      <c r="T8" s="181" t="str">
        <f>F8</f>
        <v>Digital</v>
      </c>
      <c r="U8" s="185">
        <f>H8</f>
        <v>0.01</v>
      </c>
      <c r="V8" s="810" t="str">
        <f>IF(J8&lt;&gt;"",J8,"")</f>
        <v>Arun.B</v>
      </c>
      <c r="W8" s="811"/>
      <c r="X8" s="811"/>
      <c r="Y8" s="812"/>
      <c r="Z8" s="18"/>
    </row>
    <row r="9" spans="1:26" ht="15">
      <c r="A9" s="847" t="s">
        <v>35</v>
      </c>
      <c r="B9" s="840"/>
      <c r="C9" s="840"/>
      <c r="D9" s="840"/>
      <c r="E9" s="841"/>
      <c r="F9" s="842" t="s">
        <v>36</v>
      </c>
      <c r="G9" s="841"/>
      <c r="H9" s="842" t="s">
        <v>37</v>
      </c>
      <c r="I9" s="841"/>
      <c r="J9" s="842" t="s">
        <v>38</v>
      </c>
      <c r="K9" s="841"/>
      <c r="L9" s="842" t="s">
        <v>39</v>
      </c>
      <c r="M9" s="840"/>
      <c r="N9" s="841"/>
      <c r="O9" s="842" t="s">
        <v>35</v>
      </c>
      <c r="P9" s="840"/>
      <c r="Q9" s="841"/>
      <c r="R9" s="842" t="s">
        <v>36</v>
      </c>
      <c r="S9" s="841"/>
      <c r="T9" s="842" t="s">
        <v>37</v>
      </c>
      <c r="U9" s="841"/>
      <c r="V9" s="842" t="s">
        <v>38</v>
      </c>
      <c r="W9" s="841"/>
      <c r="X9" s="842" t="s">
        <v>39</v>
      </c>
      <c r="Y9" s="843"/>
      <c r="Z9" s="16"/>
    </row>
    <row r="10" spans="1:26" ht="15.75" thickBot="1">
      <c r="A10" s="848" t="s">
        <v>102</v>
      </c>
      <c r="B10" s="849"/>
      <c r="C10" s="849"/>
      <c r="D10" s="849"/>
      <c r="E10" s="850"/>
      <c r="F10" s="851">
        <v>3</v>
      </c>
      <c r="G10" s="852"/>
      <c r="H10" s="851">
        <v>10</v>
      </c>
      <c r="I10" s="852"/>
      <c r="J10" s="851">
        <v>3</v>
      </c>
      <c r="K10" s="852"/>
      <c r="L10" s="853">
        <v>43011</v>
      </c>
      <c r="M10" s="854"/>
      <c r="N10" s="855"/>
      <c r="O10" s="856" t="str">
        <f>A10</f>
        <v>1.6 ±0.05</v>
      </c>
      <c r="P10" s="857"/>
      <c r="Q10" s="858"/>
      <c r="R10" s="859">
        <f>F10</f>
        <v>3</v>
      </c>
      <c r="S10" s="860"/>
      <c r="T10" s="859">
        <f>H10</f>
        <v>10</v>
      </c>
      <c r="U10" s="860"/>
      <c r="V10" s="861">
        <f>J10</f>
        <v>3</v>
      </c>
      <c r="W10" s="862"/>
      <c r="X10" s="863">
        <f>IF(L10&lt;&gt;"",L10,"")</f>
        <v>43011</v>
      </c>
      <c r="Y10" s="864"/>
      <c r="Z10" s="18"/>
    </row>
    <row r="11" spans="1:26" ht="15">
      <c r="A11" s="24" t="s">
        <v>40</v>
      </c>
      <c r="B11" s="25"/>
      <c r="C11" s="26" t="s">
        <v>41</v>
      </c>
      <c r="D11" s="27"/>
      <c r="E11" s="27"/>
      <c r="F11" s="27"/>
      <c r="G11" s="27"/>
      <c r="H11" s="27"/>
      <c r="I11" s="27"/>
      <c r="J11" s="27"/>
      <c r="K11" s="27"/>
      <c r="L11" s="28"/>
      <c r="M11" s="29" t="s">
        <v>42</v>
      </c>
      <c r="N11" s="30"/>
      <c r="O11" s="31"/>
      <c r="P11" s="31"/>
      <c r="Q11" s="31"/>
      <c r="R11" s="32" t="s">
        <v>43</v>
      </c>
      <c r="S11" s="31"/>
      <c r="T11" s="31"/>
      <c r="U11" s="33"/>
      <c r="V11" s="26" t="s">
        <v>44</v>
      </c>
      <c r="W11" s="34"/>
      <c r="X11" s="35"/>
      <c r="Y11" s="36"/>
    </row>
    <row r="12" spans="1:26" ht="15.75" thickBot="1">
      <c r="A12" s="37" t="s">
        <v>45</v>
      </c>
      <c r="B12" s="38"/>
      <c r="C12" s="39">
        <v>1</v>
      </c>
      <c r="D12" s="39">
        <v>2</v>
      </c>
      <c r="E12" s="39">
        <v>3</v>
      </c>
      <c r="F12" s="39">
        <v>4</v>
      </c>
      <c r="G12" s="39">
        <v>5</v>
      </c>
      <c r="H12" s="39">
        <v>6</v>
      </c>
      <c r="I12" s="39">
        <v>7</v>
      </c>
      <c r="J12" s="39">
        <v>8</v>
      </c>
      <c r="K12" s="39">
        <v>9</v>
      </c>
      <c r="L12" s="39">
        <v>10</v>
      </c>
      <c r="M12" s="40"/>
      <c r="N12" s="41"/>
      <c r="O12" s="42" t="s">
        <v>113</v>
      </c>
      <c r="P12" s="43"/>
      <c r="Q12" s="43"/>
      <c r="R12" s="43"/>
      <c r="S12" s="43"/>
      <c r="T12" s="44"/>
      <c r="U12" s="45"/>
      <c r="V12" s="46"/>
      <c r="W12" s="43"/>
      <c r="X12" s="43"/>
      <c r="Y12" s="47"/>
    </row>
    <row r="13" spans="1:26" ht="16.5">
      <c r="A13" s="48" t="s">
        <v>114</v>
      </c>
      <c r="B13" s="49">
        <v>1</v>
      </c>
      <c r="C13" s="10">
        <v>1.62</v>
      </c>
      <c r="D13" s="10">
        <v>1.62</v>
      </c>
      <c r="E13" s="10">
        <v>1.62</v>
      </c>
      <c r="F13" s="10">
        <v>1.62</v>
      </c>
      <c r="G13" s="10">
        <v>1.64</v>
      </c>
      <c r="H13" s="10">
        <v>1.63</v>
      </c>
      <c r="I13" s="10">
        <v>1.64</v>
      </c>
      <c r="J13" s="10">
        <v>1.62</v>
      </c>
      <c r="K13" s="10">
        <v>1.62</v>
      </c>
      <c r="L13" s="10">
        <v>1.64</v>
      </c>
      <c r="M13" s="50"/>
      <c r="N13" s="51">
        <f t="shared" ref="N13:N27" si="0">IF(C13&lt;&gt;"",AVERAGE(C13:L13),"")</f>
        <v>1.6270000000000002</v>
      </c>
      <c r="O13" s="184" t="s">
        <v>46</v>
      </c>
      <c r="P13" s="182" t="s">
        <v>47</v>
      </c>
      <c r="Q13" s="52" t="s">
        <v>115</v>
      </c>
      <c r="R13" s="52"/>
      <c r="S13" s="52"/>
      <c r="T13" s="53" t="s">
        <v>36</v>
      </c>
      <c r="U13" s="54" t="s">
        <v>48</v>
      </c>
      <c r="V13" s="184" t="s">
        <v>49</v>
      </c>
      <c r="W13" s="182" t="s">
        <v>47</v>
      </c>
      <c r="X13" s="52" t="s">
        <v>116</v>
      </c>
      <c r="Y13" s="55"/>
    </row>
    <row r="14" spans="1:26" ht="15">
      <c r="A14" s="56"/>
      <c r="B14" s="57">
        <v>2</v>
      </c>
      <c r="C14" s="10">
        <v>1.62</v>
      </c>
      <c r="D14" s="10">
        <v>1.62</v>
      </c>
      <c r="E14" s="10">
        <v>1.62</v>
      </c>
      <c r="F14" s="10">
        <v>1.62</v>
      </c>
      <c r="G14" s="10">
        <v>1.64</v>
      </c>
      <c r="H14" s="10">
        <v>1.63</v>
      </c>
      <c r="I14" s="10">
        <v>1.64</v>
      </c>
      <c r="J14" s="10">
        <v>1.62</v>
      </c>
      <c r="K14" s="10">
        <v>1.62</v>
      </c>
      <c r="L14" s="10">
        <v>1.64</v>
      </c>
      <c r="M14" s="50"/>
      <c r="N14" s="51">
        <f t="shared" si="0"/>
        <v>1.6270000000000002</v>
      </c>
      <c r="O14" s="58"/>
      <c r="P14" s="182" t="s">
        <v>47</v>
      </c>
      <c r="Q14" s="52" t="str">
        <f>IF(C13&lt;&gt;"",CONCATENATE(TEXT($N$30,"0.000")," x ",CHOOSE($F$10,0,U14,U15)),"")</f>
        <v>0.001 x 0.5908</v>
      </c>
      <c r="R14" s="52"/>
      <c r="S14" s="52"/>
      <c r="T14" s="59">
        <v>2</v>
      </c>
      <c r="U14" s="183">
        <v>0.88619999999999999</v>
      </c>
      <c r="V14" s="184"/>
      <c r="W14" s="182" t="s">
        <v>47</v>
      </c>
      <c r="X14" s="60">
        <f>100*(Q15/Q31)</f>
        <v>-3.5447999999999555</v>
      </c>
      <c r="Y14" s="55"/>
    </row>
    <row r="15" spans="1:26" ht="15">
      <c r="A15" s="61"/>
      <c r="B15" s="49">
        <v>3</v>
      </c>
      <c r="C15" s="10">
        <v>1.62</v>
      </c>
      <c r="D15" s="10">
        <v>1.62</v>
      </c>
      <c r="E15" s="10">
        <v>1.62</v>
      </c>
      <c r="F15" s="10">
        <v>1.62</v>
      </c>
      <c r="G15" s="10">
        <v>1.64</v>
      </c>
      <c r="H15" s="10">
        <v>1.63</v>
      </c>
      <c r="I15" s="10">
        <v>1.64</v>
      </c>
      <c r="J15" s="10">
        <v>1.62</v>
      </c>
      <c r="K15" s="10">
        <v>1.62</v>
      </c>
      <c r="L15" s="10">
        <v>1.64</v>
      </c>
      <c r="M15" s="50"/>
      <c r="N15" s="51">
        <f t="shared" si="0"/>
        <v>1.6270000000000002</v>
      </c>
      <c r="O15" s="62"/>
      <c r="P15" s="63" t="s">
        <v>47</v>
      </c>
      <c r="Q15" s="64">
        <f>IF(C13&lt;&gt;"",$N$30*(CHOOSE($F$10,0,U14,U15)),"")</f>
        <v>5.9079999999999181E-4</v>
      </c>
      <c r="R15" s="65"/>
      <c r="S15" s="65"/>
      <c r="T15" s="66">
        <v>3</v>
      </c>
      <c r="U15" s="67">
        <v>0.59079999999999999</v>
      </c>
      <c r="V15" s="62"/>
      <c r="W15" s="63"/>
      <c r="X15" s="68"/>
      <c r="Y15" s="69"/>
    </row>
    <row r="16" spans="1:26" ht="16.5">
      <c r="A16" s="61"/>
      <c r="B16" s="49" t="s">
        <v>50</v>
      </c>
      <c r="C16" s="70">
        <f>IF(C13&lt;&gt;"",SUM(C13:C15)/COUNT(C13:C15),"")</f>
        <v>1.62</v>
      </c>
      <c r="D16" s="70">
        <f t="shared" ref="D16:L16" si="1">IF(D13&lt;&gt;"",SUM(D13:D15)/COUNT(D13:D15),"")</f>
        <v>1.62</v>
      </c>
      <c r="E16" s="70">
        <f t="shared" si="1"/>
        <v>1.62</v>
      </c>
      <c r="F16" s="70">
        <f t="shared" si="1"/>
        <v>1.62</v>
      </c>
      <c r="G16" s="70">
        <f t="shared" si="1"/>
        <v>1.64</v>
      </c>
      <c r="H16" s="70">
        <f t="shared" si="1"/>
        <v>1.63</v>
      </c>
      <c r="I16" s="70">
        <f t="shared" si="1"/>
        <v>1.64</v>
      </c>
      <c r="J16" s="70">
        <f t="shared" si="1"/>
        <v>1.62</v>
      </c>
      <c r="K16" s="70">
        <f t="shared" si="1"/>
        <v>1.62</v>
      </c>
      <c r="L16" s="70">
        <f t="shared" si="1"/>
        <v>1.64</v>
      </c>
      <c r="M16" s="71" t="s">
        <v>117</v>
      </c>
      <c r="N16" s="51">
        <f t="shared" si="0"/>
        <v>1.6270000000000002</v>
      </c>
      <c r="O16" s="72" t="s">
        <v>118</v>
      </c>
      <c r="P16" s="73"/>
      <c r="Q16" s="73"/>
      <c r="R16" s="74"/>
      <c r="S16" s="74"/>
      <c r="T16" s="74"/>
      <c r="U16" s="75"/>
      <c r="V16" s="76"/>
      <c r="W16" s="77"/>
      <c r="X16" s="77"/>
      <c r="Y16" s="78"/>
    </row>
    <row r="17" spans="1:25" ht="18.75" thickBot="1">
      <c r="A17" s="79"/>
      <c r="B17" s="80" t="s">
        <v>71</v>
      </c>
      <c r="C17" s="81">
        <f t="shared" ref="C17:L17" si="2">IF(C13&lt;&gt;"",MAX(C13:C15)-MIN(C13:C15),"")</f>
        <v>0</v>
      </c>
      <c r="D17" s="81">
        <f t="shared" si="2"/>
        <v>0</v>
      </c>
      <c r="E17" s="81">
        <f t="shared" si="2"/>
        <v>0</v>
      </c>
      <c r="F17" s="81">
        <f t="shared" si="2"/>
        <v>0</v>
      </c>
      <c r="G17" s="81">
        <f t="shared" si="2"/>
        <v>0</v>
      </c>
      <c r="H17" s="81">
        <f t="shared" si="2"/>
        <v>0</v>
      </c>
      <c r="I17" s="81">
        <f t="shared" si="2"/>
        <v>0</v>
      </c>
      <c r="J17" s="81">
        <f t="shared" si="2"/>
        <v>0</v>
      </c>
      <c r="K17" s="81">
        <f t="shared" si="2"/>
        <v>0</v>
      </c>
      <c r="L17" s="81">
        <f t="shared" si="2"/>
        <v>0</v>
      </c>
      <c r="M17" s="82" t="s">
        <v>119</v>
      </c>
      <c r="N17" s="51">
        <f t="shared" si="0"/>
        <v>0</v>
      </c>
      <c r="O17" s="83" t="s">
        <v>51</v>
      </c>
      <c r="P17" s="84" t="s">
        <v>47</v>
      </c>
      <c r="Q17" s="52" t="s">
        <v>120</v>
      </c>
      <c r="R17" s="52"/>
      <c r="S17" s="18"/>
      <c r="T17" s="18"/>
      <c r="U17" s="85"/>
      <c r="V17" s="184" t="s">
        <v>52</v>
      </c>
      <c r="W17" s="182" t="s">
        <v>47</v>
      </c>
      <c r="X17" s="52" t="s">
        <v>121</v>
      </c>
      <c r="Y17" s="55"/>
    </row>
    <row r="18" spans="1:25" ht="15.75">
      <c r="A18" s="86" t="s">
        <v>122</v>
      </c>
      <c r="B18" s="87">
        <v>1</v>
      </c>
      <c r="C18" s="10">
        <v>1.62</v>
      </c>
      <c r="D18" s="10">
        <v>1.62</v>
      </c>
      <c r="E18" s="10">
        <v>1.62</v>
      </c>
      <c r="F18" s="10">
        <v>1.64</v>
      </c>
      <c r="G18" s="10">
        <v>1.63</v>
      </c>
      <c r="H18" s="10">
        <v>1.64</v>
      </c>
      <c r="I18" s="10">
        <v>1.62</v>
      </c>
      <c r="J18" s="10">
        <v>1.64</v>
      </c>
      <c r="K18" s="10">
        <v>1.63</v>
      </c>
      <c r="L18" s="10">
        <v>1.62</v>
      </c>
      <c r="M18" s="88"/>
      <c r="N18" s="89">
        <f t="shared" si="0"/>
        <v>1.6280000000000001</v>
      </c>
      <c r="O18" s="90"/>
      <c r="P18" s="84" t="s">
        <v>47</v>
      </c>
      <c r="Q18" s="91" t="str">
        <f>IF(C13&lt;&gt;"",CONCATENATE("{(",TEXT($N$31,"0.000")," x ",CHOOSE($J$10,0,T20,U20),")^2 - (",TEXT($Q$15,"0.000")," ^2/(",$H$10," x ",$F$10,"))}^1/2"),"")</f>
        <v>{(0.001 x 0.5231)^2 - (0.001 ^2/(10 x 3))}^1/2</v>
      </c>
      <c r="R18" s="52"/>
      <c r="S18" s="18"/>
      <c r="T18" s="18"/>
      <c r="U18" s="85"/>
      <c r="V18" s="184"/>
      <c r="W18" s="182" t="s">
        <v>47</v>
      </c>
      <c r="X18" s="52" t="str">
        <f>IF(C13&lt;&gt;"",CONCATENATE("100(",TEXT($Q$19,"0.000"),"/",TEXT($Q$31,"0.000"),")"),"")</f>
        <v>100(0.001/-0.017)</v>
      </c>
      <c r="Y18" s="55"/>
    </row>
    <row r="19" spans="1:25" ht="15.75">
      <c r="A19" s="61"/>
      <c r="B19" s="57">
        <v>2</v>
      </c>
      <c r="C19" s="10">
        <v>1.62</v>
      </c>
      <c r="D19" s="10">
        <v>1.62</v>
      </c>
      <c r="E19" s="10">
        <v>1.62</v>
      </c>
      <c r="F19" s="10">
        <v>1.64</v>
      </c>
      <c r="G19" s="10">
        <v>1.63</v>
      </c>
      <c r="H19" s="10">
        <v>1.64</v>
      </c>
      <c r="I19" s="10">
        <v>1.62</v>
      </c>
      <c r="J19" s="10">
        <v>1.64</v>
      </c>
      <c r="K19" s="10">
        <v>1.63</v>
      </c>
      <c r="L19" s="10">
        <v>1.62</v>
      </c>
      <c r="M19" s="50"/>
      <c r="N19" s="51">
        <f t="shared" si="0"/>
        <v>1.6280000000000001</v>
      </c>
      <c r="O19" s="90"/>
      <c r="P19" s="84" t="s">
        <v>47</v>
      </c>
      <c r="Q19" s="92">
        <f>IF(C13="","",IF(($N$31*CHOOSE($J$10,0,T20,U20))^2-$Q$15^2/($H$10*$F$10)&lt;0,0,(($N$31*CHOOSE($J$10,0,T20,U20))^2-$Q$15^2/($H$10*$F$10))^(1/2)))</f>
        <v>5.1185817241361574E-4</v>
      </c>
      <c r="R19" s="52"/>
      <c r="S19" s="93" t="s">
        <v>38</v>
      </c>
      <c r="T19" s="53">
        <v>2</v>
      </c>
      <c r="U19" s="53">
        <v>3</v>
      </c>
      <c r="V19" s="184"/>
      <c r="W19" s="94" t="s">
        <v>47</v>
      </c>
      <c r="X19" s="95">
        <f>100*(Q19/Q31)</f>
        <v>-3.0711490344816981</v>
      </c>
      <c r="Y19" s="55"/>
    </row>
    <row r="20" spans="1:25" ht="16.5">
      <c r="A20" s="61"/>
      <c r="B20" s="49">
        <v>3</v>
      </c>
      <c r="C20" s="10">
        <v>1.62</v>
      </c>
      <c r="D20" s="10">
        <v>1.62</v>
      </c>
      <c r="E20" s="10">
        <v>1.62</v>
      </c>
      <c r="F20" s="10">
        <v>1.64</v>
      </c>
      <c r="G20" s="10">
        <v>1.63</v>
      </c>
      <c r="H20" s="10">
        <v>1.64</v>
      </c>
      <c r="I20" s="10">
        <v>1.62</v>
      </c>
      <c r="J20" s="10">
        <v>1.64</v>
      </c>
      <c r="K20" s="10">
        <v>1.63</v>
      </c>
      <c r="L20" s="10">
        <v>1.62</v>
      </c>
      <c r="M20" s="50"/>
      <c r="N20" s="51">
        <f t="shared" si="0"/>
        <v>1.6280000000000001</v>
      </c>
      <c r="O20" s="62"/>
      <c r="P20" s="65"/>
      <c r="Q20" s="65"/>
      <c r="R20" s="65"/>
      <c r="S20" s="96" t="s">
        <v>123</v>
      </c>
      <c r="T20" s="96">
        <v>0.70709999999999995</v>
      </c>
      <c r="U20" s="97">
        <v>0.52310000000000001</v>
      </c>
      <c r="V20" s="58" t="s">
        <v>53</v>
      </c>
      <c r="W20" s="52"/>
      <c r="X20" s="52"/>
      <c r="Y20" s="55"/>
    </row>
    <row r="21" spans="1:25" ht="16.5">
      <c r="A21" s="61"/>
      <c r="B21" s="49" t="s">
        <v>50</v>
      </c>
      <c r="C21" s="70">
        <f t="shared" ref="C21:L21" si="3">IF(C18&lt;&gt;"",SUM(C18:C20)/COUNT(C18:C20),"")</f>
        <v>1.62</v>
      </c>
      <c r="D21" s="70">
        <f t="shared" si="3"/>
        <v>1.62</v>
      </c>
      <c r="E21" s="70">
        <f t="shared" si="3"/>
        <v>1.62</v>
      </c>
      <c r="F21" s="70">
        <f t="shared" si="3"/>
        <v>1.64</v>
      </c>
      <c r="G21" s="70">
        <f t="shared" si="3"/>
        <v>1.63</v>
      </c>
      <c r="H21" s="70">
        <f t="shared" si="3"/>
        <v>1.64</v>
      </c>
      <c r="I21" s="70">
        <f t="shared" si="3"/>
        <v>1.62</v>
      </c>
      <c r="J21" s="70">
        <f t="shared" si="3"/>
        <v>1.64</v>
      </c>
      <c r="K21" s="70">
        <f t="shared" si="3"/>
        <v>1.63</v>
      </c>
      <c r="L21" s="70">
        <f t="shared" si="3"/>
        <v>1.62</v>
      </c>
      <c r="M21" s="71" t="s">
        <v>124</v>
      </c>
      <c r="N21" s="51">
        <f t="shared" si="0"/>
        <v>1.6280000000000001</v>
      </c>
      <c r="O21" s="98" t="s">
        <v>125</v>
      </c>
      <c r="P21" s="74"/>
      <c r="Q21" s="74"/>
      <c r="R21" s="74"/>
      <c r="S21" s="74"/>
      <c r="T21" s="74"/>
      <c r="U21" s="75"/>
      <c r="V21" s="62" t="s">
        <v>54</v>
      </c>
      <c r="W21" s="65"/>
      <c r="X21" s="65"/>
      <c r="Y21" s="69"/>
    </row>
    <row r="22" spans="1:25" ht="18.75" thickBot="1">
      <c r="A22" s="79"/>
      <c r="B22" s="80" t="s">
        <v>71</v>
      </c>
      <c r="C22" s="99">
        <f t="shared" ref="C22:L22" si="4">IF(C18&lt;&gt;"",MAX(C18:C20)-MIN(C18:C20),"")</f>
        <v>0</v>
      </c>
      <c r="D22" s="99">
        <f t="shared" si="4"/>
        <v>0</v>
      </c>
      <c r="E22" s="99">
        <f t="shared" si="4"/>
        <v>0</v>
      </c>
      <c r="F22" s="99">
        <f t="shared" si="4"/>
        <v>0</v>
      </c>
      <c r="G22" s="99">
        <f t="shared" si="4"/>
        <v>0</v>
      </c>
      <c r="H22" s="99">
        <f t="shared" si="4"/>
        <v>0</v>
      </c>
      <c r="I22" s="99">
        <f t="shared" si="4"/>
        <v>0</v>
      </c>
      <c r="J22" s="99">
        <f t="shared" si="4"/>
        <v>0</v>
      </c>
      <c r="K22" s="99">
        <f t="shared" si="4"/>
        <v>0</v>
      </c>
      <c r="L22" s="99">
        <f t="shared" si="4"/>
        <v>0</v>
      </c>
      <c r="M22" s="82" t="s">
        <v>126</v>
      </c>
      <c r="N22" s="51">
        <f t="shared" si="0"/>
        <v>0</v>
      </c>
      <c r="O22" s="184" t="s">
        <v>127</v>
      </c>
      <c r="P22" s="182" t="s">
        <v>47</v>
      </c>
      <c r="Q22" s="52" t="s">
        <v>128</v>
      </c>
      <c r="R22" s="52"/>
      <c r="S22" s="52"/>
      <c r="T22" s="53" t="s">
        <v>37</v>
      </c>
      <c r="U22" s="54" t="s">
        <v>129</v>
      </c>
      <c r="V22" s="76"/>
      <c r="W22" s="77"/>
      <c r="X22" s="77"/>
      <c r="Y22" s="78"/>
    </row>
    <row r="23" spans="1:25" ht="15">
      <c r="A23" s="86" t="s">
        <v>130</v>
      </c>
      <c r="B23" s="87">
        <v>1</v>
      </c>
      <c r="C23" s="10">
        <v>1.64</v>
      </c>
      <c r="D23" s="10">
        <v>1.63</v>
      </c>
      <c r="E23" s="10">
        <v>1.62</v>
      </c>
      <c r="F23" s="10">
        <v>1.62</v>
      </c>
      <c r="G23" s="10">
        <v>1.63</v>
      </c>
      <c r="H23" s="10">
        <v>1.62</v>
      </c>
      <c r="I23" s="10">
        <v>1.62</v>
      </c>
      <c r="J23" s="10">
        <v>1.64</v>
      </c>
      <c r="K23" s="10">
        <v>1.62</v>
      </c>
      <c r="L23" s="10">
        <v>1.62</v>
      </c>
      <c r="M23" s="88"/>
      <c r="N23" s="89">
        <f t="shared" si="0"/>
        <v>1.6260000000000006</v>
      </c>
      <c r="O23" s="58"/>
      <c r="P23" s="182" t="s">
        <v>47</v>
      </c>
      <c r="Q23" s="100" t="str">
        <f>IF(C13&lt;&gt;"",CONCATENATE("{(",TEXT($Q$15,"0.000"),"^2 + ",TEXT($Q$19,"0.000"),"^2)}^1/2"),"")</f>
        <v>{(0.001^2 + 0.001^2)}^1/2</v>
      </c>
      <c r="R23" s="52"/>
      <c r="S23" s="52"/>
      <c r="T23" s="59">
        <v>2</v>
      </c>
      <c r="U23" s="101">
        <v>0.70709999999999995</v>
      </c>
      <c r="V23" s="184" t="s">
        <v>131</v>
      </c>
      <c r="W23" s="182" t="s">
        <v>47</v>
      </c>
      <c r="X23" s="52" t="s">
        <v>132</v>
      </c>
      <c r="Y23" s="55"/>
    </row>
    <row r="24" spans="1:25" ht="15">
      <c r="A24" s="61"/>
      <c r="B24" s="57">
        <v>2</v>
      </c>
      <c r="C24" s="10">
        <v>1.64</v>
      </c>
      <c r="D24" s="10">
        <v>1.63</v>
      </c>
      <c r="E24" s="10">
        <v>1.62</v>
      </c>
      <c r="F24" s="10">
        <v>1.62</v>
      </c>
      <c r="G24" s="10">
        <v>1.63</v>
      </c>
      <c r="H24" s="10">
        <v>1.62</v>
      </c>
      <c r="I24" s="10">
        <v>1.62</v>
      </c>
      <c r="J24" s="10">
        <v>1.64</v>
      </c>
      <c r="K24" s="10">
        <v>1.62</v>
      </c>
      <c r="L24" s="10">
        <v>1.62</v>
      </c>
      <c r="M24" s="50"/>
      <c r="N24" s="51">
        <f t="shared" si="0"/>
        <v>1.6260000000000006</v>
      </c>
      <c r="O24" s="62"/>
      <c r="P24" s="63" t="s">
        <v>47</v>
      </c>
      <c r="Q24" s="102">
        <f>IF(C13&lt;&gt;"",($Q$15^2+$Q$19^2)^(1/2),"")</f>
        <v>7.8169266893491913E-4</v>
      </c>
      <c r="R24" s="65"/>
      <c r="S24" s="65"/>
      <c r="T24" s="59">
        <v>3</v>
      </c>
      <c r="U24" s="101">
        <v>0.52310000000000001</v>
      </c>
      <c r="V24" s="184"/>
      <c r="W24" s="182" t="s">
        <v>47</v>
      </c>
      <c r="X24" s="52" t="str">
        <f>IF(C13&lt;&gt;"",CONCATENATE("100(",TEXT($Q$24,"0.000"),"/",TEXT($Q$31,"0.000"),")"),"")</f>
        <v>100(0.001/-0.017)</v>
      </c>
      <c r="Y24" s="55"/>
    </row>
    <row r="25" spans="1:25" ht="15">
      <c r="A25" s="61"/>
      <c r="B25" s="49">
        <v>3</v>
      </c>
      <c r="C25" s="10">
        <v>1.64</v>
      </c>
      <c r="D25" s="10">
        <v>1.63</v>
      </c>
      <c r="E25" s="10">
        <v>1.63</v>
      </c>
      <c r="F25" s="10">
        <v>1.64</v>
      </c>
      <c r="G25" s="10">
        <v>1.63</v>
      </c>
      <c r="H25" s="10">
        <v>1.62</v>
      </c>
      <c r="I25" s="10">
        <v>1.62</v>
      </c>
      <c r="J25" s="10">
        <v>1.64</v>
      </c>
      <c r="K25" s="10">
        <v>1.62</v>
      </c>
      <c r="L25" s="10">
        <v>1.62</v>
      </c>
      <c r="M25" s="50"/>
      <c r="N25" s="51">
        <f t="shared" si="0"/>
        <v>1.6290000000000002</v>
      </c>
      <c r="O25" s="98" t="s">
        <v>133</v>
      </c>
      <c r="P25" s="77"/>
      <c r="Q25" s="77"/>
      <c r="R25" s="77"/>
      <c r="S25" s="77"/>
      <c r="T25" s="59">
        <v>4</v>
      </c>
      <c r="U25" s="101">
        <v>0.44669999999999999</v>
      </c>
      <c r="V25" s="184"/>
      <c r="W25" s="182" t="s">
        <v>47</v>
      </c>
      <c r="X25" s="95">
        <f>100*(Q24/Q31)</f>
        <v>-4.6901560136095206</v>
      </c>
      <c r="Y25" s="55"/>
    </row>
    <row r="26" spans="1:25" ht="16.5">
      <c r="A26" s="61"/>
      <c r="B26" s="49" t="s">
        <v>50</v>
      </c>
      <c r="C26" s="70">
        <f>IF(C23&lt;&gt;"",SUM(C23:C25)/COUNT(C23:C25),"")</f>
        <v>1.64</v>
      </c>
      <c r="D26" s="70">
        <f>IF(D23&lt;&gt;"",SUM(D23:D25)/COUNT(D23:D25),"")</f>
        <v>1.63</v>
      </c>
      <c r="E26" s="70">
        <f>IF(E23&lt;&gt;"",SUM(E23:E25)/COUNT(E23:E25),"")</f>
        <v>1.6233333333333333</v>
      </c>
      <c r="F26" s="70">
        <f t="shared" ref="F26:L26" si="5">IF(F23&lt;&gt;"",SUM(F23:F25)/COUNT(F23:F25),"")</f>
        <v>1.6266666666666667</v>
      </c>
      <c r="G26" s="70">
        <f>IF(G23&lt;&gt;"",SUM(G23:G25)/COUNT(G23:G25),"")</f>
        <v>1.63</v>
      </c>
      <c r="H26" s="70">
        <f t="shared" si="5"/>
        <v>1.62</v>
      </c>
      <c r="I26" s="70">
        <f t="shared" si="5"/>
        <v>1.62</v>
      </c>
      <c r="J26" s="70">
        <f t="shared" si="5"/>
        <v>1.64</v>
      </c>
      <c r="K26" s="70">
        <f t="shared" si="5"/>
        <v>1.62</v>
      </c>
      <c r="L26" s="70">
        <f t="shared" si="5"/>
        <v>1.62</v>
      </c>
      <c r="M26" s="71" t="s">
        <v>134</v>
      </c>
      <c r="N26" s="51">
        <f t="shared" si="0"/>
        <v>1.6270000000000002</v>
      </c>
      <c r="O26" s="184" t="s">
        <v>56</v>
      </c>
      <c r="P26" s="182" t="s">
        <v>47</v>
      </c>
      <c r="Q26" s="52" t="s">
        <v>135</v>
      </c>
      <c r="R26" s="52"/>
      <c r="S26" s="52"/>
      <c r="T26" s="59">
        <v>5</v>
      </c>
      <c r="U26" s="101">
        <v>0.40300000000000002</v>
      </c>
      <c r="V26" s="103" t="str">
        <f>IF(C14&lt;&gt;"",IF(X25&lt;10,"Gauge System OK",IF(X25&lt;30,"Gauge System May be Acceptable","Gauge System Needs Improvement")),"")</f>
        <v>Gauge System OK</v>
      </c>
      <c r="W26" s="104"/>
      <c r="X26" s="105"/>
      <c r="Y26" s="106"/>
    </row>
    <row r="27" spans="1:25" ht="17.25" thickBot="1">
      <c r="A27" s="79"/>
      <c r="B27" s="80" t="s">
        <v>71</v>
      </c>
      <c r="C27" s="99">
        <f t="shared" ref="C27:L27" si="6">IF(C23&lt;&gt;"",MAX(C23:C25)-MIN(C23:C25),"")</f>
        <v>0</v>
      </c>
      <c r="D27" s="99">
        <f t="shared" si="6"/>
        <v>0</v>
      </c>
      <c r="E27" s="99">
        <f t="shared" si="6"/>
        <v>9.9999999999997868E-3</v>
      </c>
      <c r="F27" s="99">
        <f t="shared" si="6"/>
        <v>1.9999999999999796E-2</v>
      </c>
      <c r="G27" s="99">
        <f t="shared" si="6"/>
        <v>0</v>
      </c>
      <c r="H27" s="99">
        <f t="shared" si="6"/>
        <v>0</v>
      </c>
      <c r="I27" s="99">
        <f t="shared" si="6"/>
        <v>0</v>
      </c>
      <c r="J27" s="99">
        <f t="shared" si="6"/>
        <v>0</v>
      </c>
      <c r="K27" s="99">
        <f t="shared" si="6"/>
        <v>0</v>
      </c>
      <c r="L27" s="99">
        <f t="shared" si="6"/>
        <v>0</v>
      </c>
      <c r="M27" s="82" t="s">
        <v>136</v>
      </c>
      <c r="N27" s="51">
        <f t="shared" si="0"/>
        <v>2.9999999999999584E-3</v>
      </c>
      <c r="O27" s="184"/>
      <c r="P27" s="182" t="s">
        <v>47</v>
      </c>
      <c r="Q27" s="52" t="str">
        <f>IF(C13&lt;&gt;"",CONCATENATE(TEXT($N$29,"0.000")," x ",CHOOSE($H$10,0,U23,U24,U25,U26,U27,U28,U29,U30,U31)),"")</f>
        <v>0.012 x 0.3146</v>
      </c>
      <c r="R27" s="52"/>
      <c r="S27" s="52"/>
      <c r="T27" s="59">
        <v>6</v>
      </c>
      <c r="U27" s="101">
        <v>0.37419999999999998</v>
      </c>
      <c r="V27" s="76"/>
      <c r="W27" s="77"/>
      <c r="X27" s="77"/>
      <c r="Y27" s="78"/>
    </row>
    <row r="28" spans="1:25" ht="15">
      <c r="A28" s="107" t="s">
        <v>137</v>
      </c>
      <c r="B28" s="108"/>
      <c r="C28" s="109"/>
      <c r="D28" s="109"/>
      <c r="E28" s="109"/>
      <c r="F28" s="109"/>
      <c r="G28" s="109"/>
      <c r="H28" s="109"/>
      <c r="I28" s="109"/>
      <c r="J28" s="109"/>
      <c r="K28" s="109"/>
      <c r="L28" s="109"/>
      <c r="M28" s="110" t="s">
        <v>138</v>
      </c>
      <c r="N28" s="111">
        <f>IF(C13&lt;&gt;"",AVERAGE(C29:L29),"")</f>
        <v>1.6273333333333331</v>
      </c>
      <c r="O28" s="112"/>
      <c r="P28" s="63" t="s">
        <v>47</v>
      </c>
      <c r="Q28" s="102">
        <f>IF(C13&lt;&gt;"",$N$29*CHOOSE($H$10,0,U23,U24,U25,U26,U27,U28,U29,U30,U31),"")</f>
        <v>3.8451111111110136E-3</v>
      </c>
      <c r="R28" s="65"/>
      <c r="S28" s="65"/>
      <c r="T28" s="59">
        <v>7</v>
      </c>
      <c r="U28" s="101">
        <v>0.35339999999999999</v>
      </c>
      <c r="V28" s="184" t="s">
        <v>55</v>
      </c>
      <c r="W28" s="182" t="s">
        <v>47</v>
      </c>
      <c r="X28" s="52" t="s">
        <v>139</v>
      </c>
      <c r="Y28" s="55"/>
    </row>
    <row r="29" spans="1:25" ht="17.25" thickBot="1">
      <c r="A29" s="113" t="s">
        <v>57</v>
      </c>
      <c r="B29" s="80"/>
      <c r="C29" s="114">
        <f t="shared" ref="C29:L29" si="7">IF(C16&lt;&gt;"",SUM(C16,C21,C26)/COUNT(C16,C21,C26),"")</f>
        <v>1.6266666666666667</v>
      </c>
      <c r="D29" s="114">
        <f t="shared" si="7"/>
        <v>1.6233333333333333</v>
      </c>
      <c r="E29" s="114">
        <f t="shared" si="7"/>
        <v>1.6211111111111112</v>
      </c>
      <c r="F29" s="114">
        <f t="shared" si="7"/>
        <v>1.6288888888888888</v>
      </c>
      <c r="G29" s="114">
        <f t="shared" si="7"/>
        <v>1.6333333333333331</v>
      </c>
      <c r="H29" s="114">
        <f t="shared" si="7"/>
        <v>1.63</v>
      </c>
      <c r="I29" s="114">
        <f t="shared" si="7"/>
        <v>1.6266666666666667</v>
      </c>
      <c r="J29" s="114">
        <f t="shared" si="7"/>
        <v>1.6333333333333331</v>
      </c>
      <c r="K29" s="114">
        <f t="shared" si="7"/>
        <v>1.6233333333333333</v>
      </c>
      <c r="L29" s="114">
        <f t="shared" si="7"/>
        <v>1.6266666666666667</v>
      </c>
      <c r="M29" s="82" t="s">
        <v>140</v>
      </c>
      <c r="N29" s="115">
        <f>IF(C13&lt;&gt;"",MAX(C29:L29)-MIN(C29:L29),"")</f>
        <v>1.2222222222221912E-2</v>
      </c>
      <c r="O29" s="98" t="s">
        <v>141</v>
      </c>
      <c r="P29" s="74"/>
      <c r="Q29" s="74"/>
      <c r="R29" s="74"/>
      <c r="S29" s="74"/>
      <c r="T29" s="59">
        <v>8</v>
      </c>
      <c r="U29" s="101">
        <v>0.33750000000000002</v>
      </c>
      <c r="V29" s="184"/>
      <c r="W29" s="182" t="s">
        <v>47</v>
      </c>
      <c r="X29" s="52" t="str">
        <f>IF(C13&lt;&gt;"",CONCATENATE("100(",TEXT($Q$28,"0.000"),"/",TEXT($Q$31,"0.000"),")"),"")</f>
        <v>100(0.004/-0.017)</v>
      </c>
      <c r="Y29" s="55"/>
    </row>
    <row r="30" spans="1:25" ht="16.5">
      <c r="A30" s="116"/>
      <c r="B30" s="117" t="s">
        <v>142</v>
      </c>
      <c r="C30" s="118"/>
      <c r="D30" s="118"/>
      <c r="E30" s="118"/>
      <c r="F30" s="118"/>
      <c r="G30" s="118"/>
      <c r="H30" s="118"/>
      <c r="I30" s="118"/>
      <c r="J30" s="118"/>
      <c r="K30" s="118"/>
      <c r="L30" s="118"/>
      <c r="M30" s="119" t="s">
        <v>143</v>
      </c>
      <c r="N30" s="89">
        <f>IF(C13&lt;&gt;"",SUM(N17,N22,N27)/COUNT(C13,C18,C23),"")</f>
        <v>9.9999999999998614E-4</v>
      </c>
      <c r="O30" s="184" t="s">
        <v>58</v>
      </c>
      <c r="P30" s="182" t="s">
        <v>47</v>
      </c>
      <c r="Q30" s="52" t="s">
        <v>144</v>
      </c>
      <c r="R30" s="52"/>
      <c r="S30" s="52"/>
      <c r="T30" s="59">
        <v>9</v>
      </c>
      <c r="U30" s="101">
        <v>0.32490000000000002</v>
      </c>
      <c r="V30" s="184"/>
      <c r="W30" s="182" t="s">
        <v>47</v>
      </c>
      <c r="X30" s="95">
        <f>100*(Q28/Q31)</f>
        <v>-23.070666666666114</v>
      </c>
      <c r="Y30" s="55"/>
    </row>
    <row r="31" spans="1:25" ht="16.5">
      <c r="A31" s="120"/>
      <c r="B31" s="121" t="s">
        <v>145</v>
      </c>
      <c r="C31" s="122"/>
      <c r="D31" s="122"/>
      <c r="E31" s="122"/>
      <c r="F31" s="122"/>
      <c r="G31" s="122"/>
      <c r="H31" s="122"/>
      <c r="I31" s="122"/>
      <c r="J31" s="122"/>
      <c r="K31" s="122"/>
      <c r="L31" s="122"/>
      <c r="M31" s="123" t="s">
        <v>146</v>
      </c>
      <c r="N31" s="124">
        <f>IF(C13&lt;&gt;"",MAX(N16,N21,N26)-MIN(N16,N21,N26),"")</f>
        <v>9.9999999999988987E-4</v>
      </c>
      <c r="O31" s="184"/>
      <c r="P31" s="94" t="s">
        <v>47</v>
      </c>
      <c r="Q31" s="102">
        <f>(E8-D8)/6</f>
        <v>-1.6666666666666646E-2</v>
      </c>
      <c r="R31" s="52"/>
      <c r="S31" s="52"/>
      <c r="T31" s="66">
        <v>10</v>
      </c>
      <c r="U31" s="125">
        <v>0.31459999999999999</v>
      </c>
      <c r="V31" s="126" t="s">
        <v>61</v>
      </c>
      <c r="W31" s="127" t="s">
        <v>47</v>
      </c>
      <c r="X31" s="95">
        <f>1.41*(Q28/Q24)</f>
        <v>6.9357266380067735</v>
      </c>
      <c r="Y31" s="55"/>
    </row>
    <row r="32" spans="1:25" ht="16.5">
      <c r="A32" s="120"/>
      <c r="B32" s="128" t="s">
        <v>147</v>
      </c>
      <c r="C32" s="122"/>
      <c r="D32" s="122"/>
      <c r="E32" s="129"/>
      <c r="F32" s="130"/>
      <c r="G32" s="131"/>
      <c r="H32" s="131" t="str">
        <f>IF(C13="","",IF(OR(AND($C22&lt;&gt;"",$C22&gt;$N$32),AND($D22&lt;&gt;"",$D22&gt;$N$32),AND($E22&lt;&gt;"",$E22&gt;$N$32),AND($F22&lt;&gt;"",$F22&gt;$N$32),AND($G22&lt;&gt;"",$G22&gt;$N$32),AND($H22&lt;&gt;"",$H22&gt;$N$32),AND($I22&lt;&gt;"",$I22&gt;$N$32),AND($J22&lt;&gt;"",$J22&gt;$N$32),AND($K22&lt;&gt;"",$K22&gt;$N$32),AND($L22&lt;&gt;"",$L22&gt;$N$32)),"B",""))</f>
        <v/>
      </c>
      <c r="I32" s="131"/>
      <c r="J32" s="132" t="s">
        <v>148</v>
      </c>
      <c r="K32" s="122"/>
      <c r="L32" s="122"/>
      <c r="M32" s="133" t="s">
        <v>149</v>
      </c>
      <c r="N32" s="124">
        <f>IF(C13&lt;&gt;"",IF(F10=3,2.58*N30,3.27*N30),"")</f>
        <v>2.5799999999999643E-3</v>
      </c>
      <c r="O32" s="112"/>
      <c r="P32" s="134"/>
      <c r="Q32" s="64"/>
      <c r="R32" s="65"/>
      <c r="S32" s="65"/>
      <c r="T32" s="135"/>
      <c r="U32" s="135"/>
      <c r="V32" s="62"/>
      <c r="W32" s="65"/>
      <c r="X32" s="65"/>
      <c r="Y32" s="69"/>
    </row>
    <row r="33" spans="1:25" ht="17.25" thickBot="1">
      <c r="A33" s="136"/>
      <c r="B33" s="137" t="s">
        <v>150</v>
      </c>
      <c r="C33" s="138"/>
      <c r="D33" s="138"/>
      <c r="E33" s="138"/>
      <c r="F33" s="138"/>
      <c r="G33" s="138"/>
      <c r="H33" s="138"/>
      <c r="I33" s="138"/>
      <c r="J33" s="138"/>
      <c r="K33" s="138"/>
      <c r="L33" s="138"/>
      <c r="M33" s="139" t="s">
        <v>151</v>
      </c>
      <c r="N33" s="115">
        <f>IF(C13&lt;&gt;"",0,"")</f>
        <v>0</v>
      </c>
      <c r="O33" s="140"/>
      <c r="P33" s="141"/>
      <c r="Q33" s="142"/>
      <c r="R33" s="143"/>
      <c r="S33" s="143"/>
      <c r="T33" s="143"/>
      <c r="U33" s="143"/>
      <c r="V33" s="143"/>
      <c r="W33" s="143"/>
      <c r="X33" s="143"/>
      <c r="Y33" s="144"/>
    </row>
    <row r="34" spans="1:25">
      <c r="A34" s="145" t="s">
        <v>152</v>
      </c>
      <c r="B34" s="18"/>
      <c r="C34" s="18"/>
      <c r="D34" s="18"/>
      <c r="E34" s="18"/>
      <c r="F34" s="18"/>
      <c r="G34" s="18"/>
      <c r="H34" s="18"/>
      <c r="I34" s="18"/>
      <c r="J34" s="18"/>
      <c r="K34" s="18"/>
      <c r="L34" s="18"/>
      <c r="M34" s="18"/>
      <c r="N34" s="18"/>
      <c r="O34" s="18"/>
      <c r="P34" s="18"/>
      <c r="Q34" s="18"/>
      <c r="R34" s="18"/>
      <c r="S34" s="18"/>
      <c r="T34" s="18"/>
      <c r="U34" s="18"/>
      <c r="V34" s="18"/>
      <c r="W34" s="18"/>
      <c r="X34" s="18"/>
      <c r="Y34" s="146"/>
    </row>
    <row r="35" spans="1:25">
      <c r="A35" s="145" t="s">
        <v>153</v>
      </c>
      <c r="B35" s="18"/>
      <c r="C35" s="18"/>
      <c r="D35" s="18"/>
      <c r="E35" s="18"/>
      <c r="F35" s="18"/>
      <c r="G35" s="18"/>
      <c r="H35" s="18"/>
      <c r="I35" s="18"/>
      <c r="J35" s="18"/>
      <c r="K35" s="18"/>
      <c r="L35" s="18"/>
      <c r="M35" s="18"/>
      <c r="N35" s="18"/>
      <c r="O35" s="18"/>
      <c r="P35" s="18"/>
      <c r="Q35" s="18"/>
      <c r="R35" s="18"/>
      <c r="S35" s="18"/>
      <c r="T35" s="18"/>
      <c r="U35" s="18"/>
      <c r="V35" s="18"/>
      <c r="W35" s="18"/>
      <c r="X35" s="18"/>
      <c r="Y35" s="146"/>
    </row>
    <row r="36" spans="1:25">
      <c r="A36" s="145" t="s">
        <v>154</v>
      </c>
      <c r="B36" s="18"/>
      <c r="C36" s="18"/>
      <c r="D36" s="18"/>
      <c r="E36" s="18"/>
      <c r="F36" s="18"/>
      <c r="G36" s="18"/>
      <c r="H36" s="18"/>
      <c r="I36" s="18"/>
      <c r="J36" s="18"/>
      <c r="K36" s="18"/>
      <c r="L36" s="18"/>
      <c r="M36" s="18"/>
      <c r="N36" s="18"/>
      <c r="O36" s="18"/>
      <c r="P36" s="18"/>
      <c r="Q36" s="18"/>
      <c r="R36" s="18"/>
      <c r="S36" s="18"/>
      <c r="T36" s="18"/>
      <c r="U36" s="18"/>
      <c r="V36" s="18"/>
      <c r="W36" s="18"/>
      <c r="X36" s="18"/>
      <c r="Y36" s="146"/>
    </row>
    <row r="37" spans="1:25">
      <c r="A37" s="145"/>
      <c r="B37" s="18"/>
      <c r="C37" s="18"/>
      <c r="D37" s="18"/>
      <c r="E37" s="18"/>
      <c r="F37" s="18"/>
      <c r="G37" s="18"/>
      <c r="H37" s="18"/>
      <c r="I37" s="18"/>
      <c r="J37" s="18"/>
      <c r="K37" s="18"/>
      <c r="L37" s="18"/>
      <c r="M37" s="18"/>
      <c r="N37" s="18"/>
      <c r="O37" s="18"/>
      <c r="P37" s="18"/>
      <c r="Q37" s="18"/>
      <c r="R37" s="18"/>
      <c r="S37" s="18"/>
      <c r="T37" s="18"/>
      <c r="U37" s="18"/>
      <c r="V37" s="18"/>
      <c r="W37" s="18"/>
      <c r="X37" s="18"/>
      <c r="Y37" s="146"/>
    </row>
    <row r="38" spans="1:25">
      <c r="A38" s="145"/>
      <c r="B38" s="18"/>
      <c r="C38" s="18"/>
      <c r="D38" s="18"/>
      <c r="E38" s="18"/>
      <c r="F38" s="18"/>
      <c r="G38" s="18"/>
      <c r="H38" s="18"/>
      <c r="I38" s="18"/>
      <c r="J38" s="18"/>
      <c r="K38" s="18"/>
      <c r="L38" s="18"/>
      <c r="M38" s="18"/>
      <c r="N38" s="18"/>
      <c r="O38" s="18"/>
      <c r="P38" s="18"/>
      <c r="Q38" s="18"/>
      <c r="R38" s="18"/>
      <c r="S38" s="18"/>
      <c r="T38" s="18"/>
      <c r="U38" s="18"/>
      <c r="V38" s="18"/>
      <c r="W38" s="18"/>
      <c r="X38" s="18"/>
      <c r="Y38" s="146"/>
    </row>
    <row r="39" spans="1:25">
      <c r="A39" s="145" t="s">
        <v>155</v>
      </c>
      <c r="B39" s="18"/>
      <c r="C39" s="18"/>
      <c r="D39" s="18"/>
      <c r="E39" s="18"/>
      <c r="F39" s="18"/>
      <c r="G39" s="18"/>
      <c r="H39" s="18"/>
      <c r="I39" s="18"/>
      <c r="J39" s="18"/>
      <c r="K39" s="18"/>
      <c r="L39" s="18"/>
      <c r="M39" s="18"/>
      <c r="N39" s="18"/>
      <c r="O39" s="16" t="s">
        <v>156</v>
      </c>
      <c r="P39" s="18"/>
      <c r="Q39" s="18"/>
      <c r="R39" s="18"/>
      <c r="S39" s="18"/>
      <c r="T39" s="18"/>
      <c r="U39" s="18"/>
      <c r="V39" s="18"/>
      <c r="W39" s="18"/>
      <c r="X39" s="18"/>
      <c r="Y39" s="146"/>
    </row>
    <row r="40" spans="1:25">
      <c r="A40" s="145" t="s">
        <v>59</v>
      </c>
      <c r="B40" s="18"/>
      <c r="C40" s="18"/>
      <c r="D40" s="18"/>
      <c r="E40" s="18"/>
      <c r="F40" s="18"/>
      <c r="G40" s="18"/>
      <c r="H40" s="18"/>
      <c r="I40" s="18"/>
      <c r="J40" s="18"/>
      <c r="K40" s="18"/>
      <c r="L40" s="18"/>
      <c r="M40" s="18"/>
      <c r="N40" s="18"/>
      <c r="O40" s="18"/>
      <c r="P40" s="16" t="s">
        <v>157</v>
      </c>
      <c r="Q40" s="18"/>
      <c r="R40" s="18"/>
      <c r="S40" s="18"/>
      <c r="T40" s="18"/>
      <c r="U40" s="18"/>
      <c r="V40" s="18"/>
      <c r="W40" s="18"/>
      <c r="X40" s="18"/>
      <c r="Y40" s="146"/>
    </row>
    <row r="41" spans="1:25">
      <c r="A41" s="145" t="s">
        <v>60</v>
      </c>
      <c r="B41" s="18"/>
      <c r="C41" s="18"/>
      <c r="D41" s="18"/>
      <c r="E41" s="18"/>
      <c r="F41" s="18"/>
      <c r="G41" s="18"/>
      <c r="H41" s="18"/>
      <c r="I41" s="18"/>
      <c r="J41" s="18"/>
      <c r="K41" s="18"/>
      <c r="L41" s="18"/>
      <c r="M41" s="18"/>
      <c r="N41" s="18"/>
      <c r="O41" s="18"/>
      <c r="P41" s="18"/>
      <c r="Q41" s="18"/>
      <c r="R41" s="18"/>
      <c r="S41" s="18"/>
      <c r="T41" s="18"/>
      <c r="U41" s="18"/>
      <c r="V41" s="18"/>
      <c r="W41" s="18"/>
      <c r="X41" s="18"/>
      <c r="Y41" s="146"/>
    </row>
    <row r="42" spans="1:25">
      <c r="A42" s="147"/>
      <c r="B42" s="18"/>
      <c r="C42" s="18"/>
      <c r="D42" s="18"/>
      <c r="E42" s="18"/>
      <c r="F42" s="18"/>
      <c r="G42" s="18"/>
      <c r="H42" s="18"/>
      <c r="I42" s="18"/>
      <c r="J42" s="18"/>
      <c r="K42" s="18"/>
      <c r="L42" s="18"/>
      <c r="M42" s="18"/>
      <c r="N42" s="18"/>
      <c r="O42" s="18"/>
      <c r="P42" s="18"/>
      <c r="Q42" s="18"/>
      <c r="R42" s="18"/>
      <c r="S42" s="18"/>
      <c r="T42" s="18"/>
      <c r="U42" s="18"/>
      <c r="V42" s="18"/>
      <c r="W42" s="18"/>
      <c r="X42" s="18"/>
      <c r="Y42" s="146"/>
    </row>
    <row r="43" spans="1:25">
      <c r="A43" s="145" t="s">
        <v>26</v>
      </c>
      <c r="B43" s="135"/>
      <c r="C43" s="135"/>
      <c r="D43" s="135"/>
      <c r="E43" s="135"/>
      <c r="F43" s="135"/>
      <c r="G43" s="135"/>
      <c r="H43" s="135"/>
      <c r="I43" s="135"/>
      <c r="J43" s="135"/>
      <c r="K43" s="135"/>
      <c r="L43" s="135"/>
      <c r="M43" s="135"/>
      <c r="N43" s="135"/>
      <c r="O43" s="18"/>
      <c r="P43" s="18"/>
      <c r="Q43" s="18"/>
      <c r="R43" s="18"/>
      <c r="S43" s="18"/>
      <c r="T43" s="18"/>
      <c r="U43" s="18"/>
      <c r="V43" s="18"/>
      <c r="W43" s="18"/>
      <c r="X43" s="18"/>
      <c r="Y43" s="146"/>
    </row>
    <row r="44" spans="1:25">
      <c r="A44" s="147"/>
      <c r="B44" s="18"/>
      <c r="C44" s="18"/>
      <c r="D44" s="18"/>
      <c r="E44" s="18"/>
      <c r="F44" s="18"/>
      <c r="G44" s="18"/>
      <c r="H44" s="18"/>
      <c r="I44" s="18"/>
      <c r="J44" s="18"/>
      <c r="K44" s="18"/>
      <c r="L44" s="18"/>
      <c r="M44" s="18"/>
      <c r="N44" s="18"/>
      <c r="O44" s="16" t="s">
        <v>158</v>
      </c>
      <c r="P44" s="18"/>
      <c r="Q44" s="18"/>
      <c r="R44" s="18"/>
      <c r="S44" s="18"/>
      <c r="T44" s="18"/>
      <c r="U44" s="18"/>
      <c r="V44" s="18"/>
      <c r="W44" s="18"/>
      <c r="X44" s="18"/>
      <c r="Y44" s="146"/>
    </row>
    <row r="45" spans="1:25">
      <c r="A45" s="148"/>
      <c r="B45" s="74"/>
      <c r="C45" s="74"/>
      <c r="D45" s="74"/>
      <c r="E45" s="74"/>
      <c r="F45" s="74"/>
      <c r="G45" s="74"/>
      <c r="H45" s="74"/>
      <c r="I45" s="74"/>
      <c r="J45" s="74"/>
      <c r="K45" s="74"/>
      <c r="L45" s="74"/>
      <c r="M45" s="74"/>
      <c r="N45" s="74"/>
      <c r="O45" s="74"/>
      <c r="P45" s="74"/>
      <c r="Q45" s="74"/>
      <c r="R45" s="74"/>
      <c r="S45" s="74"/>
      <c r="T45" s="74"/>
      <c r="U45" s="74"/>
      <c r="V45" s="74"/>
      <c r="W45" s="74"/>
      <c r="X45" s="74"/>
      <c r="Y45" s="149"/>
    </row>
    <row r="46" spans="1:25" ht="14.25">
      <c r="A46" s="865" t="s">
        <v>159</v>
      </c>
      <c r="B46" s="866"/>
      <c r="C46" s="866"/>
      <c r="D46" s="866"/>
      <c r="E46" s="866"/>
      <c r="F46" s="866"/>
      <c r="G46" s="866"/>
      <c r="H46" s="866"/>
      <c r="I46" s="866"/>
      <c r="J46" s="866"/>
      <c r="K46" s="866"/>
      <c r="L46" s="866"/>
      <c r="M46" s="866"/>
      <c r="N46" s="866"/>
      <c r="O46" s="866" t="s">
        <v>160</v>
      </c>
      <c r="P46" s="866"/>
      <c r="Q46" s="866"/>
      <c r="R46" s="866"/>
      <c r="S46" s="866"/>
      <c r="T46" s="866"/>
      <c r="U46" s="866"/>
      <c r="V46" s="866"/>
      <c r="W46" s="866"/>
      <c r="X46" s="866"/>
      <c r="Y46" s="867"/>
    </row>
    <row r="47" spans="1:25" ht="13.5">
      <c r="A47" s="868" t="s">
        <v>161</v>
      </c>
      <c r="B47" s="869"/>
      <c r="C47" s="869"/>
      <c r="D47" s="869"/>
      <c r="E47" s="869"/>
      <c r="F47" s="869"/>
      <c r="G47" s="869"/>
      <c r="H47" s="869"/>
      <c r="I47" s="869"/>
      <c r="J47" s="869"/>
      <c r="K47" s="869"/>
      <c r="L47" s="869"/>
      <c r="M47" s="869"/>
      <c r="N47" s="869"/>
      <c r="O47" s="869" t="s">
        <v>162</v>
      </c>
      <c r="P47" s="870"/>
      <c r="Q47" s="870"/>
      <c r="R47" s="870"/>
      <c r="S47" s="870"/>
      <c r="T47" s="870"/>
      <c r="U47" s="870"/>
      <c r="V47" s="870"/>
      <c r="W47" s="870"/>
      <c r="X47" s="870"/>
      <c r="Y47" s="871"/>
    </row>
    <row r="48" spans="1:25">
      <c r="A48" s="147"/>
      <c r="B48" s="18"/>
      <c r="C48" s="18"/>
      <c r="D48" s="18"/>
      <c r="E48" s="18"/>
      <c r="F48" s="18"/>
      <c r="G48" s="18"/>
      <c r="H48" s="18"/>
      <c r="I48" s="18"/>
      <c r="J48" s="18"/>
      <c r="K48" s="18"/>
      <c r="L48" s="18"/>
      <c r="M48" s="18"/>
      <c r="N48" s="18"/>
      <c r="O48" s="18"/>
      <c r="P48" s="18"/>
      <c r="Q48" s="18"/>
      <c r="R48" s="18"/>
      <c r="S48" s="18"/>
      <c r="T48" s="18"/>
      <c r="U48" s="18"/>
      <c r="V48" s="18"/>
      <c r="W48" s="18"/>
      <c r="X48" s="18"/>
      <c r="Y48" s="150"/>
    </row>
    <row r="49" spans="1:25">
      <c r="A49" s="148"/>
      <c r="B49" s="74"/>
      <c r="C49" s="74"/>
      <c r="D49" s="74"/>
      <c r="E49" s="74"/>
      <c r="F49" s="74"/>
      <c r="G49" s="74"/>
      <c r="H49" s="74"/>
      <c r="I49" s="74"/>
      <c r="J49" s="74"/>
      <c r="K49" s="74"/>
      <c r="L49" s="74"/>
      <c r="M49" s="74"/>
      <c r="N49" s="75"/>
      <c r="O49" s="151"/>
      <c r="P49" s="74"/>
      <c r="Q49" s="74"/>
      <c r="R49" s="74"/>
      <c r="S49" s="74"/>
      <c r="T49" s="74"/>
      <c r="U49" s="74"/>
      <c r="V49" s="74"/>
      <c r="W49" s="74"/>
      <c r="X49" s="74"/>
      <c r="Y49" s="149"/>
    </row>
    <row r="50" spans="1:25">
      <c r="A50" s="147"/>
      <c r="B50" s="18"/>
      <c r="C50" s="18"/>
      <c r="D50" s="18"/>
      <c r="E50" s="18"/>
      <c r="F50" s="18"/>
      <c r="G50" s="18"/>
      <c r="H50" s="18"/>
      <c r="I50" s="18"/>
      <c r="J50" s="18"/>
      <c r="K50" s="18"/>
      <c r="L50" s="18"/>
      <c r="M50" s="18"/>
      <c r="N50" s="85"/>
      <c r="O50" s="152"/>
      <c r="P50" s="18"/>
      <c r="Q50" s="18"/>
      <c r="R50" s="18"/>
      <c r="S50" s="18"/>
      <c r="T50" s="18"/>
      <c r="U50" s="18"/>
      <c r="V50" s="18"/>
      <c r="W50" s="18"/>
      <c r="X50" s="18"/>
      <c r="Y50" s="146"/>
    </row>
    <row r="51" spans="1:25" ht="15" thickBot="1">
      <c r="A51" s="872"/>
      <c r="B51" s="873"/>
      <c r="C51" s="873"/>
      <c r="D51" s="143"/>
      <c r="E51" s="874" t="s">
        <v>163</v>
      </c>
      <c r="F51" s="874"/>
      <c r="G51" s="874"/>
      <c r="H51" s="143"/>
      <c r="I51" s="143"/>
      <c r="J51" s="143"/>
      <c r="K51" s="143"/>
      <c r="L51" s="143"/>
      <c r="M51" s="143"/>
      <c r="N51" s="153"/>
      <c r="O51" s="154"/>
      <c r="P51" s="143"/>
      <c r="Q51" s="143"/>
      <c r="R51" s="155" t="s">
        <v>164</v>
      </c>
      <c r="S51" s="143"/>
      <c r="T51" s="143"/>
      <c r="U51" s="143"/>
      <c r="V51" s="143"/>
      <c r="W51" s="873"/>
      <c r="X51" s="873"/>
      <c r="Y51" s="875"/>
    </row>
  </sheetData>
  <mergeCells count="70">
    <mergeCell ref="A47:N47"/>
    <mergeCell ref="O47:Y47"/>
    <mergeCell ref="A51:C51"/>
    <mergeCell ref="E51:G51"/>
    <mergeCell ref="W51:Y51"/>
    <mergeCell ref="R10:S10"/>
    <mergeCell ref="T10:U10"/>
    <mergeCell ref="V10:W10"/>
    <mergeCell ref="X10:Y10"/>
    <mergeCell ref="A46:N46"/>
    <mergeCell ref="O46:Y46"/>
    <mergeCell ref="R9:S9"/>
    <mergeCell ref="T9:U9"/>
    <mergeCell ref="V9:W9"/>
    <mergeCell ref="X9:Y9"/>
    <mergeCell ref="A10:E10"/>
    <mergeCell ref="F10:G10"/>
    <mergeCell ref="H10:I10"/>
    <mergeCell ref="J10:K10"/>
    <mergeCell ref="L10:N10"/>
    <mergeCell ref="O10:Q10"/>
    <mergeCell ref="A9:E9"/>
    <mergeCell ref="F9:G9"/>
    <mergeCell ref="H9:I9"/>
    <mergeCell ref="J9:K9"/>
    <mergeCell ref="L9:N9"/>
    <mergeCell ref="O9:Q9"/>
    <mergeCell ref="V8:Y8"/>
    <mergeCell ref="A7:C7"/>
    <mergeCell ref="F7:G7"/>
    <mergeCell ref="H7:I7"/>
    <mergeCell ref="J7:N7"/>
    <mergeCell ref="O7:Q7"/>
    <mergeCell ref="V7:Y7"/>
    <mergeCell ref="A8:C8"/>
    <mergeCell ref="F8:G8"/>
    <mergeCell ref="H8:I8"/>
    <mergeCell ref="J8:N8"/>
    <mergeCell ref="O8:Q8"/>
    <mergeCell ref="T5:U5"/>
    <mergeCell ref="V5:Y5"/>
    <mergeCell ref="A6:E6"/>
    <mergeCell ref="F6:G6"/>
    <mergeCell ref="H6:I6"/>
    <mergeCell ref="J6:N6"/>
    <mergeCell ref="O6:Q6"/>
    <mergeCell ref="R6:S6"/>
    <mergeCell ref="T6:U6"/>
    <mergeCell ref="V6:Y6"/>
    <mergeCell ref="A5:E5"/>
    <mergeCell ref="F5:G5"/>
    <mergeCell ref="H5:I5"/>
    <mergeCell ref="J5:N5"/>
    <mergeCell ref="O5:Q5"/>
    <mergeCell ref="R5:S5"/>
    <mergeCell ref="V4:Y4"/>
    <mergeCell ref="A1:C2"/>
    <mergeCell ref="D1:Y1"/>
    <mergeCell ref="D2:Y2"/>
    <mergeCell ref="A3:E3"/>
    <mergeCell ref="F3:I3"/>
    <mergeCell ref="J3:N3"/>
    <mergeCell ref="O3:Q3"/>
    <mergeCell ref="R3:U3"/>
    <mergeCell ref="V3:Y3"/>
    <mergeCell ref="A4:E4"/>
    <mergeCell ref="F4:I4"/>
    <mergeCell ref="J4:N4"/>
    <mergeCell ref="O4:Q4"/>
    <mergeCell ref="R4:U4"/>
  </mergeCells>
  <conditionalFormatting sqref="V26">
    <cfRule type="cellIs" dxfId="43" priority="1" stopIfTrue="1" operator="between">
      <formula>"Gage system OK"</formula>
      <formula>"Gage system OK"</formula>
    </cfRule>
    <cfRule type="cellIs" dxfId="42" priority="2" stopIfTrue="1" operator="between">
      <formula>"Gage system may be acceptable"</formula>
      <formula>"Gage system may be acceptable"</formula>
    </cfRule>
    <cfRule type="cellIs" dxfId="41" priority="3" stopIfTrue="1" operator="between">
      <formula>"Gage system needs improvement"</formula>
      <formula>"Gage system needs improvement"</formula>
    </cfRule>
  </conditionalFormatting>
  <printOptions horizontalCentered="1"/>
  <pageMargins left="0.2" right="0.2" top="0.5" bottom="0.5" header="0.3" footer="0.3"/>
  <pageSetup scale="58" orientation="landscape" r:id="rId1"/>
  <headerFooter>
    <oddFooter>&amp;LDoc. No.: Q7600-F04 / Rev.00 / 01.06.14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1"/>
  <sheetViews>
    <sheetView topLeftCell="A10" zoomScale="70" zoomScaleNormal="70" zoomScaleSheetLayoutView="25" workbookViewId="0">
      <selection activeCell="C12" sqref="C12:C13"/>
    </sheetView>
  </sheetViews>
  <sheetFormatPr defaultRowHeight="15"/>
  <cols>
    <col min="1" max="1" width="9.42578125" style="229" customWidth="1"/>
    <col min="2" max="2" width="17.140625" style="229" customWidth="1"/>
    <col min="3" max="3" width="13" style="229" customWidth="1"/>
    <col min="4" max="4" width="15.42578125" style="229" customWidth="1"/>
    <col min="5" max="5" width="22" style="229" customWidth="1"/>
    <col min="6" max="6" width="4.7109375" style="298" customWidth="1"/>
    <col min="7" max="7" width="3.28515625" style="229" customWidth="1"/>
    <col min="8" max="8" width="27" style="230" customWidth="1"/>
    <col min="9" max="9" width="6.140625" style="298" customWidth="1"/>
    <col min="10" max="10" width="32.7109375" style="231" customWidth="1"/>
    <col min="11" max="11" width="26" style="231" customWidth="1"/>
    <col min="12" max="12" width="9" style="298" customWidth="1"/>
    <col min="13" max="13" width="8.140625" style="304" customWidth="1"/>
    <col min="14" max="14" width="9.28515625" style="229" customWidth="1"/>
    <col min="15" max="15" width="8.5703125" style="229" customWidth="1"/>
    <col min="16" max="16" width="10.7109375" style="229" customWidth="1"/>
    <col min="17" max="17" width="17.5703125" style="229" customWidth="1"/>
    <col min="18" max="18" width="6.140625" style="229" customWidth="1"/>
    <col min="19" max="19" width="6.5703125" style="229" customWidth="1"/>
    <col min="20" max="20" width="12" style="229" customWidth="1"/>
    <col min="21" max="257" width="9.140625" style="162"/>
    <col min="258" max="258" width="11.85546875" style="162" customWidth="1"/>
    <col min="259" max="259" width="13" style="162" customWidth="1"/>
    <col min="260" max="260" width="15.42578125" style="162" customWidth="1"/>
    <col min="261" max="261" width="19.140625" style="162" customWidth="1"/>
    <col min="262" max="262" width="4.7109375" style="162" customWidth="1"/>
    <col min="263" max="263" width="3.28515625" style="162" customWidth="1"/>
    <col min="264" max="264" width="21.7109375" style="162" customWidth="1"/>
    <col min="265" max="265" width="4.42578125" style="162" customWidth="1"/>
    <col min="266" max="266" width="32.7109375" style="162" customWidth="1"/>
    <col min="267" max="267" width="23" style="162" customWidth="1"/>
    <col min="268" max="268" width="3.85546875" style="162" customWidth="1"/>
    <col min="269" max="269" width="3.5703125" style="162" customWidth="1"/>
    <col min="270" max="270" width="6.7109375" style="162" customWidth="1"/>
    <col min="271" max="271" width="7.28515625" style="162" customWidth="1"/>
    <col min="272" max="272" width="8.85546875" style="162" customWidth="1"/>
    <col min="273" max="273" width="3.140625" style="162" customWidth="1"/>
    <col min="274" max="274" width="3.28515625" style="162" customWidth="1"/>
    <col min="275" max="275" width="2.5703125" style="162" customWidth="1"/>
    <col min="276" max="276" width="2.42578125" style="162" customWidth="1"/>
    <col min="277" max="513" width="9.140625" style="162"/>
    <col min="514" max="514" width="11.85546875" style="162" customWidth="1"/>
    <col min="515" max="515" width="13" style="162" customWidth="1"/>
    <col min="516" max="516" width="15.42578125" style="162" customWidth="1"/>
    <col min="517" max="517" width="19.140625" style="162" customWidth="1"/>
    <col min="518" max="518" width="4.7109375" style="162" customWidth="1"/>
    <col min="519" max="519" width="3.28515625" style="162" customWidth="1"/>
    <col min="520" max="520" width="21.7109375" style="162" customWidth="1"/>
    <col min="521" max="521" width="4.42578125" style="162" customWidth="1"/>
    <col min="522" max="522" width="32.7109375" style="162" customWidth="1"/>
    <col min="523" max="523" width="23" style="162" customWidth="1"/>
    <col min="524" max="524" width="3.85546875" style="162" customWidth="1"/>
    <col min="525" max="525" width="3.5703125" style="162" customWidth="1"/>
    <col min="526" max="526" width="6.7109375" style="162" customWidth="1"/>
    <col min="527" max="527" width="7.28515625" style="162" customWidth="1"/>
    <col min="528" max="528" width="8.85546875" style="162" customWidth="1"/>
    <col min="529" max="529" width="3.140625" style="162" customWidth="1"/>
    <col min="530" max="530" width="3.28515625" style="162" customWidth="1"/>
    <col min="531" max="531" width="2.5703125" style="162" customWidth="1"/>
    <col min="532" max="532" width="2.42578125" style="162" customWidth="1"/>
    <col min="533" max="769" width="9.140625" style="162"/>
    <col min="770" max="770" width="11.85546875" style="162" customWidth="1"/>
    <col min="771" max="771" width="13" style="162" customWidth="1"/>
    <col min="772" max="772" width="15.42578125" style="162" customWidth="1"/>
    <col min="773" max="773" width="19.140625" style="162" customWidth="1"/>
    <col min="774" max="774" width="4.7109375" style="162" customWidth="1"/>
    <col min="775" max="775" width="3.28515625" style="162" customWidth="1"/>
    <col min="776" max="776" width="21.7109375" style="162" customWidth="1"/>
    <col min="777" max="777" width="4.42578125" style="162" customWidth="1"/>
    <col min="778" max="778" width="32.7109375" style="162" customWidth="1"/>
    <col min="779" max="779" width="23" style="162" customWidth="1"/>
    <col min="780" max="780" width="3.85546875" style="162" customWidth="1"/>
    <col min="781" max="781" width="3.5703125" style="162" customWidth="1"/>
    <col min="782" max="782" width="6.7109375" style="162" customWidth="1"/>
    <col min="783" max="783" width="7.28515625" style="162" customWidth="1"/>
    <col min="784" max="784" width="8.85546875" style="162" customWidth="1"/>
    <col min="785" max="785" width="3.140625" style="162" customWidth="1"/>
    <col min="786" max="786" width="3.28515625" style="162" customWidth="1"/>
    <col min="787" max="787" width="2.5703125" style="162" customWidth="1"/>
    <col min="788" max="788" width="2.42578125" style="162" customWidth="1"/>
    <col min="789" max="1025" width="9.140625" style="162"/>
    <col min="1026" max="1026" width="11.85546875" style="162" customWidth="1"/>
    <col min="1027" max="1027" width="13" style="162" customWidth="1"/>
    <col min="1028" max="1028" width="15.42578125" style="162" customWidth="1"/>
    <col min="1029" max="1029" width="19.140625" style="162" customWidth="1"/>
    <col min="1030" max="1030" width="4.7109375" style="162" customWidth="1"/>
    <col min="1031" max="1031" width="3.28515625" style="162" customWidth="1"/>
    <col min="1032" max="1032" width="21.7109375" style="162" customWidth="1"/>
    <col min="1033" max="1033" width="4.42578125" style="162" customWidth="1"/>
    <col min="1034" max="1034" width="32.7109375" style="162" customWidth="1"/>
    <col min="1035" max="1035" width="23" style="162" customWidth="1"/>
    <col min="1036" max="1036" width="3.85546875" style="162" customWidth="1"/>
    <col min="1037" max="1037" width="3.5703125" style="162" customWidth="1"/>
    <col min="1038" max="1038" width="6.7109375" style="162" customWidth="1"/>
    <col min="1039" max="1039" width="7.28515625" style="162" customWidth="1"/>
    <col min="1040" max="1040" width="8.85546875" style="162" customWidth="1"/>
    <col min="1041" max="1041" width="3.140625" style="162" customWidth="1"/>
    <col min="1042" max="1042" width="3.28515625" style="162" customWidth="1"/>
    <col min="1043" max="1043" width="2.5703125" style="162" customWidth="1"/>
    <col min="1044" max="1044" width="2.42578125" style="162" customWidth="1"/>
    <col min="1045" max="1281" width="9.140625" style="162"/>
    <col min="1282" max="1282" width="11.85546875" style="162" customWidth="1"/>
    <col min="1283" max="1283" width="13" style="162" customWidth="1"/>
    <col min="1284" max="1284" width="15.42578125" style="162" customWidth="1"/>
    <col min="1285" max="1285" width="19.140625" style="162" customWidth="1"/>
    <col min="1286" max="1286" width="4.7109375" style="162" customWidth="1"/>
    <col min="1287" max="1287" width="3.28515625" style="162" customWidth="1"/>
    <col min="1288" max="1288" width="21.7109375" style="162" customWidth="1"/>
    <col min="1289" max="1289" width="4.42578125" style="162" customWidth="1"/>
    <col min="1290" max="1290" width="32.7109375" style="162" customWidth="1"/>
    <col min="1291" max="1291" width="23" style="162" customWidth="1"/>
    <col min="1292" max="1292" width="3.85546875" style="162" customWidth="1"/>
    <col min="1293" max="1293" width="3.5703125" style="162" customWidth="1"/>
    <col min="1294" max="1294" width="6.7109375" style="162" customWidth="1"/>
    <col min="1295" max="1295" width="7.28515625" style="162" customWidth="1"/>
    <col min="1296" max="1296" width="8.85546875" style="162" customWidth="1"/>
    <col min="1297" max="1297" width="3.140625" style="162" customWidth="1"/>
    <col min="1298" max="1298" width="3.28515625" style="162" customWidth="1"/>
    <col min="1299" max="1299" width="2.5703125" style="162" customWidth="1"/>
    <col min="1300" max="1300" width="2.42578125" style="162" customWidth="1"/>
    <col min="1301" max="1537" width="9.140625" style="162"/>
    <col min="1538" max="1538" width="11.85546875" style="162" customWidth="1"/>
    <col min="1539" max="1539" width="13" style="162" customWidth="1"/>
    <col min="1540" max="1540" width="15.42578125" style="162" customWidth="1"/>
    <col min="1541" max="1541" width="19.140625" style="162" customWidth="1"/>
    <col min="1542" max="1542" width="4.7109375" style="162" customWidth="1"/>
    <col min="1543" max="1543" width="3.28515625" style="162" customWidth="1"/>
    <col min="1544" max="1544" width="21.7109375" style="162" customWidth="1"/>
    <col min="1545" max="1545" width="4.42578125" style="162" customWidth="1"/>
    <col min="1546" max="1546" width="32.7109375" style="162" customWidth="1"/>
    <col min="1547" max="1547" width="23" style="162" customWidth="1"/>
    <col min="1548" max="1548" width="3.85546875" style="162" customWidth="1"/>
    <col min="1549" max="1549" width="3.5703125" style="162" customWidth="1"/>
    <col min="1550" max="1550" width="6.7109375" style="162" customWidth="1"/>
    <col min="1551" max="1551" width="7.28515625" style="162" customWidth="1"/>
    <col min="1552" max="1552" width="8.85546875" style="162" customWidth="1"/>
    <col min="1553" max="1553" width="3.140625" style="162" customWidth="1"/>
    <col min="1554" max="1554" width="3.28515625" style="162" customWidth="1"/>
    <col min="1555" max="1555" width="2.5703125" style="162" customWidth="1"/>
    <col min="1556" max="1556" width="2.42578125" style="162" customWidth="1"/>
    <col min="1557" max="1793" width="9.140625" style="162"/>
    <col min="1794" max="1794" width="11.85546875" style="162" customWidth="1"/>
    <col min="1795" max="1795" width="13" style="162" customWidth="1"/>
    <col min="1796" max="1796" width="15.42578125" style="162" customWidth="1"/>
    <col min="1797" max="1797" width="19.140625" style="162" customWidth="1"/>
    <col min="1798" max="1798" width="4.7109375" style="162" customWidth="1"/>
    <col min="1799" max="1799" width="3.28515625" style="162" customWidth="1"/>
    <col min="1800" max="1800" width="21.7109375" style="162" customWidth="1"/>
    <col min="1801" max="1801" width="4.42578125" style="162" customWidth="1"/>
    <col min="1802" max="1802" width="32.7109375" style="162" customWidth="1"/>
    <col min="1803" max="1803" width="23" style="162" customWidth="1"/>
    <col min="1804" max="1804" width="3.85546875" style="162" customWidth="1"/>
    <col min="1805" max="1805" width="3.5703125" style="162" customWidth="1"/>
    <col min="1806" max="1806" width="6.7109375" style="162" customWidth="1"/>
    <col min="1807" max="1807" width="7.28515625" style="162" customWidth="1"/>
    <col min="1808" max="1808" width="8.85546875" style="162" customWidth="1"/>
    <col min="1809" max="1809" width="3.140625" style="162" customWidth="1"/>
    <col min="1810" max="1810" width="3.28515625" style="162" customWidth="1"/>
    <col min="1811" max="1811" width="2.5703125" style="162" customWidth="1"/>
    <col min="1812" max="1812" width="2.42578125" style="162" customWidth="1"/>
    <col min="1813" max="2049" width="9.140625" style="162"/>
    <col min="2050" max="2050" width="11.85546875" style="162" customWidth="1"/>
    <col min="2051" max="2051" width="13" style="162" customWidth="1"/>
    <col min="2052" max="2052" width="15.42578125" style="162" customWidth="1"/>
    <col min="2053" max="2053" width="19.140625" style="162" customWidth="1"/>
    <col min="2054" max="2054" width="4.7109375" style="162" customWidth="1"/>
    <col min="2055" max="2055" width="3.28515625" style="162" customWidth="1"/>
    <col min="2056" max="2056" width="21.7109375" style="162" customWidth="1"/>
    <col min="2057" max="2057" width="4.42578125" style="162" customWidth="1"/>
    <col min="2058" max="2058" width="32.7109375" style="162" customWidth="1"/>
    <col min="2059" max="2059" width="23" style="162" customWidth="1"/>
    <col min="2060" max="2060" width="3.85546875" style="162" customWidth="1"/>
    <col min="2061" max="2061" width="3.5703125" style="162" customWidth="1"/>
    <col min="2062" max="2062" width="6.7109375" style="162" customWidth="1"/>
    <col min="2063" max="2063" width="7.28515625" style="162" customWidth="1"/>
    <col min="2064" max="2064" width="8.85546875" style="162" customWidth="1"/>
    <col min="2065" max="2065" width="3.140625" style="162" customWidth="1"/>
    <col min="2066" max="2066" width="3.28515625" style="162" customWidth="1"/>
    <col min="2067" max="2067" width="2.5703125" style="162" customWidth="1"/>
    <col min="2068" max="2068" width="2.42578125" style="162" customWidth="1"/>
    <col min="2069" max="2305" width="9.140625" style="162"/>
    <col min="2306" max="2306" width="11.85546875" style="162" customWidth="1"/>
    <col min="2307" max="2307" width="13" style="162" customWidth="1"/>
    <col min="2308" max="2308" width="15.42578125" style="162" customWidth="1"/>
    <col min="2309" max="2309" width="19.140625" style="162" customWidth="1"/>
    <col min="2310" max="2310" width="4.7109375" style="162" customWidth="1"/>
    <col min="2311" max="2311" width="3.28515625" style="162" customWidth="1"/>
    <col min="2312" max="2312" width="21.7109375" style="162" customWidth="1"/>
    <col min="2313" max="2313" width="4.42578125" style="162" customWidth="1"/>
    <col min="2314" max="2314" width="32.7109375" style="162" customWidth="1"/>
    <col min="2315" max="2315" width="23" style="162" customWidth="1"/>
    <col min="2316" max="2316" width="3.85546875" style="162" customWidth="1"/>
    <col min="2317" max="2317" width="3.5703125" style="162" customWidth="1"/>
    <col min="2318" max="2318" width="6.7109375" style="162" customWidth="1"/>
    <col min="2319" max="2319" width="7.28515625" style="162" customWidth="1"/>
    <col min="2320" max="2320" width="8.85546875" style="162" customWidth="1"/>
    <col min="2321" max="2321" width="3.140625" style="162" customWidth="1"/>
    <col min="2322" max="2322" width="3.28515625" style="162" customWidth="1"/>
    <col min="2323" max="2323" width="2.5703125" style="162" customWidth="1"/>
    <col min="2324" max="2324" width="2.42578125" style="162" customWidth="1"/>
    <col min="2325" max="2561" width="9.140625" style="162"/>
    <col min="2562" max="2562" width="11.85546875" style="162" customWidth="1"/>
    <col min="2563" max="2563" width="13" style="162" customWidth="1"/>
    <col min="2564" max="2564" width="15.42578125" style="162" customWidth="1"/>
    <col min="2565" max="2565" width="19.140625" style="162" customWidth="1"/>
    <col min="2566" max="2566" width="4.7109375" style="162" customWidth="1"/>
    <col min="2567" max="2567" width="3.28515625" style="162" customWidth="1"/>
    <col min="2568" max="2568" width="21.7109375" style="162" customWidth="1"/>
    <col min="2569" max="2569" width="4.42578125" style="162" customWidth="1"/>
    <col min="2570" max="2570" width="32.7109375" style="162" customWidth="1"/>
    <col min="2571" max="2571" width="23" style="162" customWidth="1"/>
    <col min="2572" max="2572" width="3.85546875" style="162" customWidth="1"/>
    <col min="2573" max="2573" width="3.5703125" style="162" customWidth="1"/>
    <col min="2574" max="2574" width="6.7109375" style="162" customWidth="1"/>
    <col min="2575" max="2575" width="7.28515625" style="162" customWidth="1"/>
    <col min="2576" max="2576" width="8.85546875" style="162" customWidth="1"/>
    <col min="2577" max="2577" width="3.140625" style="162" customWidth="1"/>
    <col min="2578" max="2578" width="3.28515625" style="162" customWidth="1"/>
    <col min="2579" max="2579" width="2.5703125" style="162" customWidth="1"/>
    <col min="2580" max="2580" width="2.42578125" style="162" customWidth="1"/>
    <col min="2581" max="2817" width="9.140625" style="162"/>
    <col min="2818" max="2818" width="11.85546875" style="162" customWidth="1"/>
    <col min="2819" max="2819" width="13" style="162" customWidth="1"/>
    <col min="2820" max="2820" width="15.42578125" style="162" customWidth="1"/>
    <col min="2821" max="2821" width="19.140625" style="162" customWidth="1"/>
    <col min="2822" max="2822" width="4.7109375" style="162" customWidth="1"/>
    <col min="2823" max="2823" width="3.28515625" style="162" customWidth="1"/>
    <col min="2824" max="2824" width="21.7109375" style="162" customWidth="1"/>
    <col min="2825" max="2825" width="4.42578125" style="162" customWidth="1"/>
    <col min="2826" max="2826" width="32.7109375" style="162" customWidth="1"/>
    <col min="2827" max="2827" width="23" style="162" customWidth="1"/>
    <col min="2828" max="2828" width="3.85546875" style="162" customWidth="1"/>
    <col min="2829" max="2829" width="3.5703125" style="162" customWidth="1"/>
    <col min="2830" max="2830" width="6.7109375" style="162" customWidth="1"/>
    <col min="2831" max="2831" width="7.28515625" style="162" customWidth="1"/>
    <col min="2832" max="2832" width="8.85546875" style="162" customWidth="1"/>
    <col min="2833" max="2833" width="3.140625" style="162" customWidth="1"/>
    <col min="2834" max="2834" width="3.28515625" style="162" customWidth="1"/>
    <col min="2835" max="2835" width="2.5703125" style="162" customWidth="1"/>
    <col min="2836" max="2836" width="2.42578125" style="162" customWidth="1"/>
    <col min="2837" max="3073" width="9.140625" style="162"/>
    <col min="3074" max="3074" width="11.85546875" style="162" customWidth="1"/>
    <col min="3075" max="3075" width="13" style="162" customWidth="1"/>
    <col min="3076" max="3076" width="15.42578125" style="162" customWidth="1"/>
    <col min="3077" max="3077" width="19.140625" style="162" customWidth="1"/>
    <col min="3078" max="3078" width="4.7109375" style="162" customWidth="1"/>
    <col min="3079" max="3079" width="3.28515625" style="162" customWidth="1"/>
    <col min="3080" max="3080" width="21.7109375" style="162" customWidth="1"/>
    <col min="3081" max="3081" width="4.42578125" style="162" customWidth="1"/>
    <col min="3082" max="3082" width="32.7109375" style="162" customWidth="1"/>
    <col min="3083" max="3083" width="23" style="162" customWidth="1"/>
    <col min="3084" max="3084" width="3.85546875" style="162" customWidth="1"/>
    <col min="3085" max="3085" width="3.5703125" style="162" customWidth="1"/>
    <col min="3086" max="3086" width="6.7109375" style="162" customWidth="1"/>
    <col min="3087" max="3087" width="7.28515625" style="162" customWidth="1"/>
    <col min="3088" max="3088" width="8.85546875" style="162" customWidth="1"/>
    <col min="3089" max="3089" width="3.140625" style="162" customWidth="1"/>
    <col min="3090" max="3090" width="3.28515625" style="162" customWidth="1"/>
    <col min="3091" max="3091" width="2.5703125" style="162" customWidth="1"/>
    <col min="3092" max="3092" width="2.42578125" style="162" customWidth="1"/>
    <col min="3093" max="3329" width="9.140625" style="162"/>
    <col min="3330" max="3330" width="11.85546875" style="162" customWidth="1"/>
    <col min="3331" max="3331" width="13" style="162" customWidth="1"/>
    <col min="3332" max="3332" width="15.42578125" style="162" customWidth="1"/>
    <col min="3333" max="3333" width="19.140625" style="162" customWidth="1"/>
    <col min="3334" max="3334" width="4.7109375" style="162" customWidth="1"/>
    <col min="3335" max="3335" width="3.28515625" style="162" customWidth="1"/>
    <col min="3336" max="3336" width="21.7109375" style="162" customWidth="1"/>
    <col min="3337" max="3337" width="4.42578125" style="162" customWidth="1"/>
    <col min="3338" max="3338" width="32.7109375" style="162" customWidth="1"/>
    <col min="3339" max="3339" width="23" style="162" customWidth="1"/>
    <col min="3340" max="3340" width="3.85546875" style="162" customWidth="1"/>
    <col min="3341" max="3341" width="3.5703125" style="162" customWidth="1"/>
    <col min="3342" max="3342" width="6.7109375" style="162" customWidth="1"/>
    <col min="3343" max="3343" width="7.28515625" style="162" customWidth="1"/>
    <col min="3344" max="3344" width="8.85546875" style="162" customWidth="1"/>
    <col min="3345" max="3345" width="3.140625" style="162" customWidth="1"/>
    <col min="3346" max="3346" width="3.28515625" style="162" customWidth="1"/>
    <col min="3347" max="3347" width="2.5703125" style="162" customWidth="1"/>
    <col min="3348" max="3348" width="2.42578125" style="162" customWidth="1"/>
    <col min="3349" max="3585" width="9.140625" style="162"/>
    <col min="3586" max="3586" width="11.85546875" style="162" customWidth="1"/>
    <col min="3587" max="3587" width="13" style="162" customWidth="1"/>
    <col min="3588" max="3588" width="15.42578125" style="162" customWidth="1"/>
    <col min="3589" max="3589" width="19.140625" style="162" customWidth="1"/>
    <col min="3590" max="3590" width="4.7109375" style="162" customWidth="1"/>
    <col min="3591" max="3591" width="3.28515625" style="162" customWidth="1"/>
    <col min="3592" max="3592" width="21.7109375" style="162" customWidth="1"/>
    <col min="3593" max="3593" width="4.42578125" style="162" customWidth="1"/>
    <col min="3594" max="3594" width="32.7109375" style="162" customWidth="1"/>
    <col min="3595" max="3595" width="23" style="162" customWidth="1"/>
    <col min="3596" max="3596" width="3.85546875" style="162" customWidth="1"/>
    <col min="3597" max="3597" width="3.5703125" style="162" customWidth="1"/>
    <col min="3598" max="3598" width="6.7109375" style="162" customWidth="1"/>
    <col min="3599" max="3599" width="7.28515625" style="162" customWidth="1"/>
    <col min="3600" max="3600" width="8.85546875" style="162" customWidth="1"/>
    <col min="3601" max="3601" width="3.140625" style="162" customWidth="1"/>
    <col min="3602" max="3602" width="3.28515625" style="162" customWidth="1"/>
    <col min="3603" max="3603" width="2.5703125" style="162" customWidth="1"/>
    <col min="3604" max="3604" width="2.42578125" style="162" customWidth="1"/>
    <col min="3605" max="3841" width="9.140625" style="162"/>
    <col min="3842" max="3842" width="11.85546875" style="162" customWidth="1"/>
    <col min="3843" max="3843" width="13" style="162" customWidth="1"/>
    <col min="3844" max="3844" width="15.42578125" style="162" customWidth="1"/>
    <col min="3845" max="3845" width="19.140625" style="162" customWidth="1"/>
    <col min="3846" max="3846" width="4.7109375" style="162" customWidth="1"/>
    <col min="3847" max="3847" width="3.28515625" style="162" customWidth="1"/>
    <col min="3848" max="3848" width="21.7109375" style="162" customWidth="1"/>
    <col min="3849" max="3849" width="4.42578125" style="162" customWidth="1"/>
    <col min="3850" max="3850" width="32.7109375" style="162" customWidth="1"/>
    <col min="3851" max="3851" width="23" style="162" customWidth="1"/>
    <col min="3852" max="3852" width="3.85546875" style="162" customWidth="1"/>
    <col min="3853" max="3853" width="3.5703125" style="162" customWidth="1"/>
    <col min="3854" max="3854" width="6.7109375" style="162" customWidth="1"/>
    <col min="3855" max="3855" width="7.28515625" style="162" customWidth="1"/>
    <col min="3856" max="3856" width="8.85546875" style="162" customWidth="1"/>
    <col min="3857" max="3857" width="3.140625" style="162" customWidth="1"/>
    <col min="3858" max="3858" width="3.28515625" style="162" customWidth="1"/>
    <col min="3859" max="3859" width="2.5703125" style="162" customWidth="1"/>
    <col min="3860" max="3860" width="2.42578125" style="162" customWidth="1"/>
    <col min="3861" max="4097" width="9.140625" style="162"/>
    <col min="4098" max="4098" width="11.85546875" style="162" customWidth="1"/>
    <col min="4099" max="4099" width="13" style="162" customWidth="1"/>
    <col min="4100" max="4100" width="15.42578125" style="162" customWidth="1"/>
    <col min="4101" max="4101" width="19.140625" style="162" customWidth="1"/>
    <col min="4102" max="4102" width="4.7109375" style="162" customWidth="1"/>
    <col min="4103" max="4103" width="3.28515625" style="162" customWidth="1"/>
    <col min="4104" max="4104" width="21.7109375" style="162" customWidth="1"/>
    <col min="4105" max="4105" width="4.42578125" style="162" customWidth="1"/>
    <col min="4106" max="4106" width="32.7109375" style="162" customWidth="1"/>
    <col min="4107" max="4107" width="23" style="162" customWidth="1"/>
    <col min="4108" max="4108" width="3.85546875" style="162" customWidth="1"/>
    <col min="4109" max="4109" width="3.5703125" style="162" customWidth="1"/>
    <col min="4110" max="4110" width="6.7109375" style="162" customWidth="1"/>
    <col min="4111" max="4111" width="7.28515625" style="162" customWidth="1"/>
    <col min="4112" max="4112" width="8.85546875" style="162" customWidth="1"/>
    <col min="4113" max="4113" width="3.140625" style="162" customWidth="1"/>
    <col min="4114" max="4114" width="3.28515625" style="162" customWidth="1"/>
    <col min="4115" max="4115" width="2.5703125" style="162" customWidth="1"/>
    <col min="4116" max="4116" width="2.42578125" style="162" customWidth="1"/>
    <col min="4117" max="4353" width="9.140625" style="162"/>
    <col min="4354" max="4354" width="11.85546875" style="162" customWidth="1"/>
    <col min="4355" max="4355" width="13" style="162" customWidth="1"/>
    <col min="4356" max="4356" width="15.42578125" style="162" customWidth="1"/>
    <col min="4357" max="4357" width="19.140625" style="162" customWidth="1"/>
    <col min="4358" max="4358" width="4.7109375" style="162" customWidth="1"/>
    <col min="4359" max="4359" width="3.28515625" style="162" customWidth="1"/>
    <col min="4360" max="4360" width="21.7109375" style="162" customWidth="1"/>
    <col min="4361" max="4361" width="4.42578125" style="162" customWidth="1"/>
    <col min="4362" max="4362" width="32.7109375" style="162" customWidth="1"/>
    <col min="4363" max="4363" width="23" style="162" customWidth="1"/>
    <col min="4364" max="4364" width="3.85546875" style="162" customWidth="1"/>
    <col min="4365" max="4365" width="3.5703125" style="162" customWidth="1"/>
    <col min="4366" max="4366" width="6.7109375" style="162" customWidth="1"/>
    <col min="4367" max="4367" width="7.28515625" style="162" customWidth="1"/>
    <col min="4368" max="4368" width="8.85546875" style="162" customWidth="1"/>
    <col min="4369" max="4369" width="3.140625" style="162" customWidth="1"/>
    <col min="4370" max="4370" width="3.28515625" style="162" customWidth="1"/>
    <col min="4371" max="4371" width="2.5703125" style="162" customWidth="1"/>
    <col min="4372" max="4372" width="2.42578125" style="162" customWidth="1"/>
    <col min="4373" max="4609" width="9.140625" style="162"/>
    <col min="4610" max="4610" width="11.85546875" style="162" customWidth="1"/>
    <col min="4611" max="4611" width="13" style="162" customWidth="1"/>
    <col min="4612" max="4612" width="15.42578125" style="162" customWidth="1"/>
    <col min="4613" max="4613" width="19.140625" style="162" customWidth="1"/>
    <col min="4614" max="4614" width="4.7109375" style="162" customWidth="1"/>
    <col min="4615" max="4615" width="3.28515625" style="162" customWidth="1"/>
    <col min="4616" max="4616" width="21.7109375" style="162" customWidth="1"/>
    <col min="4617" max="4617" width="4.42578125" style="162" customWidth="1"/>
    <col min="4618" max="4618" width="32.7109375" style="162" customWidth="1"/>
    <col min="4619" max="4619" width="23" style="162" customWidth="1"/>
    <col min="4620" max="4620" width="3.85546875" style="162" customWidth="1"/>
    <col min="4621" max="4621" width="3.5703125" style="162" customWidth="1"/>
    <col min="4622" max="4622" width="6.7109375" style="162" customWidth="1"/>
    <col min="4623" max="4623" width="7.28515625" style="162" customWidth="1"/>
    <col min="4624" max="4624" width="8.85546875" style="162" customWidth="1"/>
    <col min="4625" max="4625" width="3.140625" style="162" customWidth="1"/>
    <col min="4626" max="4626" width="3.28515625" style="162" customWidth="1"/>
    <col min="4627" max="4627" width="2.5703125" style="162" customWidth="1"/>
    <col min="4628" max="4628" width="2.42578125" style="162" customWidth="1"/>
    <col min="4629" max="4865" width="9.140625" style="162"/>
    <col min="4866" max="4866" width="11.85546875" style="162" customWidth="1"/>
    <col min="4867" max="4867" width="13" style="162" customWidth="1"/>
    <col min="4868" max="4868" width="15.42578125" style="162" customWidth="1"/>
    <col min="4869" max="4869" width="19.140625" style="162" customWidth="1"/>
    <col min="4870" max="4870" width="4.7109375" style="162" customWidth="1"/>
    <col min="4871" max="4871" width="3.28515625" style="162" customWidth="1"/>
    <col min="4872" max="4872" width="21.7109375" style="162" customWidth="1"/>
    <col min="4873" max="4873" width="4.42578125" style="162" customWidth="1"/>
    <col min="4874" max="4874" width="32.7109375" style="162" customWidth="1"/>
    <col min="4875" max="4875" width="23" style="162" customWidth="1"/>
    <col min="4876" max="4876" width="3.85546875" style="162" customWidth="1"/>
    <col min="4877" max="4877" width="3.5703125" style="162" customWidth="1"/>
    <col min="4878" max="4878" width="6.7109375" style="162" customWidth="1"/>
    <col min="4879" max="4879" width="7.28515625" style="162" customWidth="1"/>
    <col min="4880" max="4880" width="8.85546875" style="162" customWidth="1"/>
    <col min="4881" max="4881" width="3.140625" style="162" customWidth="1"/>
    <col min="4882" max="4882" width="3.28515625" style="162" customWidth="1"/>
    <col min="4883" max="4883" width="2.5703125" style="162" customWidth="1"/>
    <col min="4884" max="4884" width="2.42578125" style="162" customWidth="1"/>
    <col min="4885" max="5121" width="9.140625" style="162"/>
    <col min="5122" max="5122" width="11.85546875" style="162" customWidth="1"/>
    <col min="5123" max="5123" width="13" style="162" customWidth="1"/>
    <col min="5124" max="5124" width="15.42578125" style="162" customWidth="1"/>
    <col min="5125" max="5125" width="19.140625" style="162" customWidth="1"/>
    <col min="5126" max="5126" width="4.7109375" style="162" customWidth="1"/>
    <col min="5127" max="5127" width="3.28515625" style="162" customWidth="1"/>
    <col min="5128" max="5128" width="21.7109375" style="162" customWidth="1"/>
    <col min="5129" max="5129" width="4.42578125" style="162" customWidth="1"/>
    <col min="5130" max="5130" width="32.7109375" style="162" customWidth="1"/>
    <col min="5131" max="5131" width="23" style="162" customWidth="1"/>
    <col min="5132" max="5132" width="3.85546875" style="162" customWidth="1"/>
    <col min="5133" max="5133" width="3.5703125" style="162" customWidth="1"/>
    <col min="5134" max="5134" width="6.7109375" style="162" customWidth="1"/>
    <col min="5135" max="5135" width="7.28515625" style="162" customWidth="1"/>
    <col min="5136" max="5136" width="8.85546875" style="162" customWidth="1"/>
    <col min="5137" max="5137" width="3.140625" style="162" customWidth="1"/>
    <col min="5138" max="5138" width="3.28515625" style="162" customWidth="1"/>
    <col min="5139" max="5139" width="2.5703125" style="162" customWidth="1"/>
    <col min="5140" max="5140" width="2.42578125" style="162" customWidth="1"/>
    <col min="5141" max="5377" width="9.140625" style="162"/>
    <col min="5378" max="5378" width="11.85546875" style="162" customWidth="1"/>
    <col min="5379" max="5379" width="13" style="162" customWidth="1"/>
    <col min="5380" max="5380" width="15.42578125" style="162" customWidth="1"/>
    <col min="5381" max="5381" width="19.140625" style="162" customWidth="1"/>
    <col min="5382" max="5382" width="4.7109375" style="162" customWidth="1"/>
    <col min="5383" max="5383" width="3.28515625" style="162" customWidth="1"/>
    <col min="5384" max="5384" width="21.7109375" style="162" customWidth="1"/>
    <col min="5385" max="5385" width="4.42578125" style="162" customWidth="1"/>
    <col min="5386" max="5386" width="32.7109375" style="162" customWidth="1"/>
    <col min="5387" max="5387" width="23" style="162" customWidth="1"/>
    <col min="5388" max="5388" width="3.85546875" style="162" customWidth="1"/>
    <col min="5389" max="5389" width="3.5703125" style="162" customWidth="1"/>
    <col min="5390" max="5390" width="6.7109375" style="162" customWidth="1"/>
    <col min="5391" max="5391" width="7.28515625" style="162" customWidth="1"/>
    <col min="5392" max="5392" width="8.85546875" style="162" customWidth="1"/>
    <col min="5393" max="5393" width="3.140625" style="162" customWidth="1"/>
    <col min="5394" max="5394" width="3.28515625" style="162" customWidth="1"/>
    <col min="5395" max="5395" width="2.5703125" style="162" customWidth="1"/>
    <col min="5396" max="5396" width="2.42578125" style="162" customWidth="1"/>
    <col min="5397" max="5633" width="9.140625" style="162"/>
    <col min="5634" max="5634" width="11.85546875" style="162" customWidth="1"/>
    <col min="5635" max="5635" width="13" style="162" customWidth="1"/>
    <col min="5636" max="5636" width="15.42578125" style="162" customWidth="1"/>
    <col min="5637" max="5637" width="19.140625" style="162" customWidth="1"/>
    <col min="5638" max="5638" width="4.7109375" style="162" customWidth="1"/>
    <col min="5639" max="5639" width="3.28515625" style="162" customWidth="1"/>
    <col min="5640" max="5640" width="21.7109375" style="162" customWidth="1"/>
    <col min="5641" max="5641" width="4.42578125" style="162" customWidth="1"/>
    <col min="5642" max="5642" width="32.7109375" style="162" customWidth="1"/>
    <col min="5643" max="5643" width="23" style="162" customWidth="1"/>
    <col min="5644" max="5644" width="3.85546875" style="162" customWidth="1"/>
    <col min="5645" max="5645" width="3.5703125" style="162" customWidth="1"/>
    <col min="5646" max="5646" width="6.7109375" style="162" customWidth="1"/>
    <col min="5647" max="5647" width="7.28515625" style="162" customWidth="1"/>
    <col min="5648" max="5648" width="8.85546875" style="162" customWidth="1"/>
    <col min="5649" max="5649" width="3.140625" style="162" customWidth="1"/>
    <col min="5650" max="5650" width="3.28515625" style="162" customWidth="1"/>
    <col min="5651" max="5651" width="2.5703125" style="162" customWidth="1"/>
    <col min="5652" max="5652" width="2.42578125" style="162" customWidth="1"/>
    <col min="5653" max="5889" width="9.140625" style="162"/>
    <col min="5890" max="5890" width="11.85546875" style="162" customWidth="1"/>
    <col min="5891" max="5891" width="13" style="162" customWidth="1"/>
    <col min="5892" max="5892" width="15.42578125" style="162" customWidth="1"/>
    <col min="5893" max="5893" width="19.140625" style="162" customWidth="1"/>
    <col min="5894" max="5894" width="4.7109375" style="162" customWidth="1"/>
    <col min="5895" max="5895" width="3.28515625" style="162" customWidth="1"/>
    <col min="5896" max="5896" width="21.7109375" style="162" customWidth="1"/>
    <col min="5897" max="5897" width="4.42578125" style="162" customWidth="1"/>
    <col min="5898" max="5898" width="32.7109375" style="162" customWidth="1"/>
    <col min="5899" max="5899" width="23" style="162" customWidth="1"/>
    <col min="5900" max="5900" width="3.85546875" style="162" customWidth="1"/>
    <col min="5901" max="5901" width="3.5703125" style="162" customWidth="1"/>
    <col min="5902" max="5902" width="6.7109375" style="162" customWidth="1"/>
    <col min="5903" max="5903" width="7.28515625" style="162" customWidth="1"/>
    <col min="5904" max="5904" width="8.85546875" style="162" customWidth="1"/>
    <col min="5905" max="5905" width="3.140625" style="162" customWidth="1"/>
    <col min="5906" max="5906" width="3.28515625" style="162" customWidth="1"/>
    <col min="5907" max="5907" width="2.5703125" style="162" customWidth="1"/>
    <col min="5908" max="5908" width="2.42578125" style="162" customWidth="1"/>
    <col min="5909" max="6145" width="9.140625" style="162"/>
    <col min="6146" max="6146" width="11.85546875" style="162" customWidth="1"/>
    <col min="6147" max="6147" width="13" style="162" customWidth="1"/>
    <col min="6148" max="6148" width="15.42578125" style="162" customWidth="1"/>
    <col min="6149" max="6149" width="19.140625" style="162" customWidth="1"/>
    <col min="6150" max="6150" width="4.7109375" style="162" customWidth="1"/>
    <col min="6151" max="6151" width="3.28515625" style="162" customWidth="1"/>
    <col min="6152" max="6152" width="21.7109375" style="162" customWidth="1"/>
    <col min="6153" max="6153" width="4.42578125" style="162" customWidth="1"/>
    <col min="6154" max="6154" width="32.7109375" style="162" customWidth="1"/>
    <col min="6155" max="6155" width="23" style="162" customWidth="1"/>
    <col min="6156" max="6156" width="3.85546875" style="162" customWidth="1"/>
    <col min="6157" max="6157" width="3.5703125" style="162" customWidth="1"/>
    <col min="6158" max="6158" width="6.7109375" style="162" customWidth="1"/>
    <col min="6159" max="6159" width="7.28515625" style="162" customWidth="1"/>
    <col min="6160" max="6160" width="8.85546875" style="162" customWidth="1"/>
    <col min="6161" max="6161" width="3.140625" style="162" customWidth="1"/>
    <col min="6162" max="6162" width="3.28515625" style="162" customWidth="1"/>
    <col min="6163" max="6163" width="2.5703125" style="162" customWidth="1"/>
    <col min="6164" max="6164" width="2.42578125" style="162" customWidth="1"/>
    <col min="6165" max="6401" width="9.140625" style="162"/>
    <col min="6402" max="6402" width="11.85546875" style="162" customWidth="1"/>
    <col min="6403" max="6403" width="13" style="162" customWidth="1"/>
    <col min="6404" max="6404" width="15.42578125" style="162" customWidth="1"/>
    <col min="6405" max="6405" width="19.140625" style="162" customWidth="1"/>
    <col min="6406" max="6406" width="4.7109375" style="162" customWidth="1"/>
    <col min="6407" max="6407" width="3.28515625" style="162" customWidth="1"/>
    <col min="6408" max="6408" width="21.7109375" style="162" customWidth="1"/>
    <col min="6409" max="6409" width="4.42578125" style="162" customWidth="1"/>
    <col min="6410" max="6410" width="32.7109375" style="162" customWidth="1"/>
    <col min="6411" max="6411" width="23" style="162" customWidth="1"/>
    <col min="6412" max="6412" width="3.85546875" style="162" customWidth="1"/>
    <col min="6413" max="6413" width="3.5703125" style="162" customWidth="1"/>
    <col min="6414" max="6414" width="6.7109375" style="162" customWidth="1"/>
    <col min="6415" max="6415" width="7.28515625" style="162" customWidth="1"/>
    <col min="6416" max="6416" width="8.85546875" style="162" customWidth="1"/>
    <col min="6417" max="6417" width="3.140625" style="162" customWidth="1"/>
    <col min="6418" max="6418" width="3.28515625" style="162" customWidth="1"/>
    <col min="6419" max="6419" width="2.5703125" style="162" customWidth="1"/>
    <col min="6420" max="6420" width="2.42578125" style="162" customWidth="1"/>
    <col min="6421" max="6657" width="9.140625" style="162"/>
    <col min="6658" max="6658" width="11.85546875" style="162" customWidth="1"/>
    <col min="6659" max="6659" width="13" style="162" customWidth="1"/>
    <col min="6660" max="6660" width="15.42578125" style="162" customWidth="1"/>
    <col min="6661" max="6661" width="19.140625" style="162" customWidth="1"/>
    <col min="6662" max="6662" width="4.7109375" style="162" customWidth="1"/>
    <col min="6663" max="6663" width="3.28515625" style="162" customWidth="1"/>
    <col min="6664" max="6664" width="21.7109375" style="162" customWidth="1"/>
    <col min="6665" max="6665" width="4.42578125" style="162" customWidth="1"/>
    <col min="6666" max="6666" width="32.7109375" style="162" customWidth="1"/>
    <col min="6667" max="6667" width="23" style="162" customWidth="1"/>
    <col min="6668" max="6668" width="3.85546875" style="162" customWidth="1"/>
    <col min="6669" max="6669" width="3.5703125" style="162" customWidth="1"/>
    <col min="6670" max="6670" width="6.7109375" style="162" customWidth="1"/>
    <col min="6671" max="6671" width="7.28515625" style="162" customWidth="1"/>
    <col min="6672" max="6672" width="8.85546875" style="162" customWidth="1"/>
    <col min="6673" max="6673" width="3.140625" style="162" customWidth="1"/>
    <col min="6674" max="6674" width="3.28515625" style="162" customWidth="1"/>
    <col min="6675" max="6675" width="2.5703125" style="162" customWidth="1"/>
    <col min="6676" max="6676" width="2.42578125" style="162" customWidth="1"/>
    <col min="6677" max="6913" width="9.140625" style="162"/>
    <col min="6914" max="6914" width="11.85546875" style="162" customWidth="1"/>
    <col min="6915" max="6915" width="13" style="162" customWidth="1"/>
    <col min="6916" max="6916" width="15.42578125" style="162" customWidth="1"/>
    <col min="6917" max="6917" width="19.140625" style="162" customWidth="1"/>
    <col min="6918" max="6918" width="4.7109375" style="162" customWidth="1"/>
    <col min="6919" max="6919" width="3.28515625" style="162" customWidth="1"/>
    <col min="6920" max="6920" width="21.7109375" style="162" customWidth="1"/>
    <col min="6921" max="6921" width="4.42578125" style="162" customWidth="1"/>
    <col min="6922" max="6922" width="32.7109375" style="162" customWidth="1"/>
    <col min="6923" max="6923" width="23" style="162" customWidth="1"/>
    <col min="6924" max="6924" width="3.85546875" style="162" customWidth="1"/>
    <col min="6925" max="6925" width="3.5703125" style="162" customWidth="1"/>
    <col min="6926" max="6926" width="6.7109375" style="162" customWidth="1"/>
    <col min="6927" max="6927" width="7.28515625" style="162" customWidth="1"/>
    <col min="6928" max="6928" width="8.85546875" style="162" customWidth="1"/>
    <col min="6929" max="6929" width="3.140625" style="162" customWidth="1"/>
    <col min="6930" max="6930" width="3.28515625" style="162" customWidth="1"/>
    <col min="6931" max="6931" width="2.5703125" style="162" customWidth="1"/>
    <col min="6932" max="6932" width="2.42578125" style="162" customWidth="1"/>
    <col min="6933" max="7169" width="9.140625" style="162"/>
    <col min="7170" max="7170" width="11.85546875" style="162" customWidth="1"/>
    <col min="7171" max="7171" width="13" style="162" customWidth="1"/>
    <col min="7172" max="7172" width="15.42578125" style="162" customWidth="1"/>
    <col min="7173" max="7173" width="19.140625" style="162" customWidth="1"/>
    <col min="7174" max="7174" width="4.7109375" style="162" customWidth="1"/>
    <col min="7175" max="7175" width="3.28515625" style="162" customWidth="1"/>
    <col min="7176" max="7176" width="21.7109375" style="162" customWidth="1"/>
    <col min="7177" max="7177" width="4.42578125" style="162" customWidth="1"/>
    <col min="7178" max="7178" width="32.7109375" style="162" customWidth="1"/>
    <col min="7179" max="7179" width="23" style="162" customWidth="1"/>
    <col min="7180" max="7180" width="3.85546875" style="162" customWidth="1"/>
    <col min="7181" max="7181" width="3.5703125" style="162" customWidth="1"/>
    <col min="7182" max="7182" width="6.7109375" style="162" customWidth="1"/>
    <col min="7183" max="7183" width="7.28515625" style="162" customWidth="1"/>
    <col min="7184" max="7184" width="8.85546875" style="162" customWidth="1"/>
    <col min="7185" max="7185" width="3.140625" style="162" customWidth="1"/>
    <col min="7186" max="7186" width="3.28515625" style="162" customWidth="1"/>
    <col min="7187" max="7187" width="2.5703125" style="162" customWidth="1"/>
    <col min="7188" max="7188" width="2.42578125" style="162" customWidth="1"/>
    <col min="7189" max="7425" width="9.140625" style="162"/>
    <col min="7426" max="7426" width="11.85546875" style="162" customWidth="1"/>
    <col min="7427" max="7427" width="13" style="162" customWidth="1"/>
    <col min="7428" max="7428" width="15.42578125" style="162" customWidth="1"/>
    <col min="7429" max="7429" width="19.140625" style="162" customWidth="1"/>
    <col min="7430" max="7430" width="4.7109375" style="162" customWidth="1"/>
    <col min="7431" max="7431" width="3.28515625" style="162" customWidth="1"/>
    <col min="7432" max="7432" width="21.7109375" style="162" customWidth="1"/>
    <col min="7433" max="7433" width="4.42578125" style="162" customWidth="1"/>
    <col min="7434" max="7434" width="32.7109375" style="162" customWidth="1"/>
    <col min="7435" max="7435" width="23" style="162" customWidth="1"/>
    <col min="7436" max="7436" width="3.85546875" style="162" customWidth="1"/>
    <col min="7437" max="7437" width="3.5703125" style="162" customWidth="1"/>
    <col min="7438" max="7438" width="6.7109375" style="162" customWidth="1"/>
    <col min="7439" max="7439" width="7.28515625" style="162" customWidth="1"/>
    <col min="7440" max="7440" width="8.85546875" style="162" customWidth="1"/>
    <col min="7441" max="7441" width="3.140625" style="162" customWidth="1"/>
    <col min="7442" max="7442" width="3.28515625" style="162" customWidth="1"/>
    <col min="7443" max="7443" width="2.5703125" style="162" customWidth="1"/>
    <col min="7444" max="7444" width="2.42578125" style="162" customWidth="1"/>
    <col min="7445" max="7681" width="9.140625" style="162"/>
    <col min="7682" max="7682" width="11.85546875" style="162" customWidth="1"/>
    <col min="7683" max="7683" width="13" style="162" customWidth="1"/>
    <col min="7684" max="7684" width="15.42578125" style="162" customWidth="1"/>
    <col min="7685" max="7685" width="19.140625" style="162" customWidth="1"/>
    <col min="7686" max="7686" width="4.7109375" style="162" customWidth="1"/>
    <col min="7687" max="7687" width="3.28515625" style="162" customWidth="1"/>
    <col min="7688" max="7688" width="21.7109375" style="162" customWidth="1"/>
    <col min="7689" max="7689" width="4.42578125" style="162" customWidth="1"/>
    <col min="7690" max="7690" width="32.7109375" style="162" customWidth="1"/>
    <col min="7691" max="7691" width="23" style="162" customWidth="1"/>
    <col min="7692" max="7692" width="3.85546875" style="162" customWidth="1"/>
    <col min="7693" max="7693" width="3.5703125" style="162" customWidth="1"/>
    <col min="7694" max="7694" width="6.7109375" style="162" customWidth="1"/>
    <col min="7695" max="7695" width="7.28515625" style="162" customWidth="1"/>
    <col min="7696" max="7696" width="8.85546875" style="162" customWidth="1"/>
    <col min="7697" max="7697" width="3.140625" style="162" customWidth="1"/>
    <col min="7698" max="7698" width="3.28515625" style="162" customWidth="1"/>
    <col min="7699" max="7699" width="2.5703125" style="162" customWidth="1"/>
    <col min="7700" max="7700" width="2.42578125" style="162" customWidth="1"/>
    <col min="7701" max="7937" width="9.140625" style="162"/>
    <col min="7938" max="7938" width="11.85546875" style="162" customWidth="1"/>
    <col min="7939" max="7939" width="13" style="162" customWidth="1"/>
    <col min="7940" max="7940" width="15.42578125" style="162" customWidth="1"/>
    <col min="7941" max="7941" width="19.140625" style="162" customWidth="1"/>
    <col min="7942" max="7942" width="4.7109375" style="162" customWidth="1"/>
    <col min="7943" max="7943" width="3.28515625" style="162" customWidth="1"/>
    <col min="7944" max="7944" width="21.7109375" style="162" customWidth="1"/>
    <col min="7945" max="7945" width="4.42578125" style="162" customWidth="1"/>
    <col min="7946" max="7946" width="32.7109375" style="162" customWidth="1"/>
    <col min="7947" max="7947" width="23" style="162" customWidth="1"/>
    <col min="7948" max="7948" width="3.85546875" style="162" customWidth="1"/>
    <col min="7949" max="7949" width="3.5703125" style="162" customWidth="1"/>
    <col min="7950" max="7950" width="6.7109375" style="162" customWidth="1"/>
    <col min="7951" max="7951" width="7.28515625" style="162" customWidth="1"/>
    <col min="7952" max="7952" width="8.85546875" style="162" customWidth="1"/>
    <col min="7953" max="7953" width="3.140625" style="162" customWidth="1"/>
    <col min="7954" max="7954" width="3.28515625" style="162" customWidth="1"/>
    <col min="7955" max="7955" width="2.5703125" style="162" customWidth="1"/>
    <col min="7956" max="7956" width="2.42578125" style="162" customWidth="1"/>
    <col min="7957" max="8193" width="9.140625" style="162"/>
    <col min="8194" max="8194" width="11.85546875" style="162" customWidth="1"/>
    <col min="8195" max="8195" width="13" style="162" customWidth="1"/>
    <col min="8196" max="8196" width="15.42578125" style="162" customWidth="1"/>
    <col min="8197" max="8197" width="19.140625" style="162" customWidth="1"/>
    <col min="8198" max="8198" width="4.7109375" style="162" customWidth="1"/>
    <col min="8199" max="8199" width="3.28515625" style="162" customWidth="1"/>
    <col min="8200" max="8200" width="21.7109375" style="162" customWidth="1"/>
    <col min="8201" max="8201" width="4.42578125" style="162" customWidth="1"/>
    <col min="8202" max="8202" width="32.7109375" style="162" customWidth="1"/>
    <col min="8203" max="8203" width="23" style="162" customWidth="1"/>
    <col min="8204" max="8204" width="3.85546875" style="162" customWidth="1"/>
    <col min="8205" max="8205" width="3.5703125" style="162" customWidth="1"/>
    <col min="8206" max="8206" width="6.7109375" style="162" customWidth="1"/>
    <col min="8207" max="8207" width="7.28515625" style="162" customWidth="1"/>
    <col min="8208" max="8208" width="8.85546875" style="162" customWidth="1"/>
    <col min="8209" max="8209" width="3.140625" style="162" customWidth="1"/>
    <col min="8210" max="8210" width="3.28515625" style="162" customWidth="1"/>
    <col min="8211" max="8211" width="2.5703125" style="162" customWidth="1"/>
    <col min="8212" max="8212" width="2.42578125" style="162" customWidth="1"/>
    <col min="8213" max="8449" width="9.140625" style="162"/>
    <col min="8450" max="8450" width="11.85546875" style="162" customWidth="1"/>
    <col min="8451" max="8451" width="13" style="162" customWidth="1"/>
    <col min="8452" max="8452" width="15.42578125" style="162" customWidth="1"/>
    <col min="8453" max="8453" width="19.140625" style="162" customWidth="1"/>
    <col min="8454" max="8454" width="4.7109375" style="162" customWidth="1"/>
    <col min="8455" max="8455" width="3.28515625" style="162" customWidth="1"/>
    <col min="8456" max="8456" width="21.7109375" style="162" customWidth="1"/>
    <col min="8457" max="8457" width="4.42578125" style="162" customWidth="1"/>
    <col min="8458" max="8458" width="32.7109375" style="162" customWidth="1"/>
    <col min="8459" max="8459" width="23" style="162" customWidth="1"/>
    <col min="8460" max="8460" width="3.85546875" style="162" customWidth="1"/>
    <col min="8461" max="8461" width="3.5703125" style="162" customWidth="1"/>
    <col min="8462" max="8462" width="6.7109375" style="162" customWidth="1"/>
    <col min="8463" max="8463" width="7.28515625" style="162" customWidth="1"/>
    <col min="8464" max="8464" width="8.85546875" style="162" customWidth="1"/>
    <col min="8465" max="8465" width="3.140625" style="162" customWidth="1"/>
    <col min="8466" max="8466" width="3.28515625" style="162" customWidth="1"/>
    <col min="8467" max="8467" width="2.5703125" style="162" customWidth="1"/>
    <col min="8468" max="8468" width="2.42578125" style="162" customWidth="1"/>
    <col min="8469" max="8705" width="9.140625" style="162"/>
    <col min="8706" max="8706" width="11.85546875" style="162" customWidth="1"/>
    <col min="8707" max="8707" width="13" style="162" customWidth="1"/>
    <col min="8708" max="8708" width="15.42578125" style="162" customWidth="1"/>
    <col min="8709" max="8709" width="19.140625" style="162" customWidth="1"/>
    <col min="8710" max="8710" width="4.7109375" style="162" customWidth="1"/>
    <col min="8711" max="8711" width="3.28515625" style="162" customWidth="1"/>
    <col min="8712" max="8712" width="21.7109375" style="162" customWidth="1"/>
    <col min="8713" max="8713" width="4.42578125" style="162" customWidth="1"/>
    <col min="8714" max="8714" width="32.7109375" style="162" customWidth="1"/>
    <col min="8715" max="8715" width="23" style="162" customWidth="1"/>
    <col min="8716" max="8716" width="3.85546875" style="162" customWidth="1"/>
    <col min="8717" max="8717" width="3.5703125" style="162" customWidth="1"/>
    <col min="8718" max="8718" width="6.7109375" style="162" customWidth="1"/>
    <col min="8719" max="8719" width="7.28515625" style="162" customWidth="1"/>
    <col min="8720" max="8720" width="8.85546875" style="162" customWidth="1"/>
    <col min="8721" max="8721" width="3.140625" style="162" customWidth="1"/>
    <col min="8722" max="8722" width="3.28515625" style="162" customWidth="1"/>
    <col min="8723" max="8723" width="2.5703125" style="162" customWidth="1"/>
    <col min="8724" max="8724" width="2.42578125" style="162" customWidth="1"/>
    <col min="8725" max="8961" width="9.140625" style="162"/>
    <col min="8962" max="8962" width="11.85546875" style="162" customWidth="1"/>
    <col min="8963" max="8963" width="13" style="162" customWidth="1"/>
    <col min="8964" max="8964" width="15.42578125" style="162" customWidth="1"/>
    <col min="8965" max="8965" width="19.140625" style="162" customWidth="1"/>
    <col min="8966" max="8966" width="4.7109375" style="162" customWidth="1"/>
    <col min="8967" max="8967" width="3.28515625" style="162" customWidth="1"/>
    <col min="8968" max="8968" width="21.7109375" style="162" customWidth="1"/>
    <col min="8969" max="8969" width="4.42578125" style="162" customWidth="1"/>
    <col min="8970" max="8970" width="32.7109375" style="162" customWidth="1"/>
    <col min="8971" max="8971" width="23" style="162" customWidth="1"/>
    <col min="8972" max="8972" width="3.85546875" style="162" customWidth="1"/>
    <col min="8973" max="8973" width="3.5703125" style="162" customWidth="1"/>
    <col min="8974" max="8974" width="6.7109375" style="162" customWidth="1"/>
    <col min="8975" max="8975" width="7.28515625" style="162" customWidth="1"/>
    <col min="8976" max="8976" width="8.85546875" style="162" customWidth="1"/>
    <col min="8977" max="8977" width="3.140625" style="162" customWidth="1"/>
    <col min="8978" max="8978" width="3.28515625" style="162" customWidth="1"/>
    <col min="8979" max="8979" width="2.5703125" style="162" customWidth="1"/>
    <col min="8980" max="8980" width="2.42578125" style="162" customWidth="1"/>
    <col min="8981" max="9217" width="9.140625" style="162"/>
    <col min="9218" max="9218" width="11.85546875" style="162" customWidth="1"/>
    <col min="9219" max="9219" width="13" style="162" customWidth="1"/>
    <col min="9220" max="9220" width="15.42578125" style="162" customWidth="1"/>
    <col min="9221" max="9221" width="19.140625" style="162" customWidth="1"/>
    <col min="9222" max="9222" width="4.7109375" style="162" customWidth="1"/>
    <col min="9223" max="9223" width="3.28515625" style="162" customWidth="1"/>
    <col min="9224" max="9224" width="21.7109375" style="162" customWidth="1"/>
    <col min="9225" max="9225" width="4.42578125" style="162" customWidth="1"/>
    <col min="9226" max="9226" width="32.7109375" style="162" customWidth="1"/>
    <col min="9227" max="9227" width="23" style="162" customWidth="1"/>
    <col min="9228" max="9228" width="3.85546875" style="162" customWidth="1"/>
    <col min="9229" max="9229" width="3.5703125" style="162" customWidth="1"/>
    <col min="9230" max="9230" width="6.7109375" style="162" customWidth="1"/>
    <col min="9231" max="9231" width="7.28515625" style="162" customWidth="1"/>
    <col min="9232" max="9232" width="8.85546875" style="162" customWidth="1"/>
    <col min="9233" max="9233" width="3.140625" style="162" customWidth="1"/>
    <col min="9234" max="9234" width="3.28515625" style="162" customWidth="1"/>
    <col min="9235" max="9235" width="2.5703125" style="162" customWidth="1"/>
    <col min="9236" max="9236" width="2.42578125" style="162" customWidth="1"/>
    <col min="9237" max="9473" width="9.140625" style="162"/>
    <col min="9474" max="9474" width="11.85546875" style="162" customWidth="1"/>
    <col min="9475" max="9475" width="13" style="162" customWidth="1"/>
    <col min="9476" max="9476" width="15.42578125" style="162" customWidth="1"/>
    <col min="9477" max="9477" width="19.140625" style="162" customWidth="1"/>
    <col min="9478" max="9478" width="4.7109375" style="162" customWidth="1"/>
    <col min="9479" max="9479" width="3.28515625" style="162" customWidth="1"/>
    <col min="9480" max="9480" width="21.7109375" style="162" customWidth="1"/>
    <col min="9481" max="9481" width="4.42578125" style="162" customWidth="1"/>
    <col min="9482" max="9482" width="32.7109375" style="162" customWidth="1"/>
    <col min="9483" max="9483" width="23" style="162" customWidth="1"/>
    <col min="9484" max="9484" width="3.85546875" style="162" customWidth="1"/>
    <col min="9485" max="9485" width="3.5703125" style="162" customWidth="1"/>
    <col min="9486" max="9486" width="6.7109375" style="162" customWidth="1"/>
    <col min="9487" max="9487" width="7.28515625" style="162" customWidth="1"/>
    <col min="9488" max="9488" width="8.85546875" style="162" customWidth="1"/>
    <col min="9489" max="9489" width="3.140625" style="162" customWidth="1"/>
    <col min="9490" max="9490" width="3.28515625" style="162" customWidth="1"/>
    <col min="9491" max="9491" width="2.5703125" style="162" customWidth="1"/>
    <col min="9492" max="9492" width="2.42578125" style="162" customWidth="1"/>
    <col min="9493" max="9729" width="9.140625" style="162"/>
    <col min="9730" max="9730" width="11.85546875" style="162" customWidth="1"/>
    <col min="9731" max="9731" width="13" style="162" customWidth="1"/>
    <col min="9732" max="9732" width="15.42578125" style="162" customWidth="1"/>
    <col min="9733" max="9733" width="19.140625" style="162" customWidth="1"/>
    <col min="9734" max="9734" width="4.7109375" style="162" customWidth="1"/>
    <col min="9735" max="9735" width="3.28515625" style="162" customWidth="1"/>
    <col min="9736" max="9736" width="21.7109375" style="162" customWidth="1"/>
    <col min="9737" max="9737" width="4.42578125" style="162" customWidth="1"/>
    <col min="9738" max="9738" width="32.7109375" style="162" customWidth="1"/>
    <col min="9739" max="9739" width="23" style="162" customWidth="1"/>
    <col min="9740" max="9740" width="3.85546875" style="162" customWidth="1"/>
    <col min="9741" max="9741" width="3.5703125" style="162" customWidth="1"/>
    <col min="9742" max="9742" width="6.7109375" style="162" customWidth="1"/>
    <col min="9743" max="9743" width="7.28515625" style="162" customWidth="1"/>
    <col min="9744" max="9744" width="8.85546875" style="162" customWidth="1"/>
    <col min="9745" max="9745" width="3.140625" style="162" customWidth="1"/>
    <col min="9746" max="9746" width="3.28515625" style="162" customWidth="1"/>
    <col min="9747" max="9747" width="2.5703125" style="162" customWidth="1"/>
    <col min="9748" max="9748" width="2.42578125" style="162" customWidth="1"/>
    <col min="9749" max="9985" width="9.140625" style="162"/>
    <col min="9986" max="9986" width="11.85546875" style="162" customWidth="1"/>
    <col min="9987" max="9987" width="13" style="162" customWidth="1"/>
    <col min="9988" max="9988" width="15.42578125" style="162" customWidth="1"/>
    <col min="9989" max="9989" width="19.140625" style="162" customWidth="1"/>
    <col min="9990" max="9990" width="4.7109375" style="162" customWidth="1"/>
    <col min="9991" max="9991" width="3.28515625" style="162" customWidth="1"/>
    <col min="9992" max="9992" width="21.7109375" style="162" customWidth="1"/>
    <col min="9993" max="9993" width="4.42578125" style="162" customWidth="1"/>
    <col min="9994" max="9994" width="32.7109375" style="162" customWidth="1"/>
    <col min="9995" max="9995" width="23" style="162" customWidth="1"/>
    <col min="9996" max="9996" width="3.85546875" style="162" customWidth="1"/>
    <col min="9997" max="9997" width="3.5703125" style="162" customWidth="1"/>
    <col min="9998" max="9998" width="6.7109375" style="162" customWidth="1"/>
    <col min="9999" max="9999" width="7.28515625" style="162" customWidth="1"/>
    <col min="10000" max="10000" width="8.85546875" style="162" customWidth="1"/>
    <col min="10001" max="10001" width="3.140625" style="162" customWidth="1"/>
    <col min="10002" max="10002" width="3.28515625" style="162" customWidth="1"/>
    <col min="10003" max="10003" width="2.5703125" style="162" customWidth="1"/>
    <col min="10004" max="10004" width="2.42578125" style="162" customWidth="1"/>
    <col min="10005" max="10241" width="9.140625" style="162"/>
    <col min="10242" max="10242" width="11.85546875" style="162" customWidth="1"/>
    <col min="10243" max="10243" width="13" style="162" customWidth="1"/>
    <col min="10244" max="10244" width="15.42578125" style="162" customWidth="1"/>
    <col min="10245" max="10245" width="19.140625" style="162" customWidth="1"/>
    <col min="10246" max="10246" width="4.7109375" style="162" customWidth="1"/>
    <col min="10247" max="10247" width="3.28515625" style="162" customWidth="1"/>
    <col min="10248" max="10248" width="21.7109375" style="162" customWidth="1"/>
    <col min="10249" max="10249" width="4.42578125" style="162" customWidth="1"/>
    <col min="10250" max="10250" width="32.7109375" style="162" customWidth="1"/>
    <col min="10251" max="10251" width="23" style="162" customWidth="1"/>
    <col min="10252" max="10252" width="3.85546875" style="162" customWidth="1"/>
    <col min="10253" max="10253" width="3.5703125" style="162" customWidth="1"/>
    <col min="10254" max="10254" width="6.7109375" style="162" customWidth="1"/>
    <col min="10255" max="10255" width="7.28515625" style="162" customWidth="1"/>
    <col min="10256" max="10256" width="8.85546875" style="162" customWidth="1"/>
    <col min="10257" max="10257" width="3.140625" style="162" customWidth="1"/>
    <col min="10258" max="10258" width="3.28515625" style="162" customWidth="1"/>
    <col min="10259" max="10259" width="2.5703125" style="162" customWidth="1"/>
    <col min="10260" max="10260" width="2.42578125" style="162" customWidth="1"/>
    <col min="10261" max="10497" width="9.140625" style="162"/>
    <col min="10498" max="10498" width="11.85546875" style="162" customWidth="1"/>
    <col min="10499" max="10499" width="13" style="162" customWidth="1"/>
    <col min="10500" max="10500" width="15.42578125" style="162" customWidth="1"/>
    <col min="10501" max="10501" width="19.140625" style="162" customWidth="1"/>
    <col min="10502" max="10502" width="4.7109375" style="162" customWidth="1"/>
    <col min="10503" max="10503" width="3.28515625" style="162" customWidth="1"/>
    <col min="10504" max="10504" width="21.7109375" style="162" customWidth="1"/>
    <col min="10505" max="10505" width="4.42578125" style="162" customWidth="1"/>
    <col min="10506" max="10506" width="32.7109375" style="162" customWidth="1"/>
    <col min="10507" max="10507" width="23" style="162" customWidth="1"/>
    <col min="10508" max="10508" width="3.85546875" style="162" customWidth="1"/>
    <col min="10509" max="10509" width="3.5703125" style="162" customWidth="1"/>
    <col min="10510" max="10510" width="6.7109375" style="162" customWidth="1"/>
    <col min="10511" max="10511" width="7.28515625" style="162" customWidth="1"/>
    <col min="10512" max="10512" width="8.85546875" style="162" customWidth="1"/>
    <col min="10513" max="10513" width="3.140625" style="162" customWidth="1"/>
    <col min="10514" max="10514" width="3.28515625" style="162" customWidth="1"/>
    <col min="10515" max="10515" width="2.5703125" style="162" customWidth="1"/>
    <col min="10516" max="10516" width="2.42578125" style="162" customWidth="1"/>
    <col min="10517" max="10753" width="9.140625" style="162"/>
    <col min="10754" max="10754" width="11.85546875" style="162" customWidth="1"/>
    <col min="10755" max="10755" width="13" style="162" customWidth="1"/>
    <col min="10756" max="10756" width="15.42578125" style="162" customWidth="1"/>
    <col min="10757" max="10757" width="19.140625" style="162" customWidth="1"/>
    <col min="10758" max="10758" width="4.7109375" style="162" customWidth="1"/>
    <col min="10759" max="10759" width="3.28515625" style="162" customWidth="1"/>
    <col min="10760" max="10760" width="21.7109375" style="162" customWidth="1"/>
    <col min="10761" max="10761" width="4.42578125" style="162" customWidth="1"/>
    <col min="10762" max="10762" width="32.7109375" style="162" customWidth="1"/>
    <col min="10763" max="10763" width="23" style="162" customWidth="1"/>
    <col min="10764" max="10764" width="3.85546875" style="162" customWidth="1"/>
    <col min="10765" max="10765" width="3.5703125" style="162" customWidth="1"/>
    <col min="10766" max="10766" width="6.7109375" style="162" customWidth="1"/>
    <col min="10767" max="10767" width="7.28515625" style="162" customWidth="1"/>
    <col min="10768" max="10768" width="8.85546875" style="162" customWidth="1"/>
    <col min="10769" max="10769" width="3.140625" style="162" customWidth="1"/>
    <col min="10770" max="10770" width="3.28515625" style="162" customWidth="1"/>
    <col min="10771" max="10771" width="2.5703125" style="162" customWidth="1"/>
    <col min="10772" max="10772" width="2.42578125" style="162" customWidth="1"/>
    <col min="10773" max="11009" width="9.140625" style="162"/>
    <col min="11010" max="11010" width="11.85546875" style="162" customWidth="1"/>
    <col min="11011" max="11011" width="13" style="162" customWidth="1"/>
    <col min="11012" max="11012" width="15.42578125" style="162" customWidth="1"/>
    <col min="11013" max="11013" width="19.140625" style="162" customWidth="1"/>
    <col min="11014" max="11014" width="4.7109375" style="162" customWidth="1"/>
    <col min="11015" max="11015" width="3.28515625" style="162" customWidth="1"/>
    <col min="11016" max="11016" width="21.7109375" style="162" customWidth="1"/>
    <col min="11017" max="11017" width="4.42578125" style="162" customWidth="1"/>
    <col min="11018" max="11018" width="32.7109375" style="162" customWidth="1"/>
    <col min="11019" max="11019" width="23" style="162" customWidth="1"/>
    <col min="11020" max="11020" width="3.85546875" style="162" customWidth="1"/>
    <col min="11021" max="11021" width="3.5703125" style="162" customWidth="1"/>
    <col min="11022" max="11022" width="6.7109375" style="162" customWidth="1"/>
    <col min="11023" max="11023" width="7.28515625" style="162" customWidth="1"/>
    <col min="11024" max="11024" width="8.85546875" style="162" customWidth="1"/>
    <col min="11025" max="11025" width="3.140625" style="162" customWidth="1"/>
    <col min="11026" max="11026" width="3.28515625" style="162" customWidth="1"/>
    <col min="11027" max="11027" width="2.5703125" style="162" customWidth="1"/>
    <col min="11028" max="11028" width="2.42578125" style="162" customWidth="1"/>
    <col min="11029" max="11265" width="9.140625" style="162"/>
    <col min="11266" max="11266" width="11.85546875" style="162" customWidth="1"/>
    <col min="11267" max="11267" width="13" style="162" customWidth="1"/>
    <col min="11268" max="11268" width="15.42578125" style="162" customWidth="1"/>
    <col min="11269" max="11269" width="19.140625" style="162" customWidth="1"/>
    <col min="11270" max="11270" width="4.7109375" style="162" customWidth="1"/>
    <col min="11271" max="11271" width="3.28515625" style="162" customWidth="1"/>
    <col min="11272" max="11272" width="21.7109375" style="162" customWidth="1"/>
    <col min="11273" max="11273" width="4.42578125" style="162" customWidth="1"/>
    <col min="11274" max="11274" width="32.7109375" style="162" customWidth="1"/>
    <col min="11275" max="11275" width="23" style="162" customWidth="1"/>
    <col min="11276" max="11276" width="3.85546875" style="162" customWidth="1"/>
    <col min="11277" max="11277" width="3.5703125" style="162" customWidth="1"/>
    <col min="11278" max="11278" width="6.7109375" style="162" customWidth="1"/>
    <col min="11279" max="11279" width="7.28515625" style="162" customWidth="1"/>
    <col min="11280" max="11280" width="8.85546875" style="162" customWidth="1"/>
    <col min="11281" max="11281" width="3.140625" style="162" customWidth="1"/>
    <col min="11282" max="11282" width="3.28515625" style="162" customWidth="1"/>
    <col min="11283" max="11283" width="2.5703125" style="162" customWidth="1"/>
    <col min="11284" max="11284" width="2.42578125" style="162" customWidth="1"/>
    <col min="11285" max="11521" width="9.140625" style="162"/>
    <col min="11522" max="11522" width="11.85546875" style="162" customWidth="1"/>
    <col min="11523" max="11523" width="13" style="162" customWidth="1"/>
    <col min="11524" max="11524" width="15.42578125" style="162" customWidth="1"/>
    <col min="11525" max="11525" width="19.140625" style="162" customWidth="1"/>
    <col min="11526" max="11526" width="4.7109375" style="162" customWidth="1"/>
    <col min="11527" max="11527" width="3.28515625" style="162" customWidth="1"/>
    <col min="11528" max="11528" width="21.7109375" style="162" customWidth="1"/>
    <col min="11529" max="11529" width="4.42578125" style="162" customWidth="1"/>
    <col min="11530" max="11530" width="32.7109375" style="162" customWidth="1"/>
    <col min="11531" max="11531" width="23" style="162" customWidth="1"/>
    <col min="11532" max="11532" width="3.85546875" style="162" customWidth="1"/>
    <col min="11533" max="11533" width="3.5703125" style="162" customWidth="1"/>
    <col min="11534" max="11534" width="6.7109375" style="162" customWidth="1"/>
    <col min="11535" max="11535" width="7.28515625" style="162" customWidth="1"/>
    <col min="11536" max="11536" width="8.85546875" style="162" customWidth="1"/>
    <col min="11537" max="11537" width="3.140625" style="162" customWidth="1"/>
    <col min="11538" max="11538" width="3.28515625" style="162" customWidth="1"/>
    <col min="11539" max="11539" width="2.5703125" style="162" customWidth="1"/>
    <col min="11540" max="11540" width="2.42578125" style="162" customWidth="1"/>
    <col min="11541" max="11777" width="9.140625" style="162"/>
    <col min="11778" max="11778" width="11.85546875" style="162" customWidth="1"/>
    <col min="11779" max="11779" width="13" style="162" customWidth="1"/>
    <col min="11780" max="11780" width="15.42578125" style="162" customWidth="1"/>
    <col min="11781" max="11781" width="19.140625" style="162" customWidth="1"/>
    <col min="11782" max="11782" width="4.7109375" style="162" customWidth="1"/>
    <col min="11783" max="11783" width="3.28515625" style="162" customWidth="1"/>
    <col min="11784" max="11784" width="21.7109375" style="162" customWidth="1"/>
    <col min="11785" max="11785" width="4.42578125" style="162" customWidth="1"/>
    <col min="11786" max="11786" width="32.7109375" style="162" customWidth="1"/>
    <col min="11787" max="11787" width="23" style="162" customWidth="1"/>
    <col min="11788" max="11788" width="3.85546875" style="162" customWidth="1"/>
    <col min="11789" max="11789" width="3.5703125" style="162" customWidth="1"/>
    <col min="11790" max="11790" width="6.7109375" style="162" customWidth="1"/>
    <col min="11791" max="11791" width="7.28515625" style="162" customWidth="1"/>
    <col min="11792" max="11792" width="8.85546875" style="162" customWidth="1"/>
    <col min="11793" max="11793" width="3.140625" style="162" customWidth="1"/>
    <col min="11794" max="11794" width="3.28515625" style="162" customWidth="1"/>
    <col min="11795" max="11795" width="2.5703125" style="162" customWidth="1"/>
    <col min="11796" max="11796" width="2.42578125" style="162" customWidth="1"/>
    <col min="11797" max="12033" width="9.140625" style="162"/>
    <col min="12034" max="12034" width="11.85546875" style="162" customWidth="1"/>
    <col min="12035" max="12035" width="13" style="162" customWidth="1"/>
    <col min="12036" max="12036" width="15.42578125" style="162" customWidth="1"/>
    <col min="12037" max="12037" width="19.140625" style="162" customWidth="1"/>
    <col min="12038" max="12038" width="4.7109375" style="162" customWidth="1"/>
    <col min="12039" max="12039" width="3.28515625" style="162" customWidth="1"/>
    <col min="12040" max="12040" width="21.7109375" style="162" customWidth="1"/>
    <col min="12041" max="12041" width="4.42578125" style="162" customWidth="1"/>
    <col min="12042" max="12042" width="32.7109375" style="162" customWidth="1"/>
    <col min="12043" max="12043" width="23" style="162" customWidth="1"/>
    <col min="12044" max="12044" width="3.85546875" style="162" customWidth="1"/>
    <col min="12045" max="12045" width="3.5703125" style="162" customWidth="1"/>
    <col min="12046" max="12046" width="6.7109375" style="162" customWidth="1"/>
    <col min="12047" max="12047" width="7.28515625" style="162" customWidth="1"/>
    <col min="12048" max="12048" width="8.85546875" style="162" customWidth="1"/>
    <col min="12049" max="12049" width="3.140625" style="162" customWidth="1"/>
    <col min="12050" max="12050" width="3.28515625" style="162" customWidth="1"/>
    <col min="12051" max="12051" width="2.5703125" style="162" customWidth="1"/>
    <col min="12052" max="12052" width="2.42578125" style="162" customWidth="1"/>
    <col min="12053" max="12289" width="9.140625" style="162"/>
    <col min="12290" max="12290" width="11.85546875" style="162" customWidth="1"/>
    <col min="12291" max="12291" width="13" style="162" customWidth="1"/>
    <col min="12292" max="12292" width="15.42578125" style="162" customWidth="1"/>
    <col min="12293" max="12293" width="19.140625" style="162" customWidth="1"/>
    <col min="12294" max="12294" width="4.7109375" style="162" customWidth="1"/>
    <col min="12295" max="12295" width="3.28515625" style="162" customWidth="1"/>
    <col min="12296" max="12296" width="21.7109375" style="162" customWidth="1"/>
    <col min="12297" max="12297" width="4.42578125" style="162" customWidth="1"/>
    <col min="12298" max="12298" width="32.7109375" style="162" customWidth="1"/>
    <col min="12299" max="12299" width="23" style="162" customWidth="1"/>
    <col min="12300" max="12300" width="3.85546875" style="162" customWidth="1"/>
    <col min="12301" max="12301" width="3.5703125" style="162" customWidth="1"/>
    <col min="12302" max="12302" width="6.7109375" style="162" customWidth="1"/>
    <col min="12303" max="12303" width="7.28515625" style="162" customWidth="1"/>
    <col min="12304" max="12304" width="8.85546875" style="162" customWidth="1"/>
    <col min="12305" max="12305" width="3.140625" style="162" customWidth="1"/>
    <col min="12306" max="12306" width="3.28515625" style="162" customWidth="1"/>
    <col min="12307" max="12307" width="2.5703125" style="162" customWidth="1"/>
    <col min="12308" max="12308" width="2.42578125" style="162" customWidth="1"/>
    <col min="12309" max="12545" width="9.140625" style="162"/>
    <col min="12546" max="12546" width="11.85546875" style="162" customWidth="1"/>
    <col min="12547" max="12547" width="13" style="162" customWidth="1"/>
    <col min="12548" max="12548" width="15.42578125" style="162" customWidth="1"/>
    <col min="12549" max="12549" width="19.140625" style="162" customWidth="1"/>
    <col min="12550" max="12550" width="4.7109375" style="162" customWidth="1"/>
    <col min="12551" max="12551" width="3.28515625" style="162" customWidth="1"/>
    <col min="12552" max="12552" width="21.7109375" style="162" customWidth="1"/>
    <col min="12553" max="12553" width="4.42578125" style="162" customWidth="1"/>
    <col min="12554" max="12554" width="32.7109375" style="162" customWidth="1"/>
    <col min="12555" max="12555" width="23" style="162" customWidth="1"/>
    <col min="12556" max="12556" width="3.85546875" style="162" customWidth="1"/>
    <col min="12557" max="12557" width="3.5703125" style="162" customWidth="1"/>
    <col min="12558" max="12558" width="6.7109375" style="162" customWidth="1"/>
    <col min="12559" max="12559" width="7.28515625" style="162" customWidth="1"/>
    <col min="12560" max="12560" width="8.85546875" style="162" customWidth="1"/>
    <col min="12561" max="12561" width="3.140625" style="162" customWidth="1"/>
    <col min="12562" max="12562" width="3.28515625" style="162" customWidth="1"/>
    <col min="12563" max="12563" width="2.5703125" style="162" customWidth="1"/>
    <col min="12564" max="12564" width="2.42578125" style="162" customWidth="1"/>
    <col min="12565" max="12801" width="9.140625" style="162"/>
    <col min="12802" max="12802" width="11.85546875" style="162" customWidth="1"/>
    <col min="12803" max="12803" width="13" style="162" customWidth="1"/>
    <col min="12804" max="12804" width="15.42578125" style="162" customWidth="1"/>
    <col min="12805" max="12805" width="19.140625" style="162" customWidth="1"/>
    <col min="12806" max="12806" width="4.7109375" style="162" customWidth="1"/>
    <col min="12807" max="12807" width="3.28515625" style="162" customWidth="1"/>
    <col min="12808" max="12808" width="21.7109375" style="162" customWidth="1"/>
    <col min="12809" max="12809" width="4.42578125" style="162" customWidth="1"/>
    <col min="12810" max="12810" width="32.7109375" style="162" customWidth="1"/>
    <col min="12811" max="12811" width="23" style="162" customWidth="1"/>
    <col min="12812" max="12812" width="3.85546875" style="162" customWidth="1"/>
    <col min="12813" max="12813" width="3.5703125" style="162" customWidth="1"/>
    <col min="12814" max="12814" width="6.7109375" style="162" customWidth="1"/>
    <col min="12815" max="12815" width="7.28515625" style="162" customWidth="1"/>
    <col min="12816" max="12816" width="8.85546875" style="162" customWidth="1"/>
    <col min="12817" max="12817" width="3.140625" style="162" customWidth="1"/>
    <col min="12818" max="12818" width="3.28515625" style="162" customWidth="1"/>
    <col min="12819" max="12819" width="2.5703125" style="162" customWidth="1"/>
    <col min="12820" max="12820" width="2.42578125" style="162" customWidth="1"/>
    <col min="12821" max="13057" width="9.140625" style="162"/>
    <col min="13058" max="13058" width="11.85546875" style="162" customWidth="1"/>
    <col min="13059" max="13059" width="13" style="162" customWidth="1"/>
    <col min="13060" max="13060" width="15.42578125" style="162" customWidth="1"/>
    <col min="13061" max="13061" width="19.140625" style="162" customWidth="1"/>
    <col min="13062" max="13062" width="4.7109375" style="162" customWidth="1"/>
    <col min="13063" max="13063" width="3.28515625" style="162" customWidth="1"/>
    <col min="13064" max="13064" width="21.7109375" style="162" customWidth="1"/>
    <col min="13065" max="13065" width="4.42578125" style="162" customWidth="1"/>
    <col min="13066" max="13066" width="32.7109375" style="162" customWidth="1"/>
    <col min="13067" max="13067" width="23" style="162" customWidth="1"/>
    <col min="13068" max="13068" width="3.85546875" style="162" customWidth="1"/>
    <col min="13069" max="13069" width="3.5703125" style="162" customWidth="1"/>
    <col min="13070" max="13070" width="6.7109375" style="162" customWidth="1"/>
    <col min="13071" max="13071" width="7.28515625" style="162" customWidth="1"/>
    <col min="13072" max="13072" width="8.85546875" style="162" customWidth="1"/>
    <col min="13073" max="13073" width="3.140625" style="162" customWidth="1"/>
    <col min="13074" max="13074" width="3.28515625" style="162" customWidth="1"/>
    <col min="13075" max="13075" width="2.5703125" style="162" customWidth="1"/>
    <col min="13076" max="13076" width="2.42578125" style="162" customWidth="1"/>
    <col min="13077" max="13313" width="9.140625" style="162"/>
    <col min="13314" max="13314" width="11.85546875" style="162" customWidth="1"/>
    <col min="13315" max="13315" width="13" style="162" customWidth="1"/>
    <col min="13316" max="13316" width="15.42578125" style="162" customWidth="1"/>
    <col min="13317" max="13317" width="19.140625" style="162" customWidth="1"/>
    <col min="13318" max="13318" width="4.7109375" style="162" customWidth="1"/>
    <col min="13319" max="13319" width="3.28515625" style="162" customWidth="1"/>
    <col min="13320" max="13320" width="21.7109375" style="162" customWidth="1"/>
    <col min="13321" max="13321" width="4.42578125" style="162" customWidth="1"/>
    <col min="13322" max="13322" width="32.7109375" style="162" customWidth="1"/>
    <col min="13323" max="13323" width="23" style="162" customWidth="1"/>
    <col min="13324" max="13324" width="3.85546875" style="162" customWidth="1"/>
    <col min="13325" max="13325" width="3.5703125" style="162" customWidth="1"/>
    <col min="13326" max="13326" width="6.7109375" style="162" customWidth="1"/>
    <col min="13327" max="13327" width="7.28515625" style="162" customWidth="1"/>
    <col min="13328" max="13328" width="8.85546875" style="162" customWidth="1"/>
    <col min="13329" max="13329" width="3.140625" style="162" customWidth="1"/>
    <col min="13330" max="13330" width="3.28515625" style="162" customWidth="1"/>
    <col min="13331" max="13331" width="2.5703125" style="162" customWidth="1"/>
    <col min="13332" max="13332" width="2.42578125" style="162" customWidth="1"/>
    <col min="13333" max="13569" width="9.140625" style="162"/>
    <col min="13570" max="13570" width="11.85546875" style="162" customWidth="1"/>
    <col min="13571" max="13571" width="13" style="162" customWidth="1"/>
    <col min="13572" max="13572" width="15.42578125" style="162" customWidth="1"/>
    <col min="13573" max="13573" width="19.140625" style="162" customWidth="1"/>
    <col min="13574" max="13574" width="4.7109375" style="162" customWidth="1"/>
    <col min="13575" max="13575" width="3.28515625" style="162" customWidth="1"/>
    <col min="13576" max="13576" width="21.7109375" style="162" customWidth="1"/>
    <col min="13577" max="13577" width="4.42578125" style="162" customWidth="1"/>
    <col min="13578" max="13578" width="32.7109375" style="162" customWidth="1"/>
    <col min="13579" max="13579" width="23" style="162" customWidth="1"/>
    <col min="13580" max="13580" width="3.85546875" style="162" customWidth="1"/>
    <col min="13581" max="13581" width="3.5703125" style="162" customWidth="1"/>
    <col min="13582" max="13582" width="6.7109375" style="162" customWidth="1"/>
    <col min="13583" max="13583" width="7.28515625" style="162" customWidth="1"/>
    <col min="13584" max="13584" width="8.85546875" style="162" customWidth="1"/>
    <col min="13585" max="13585" width="3.140625" style="162" customWidth="1"/>
    <col min="13586" max="13586" width="3.28515625" style="162" customWidth="1"/>
    <col min="13587" max="13587" width="2.5703125" style="162" customWidth="1"/>
    <col min="13588" max="13588" width="2.42578125" style="162" customWidth="1"/>
    <col min="13589" max="13825" width="9.140625" style="162"/>
    <col min="13826" max="13826" width="11.85546875" style="162" customWidth="1"/>
    <col min="13827" max="13827" width="13" style="162" customWidth="1"/>
    <col min="13828" max="13828" width="15.42578125" style="162" customWidth="1"/>
    <col min="13829" max="13829" width="19.140625" style="162" customWidth="1"/>
    <col min="13830" max="13830" width="4.7109375" style="162" customWidth="1"/>
    <col min="13831" max="13831" width="3.28515625" style="162" customWidth="1"/>
    <col min="13832" max="13832" width="21.7109375" style="162" customWidth="1"/>
    <col min="13833" max="13833" width="4.42578125" style="162" customWidth="1"/>
    <col min="13834" max="13834" width="32.7109375" style="162" customWidth="1"/>
    <col min="13835" max="13835" width="23" style="162" customWidth="1"/>
    <col min="13836" max="13836" width="3.85546875" style="162" customWidth="1"/>
    <col min="13837" max="13837" width="3.5703125" style="162" customWidth="1"/>
    <col min="13838" max="13838" width="6.7109375" style="162" customWidth="1"/>
    <col min="13839" max="13839" width="7.28515625" style="162" customWidth="1"/>
    <col min="13840" max="13840" width="8.85546875" style="162" customWidth="1"/>
    <col min="13841" max="13841" width="3.140625" style="162" customWidth="1"/>
    <col min="13842" max="13842" width="3.28515625" style="162" customWidth="1"/>
    <col min="13843" max="13843" width="2.5703125" style="162" customWidth="1"/>
    <col min="13844" max="13844" width="2.42578125" style="162" customWidth="1"/>
    <col min="13845" max="14081" width="9.140625" style="162"/>
    <col min="14082" max="14082" width="11.85546875" style="162" customWidth="1"/>
    <col min="14083" max="14083" width="13" style="162" customWidth="1"/>
    <col min="14084" max="14084" width="15.42578125" style="162" customWidth="1"/>
    <col min="14085" max="14085" width="19.140625" style="162" customWidth="1"/>
    <col min="14086" max="14086" width="4.7109375" style="162" customWidth="1"/>
    <col min="14087" max="14087" width="3.28515625" style="162" customWidth="1"/>
    <col min="14088" max="14088" width="21.7109375" style="162" customWidth="1"/>
    <col min="14089" max="14089" width="4.42578125" style="162" customWidth="1"/>
    <col min="14090" max="14090" width="32.7109375" style="162" customWidth="1"/>
    <col min="14091" max="14091" width="23" style="162" customWidth="1"/>
    <col min="14092" max="14092" width="3.85546875" style="162" customWidth="1"/>
    <col min="14093" max="14093" width="3.5703125" style="162" customWidth="1"/>
    <col min="14094" max="14094" width="6.7109375" style="162" customWidth="1"/>
    <col min="14095" max="14095" width="7.28515625" style="162" customWidth="1"/>
    <col min="14096" max="14096" width="8.85546875" style="162" customWidth="1"/>
    <col min="14097" max="14097" width="3.140625" style="162" customWidth="1"/>
    <col min="14098" max="14098" width="3.28515625" style="162" customWidth="1"/>
    <col min="14099" max="14099" width="2.5703125" style="162" customWidth="1"/>
    <col min="14100" max="14100" width="2.42578125" style="162" customWidth="1"/>
    <col min="14101" max="14337" width="9.140625" style="162"/>
    <col min="14338" max="14338" width="11.85546875" style="162" customWidth="1"/>
    <col min="14339" max="14339" width="13" style="162" customWidth="1"/>
    <col min="14340" max="14340" width="15.42578125" style="162" customWidth="1"/>
    <col min="14341" max="14341" width="19.140625" style="162" customWidth="1"/>
    <col min="14342" max="14342" width="4.7109375" style="162" customWidth="1"/>
    <col min="14343" max="14343" width="3.28515625" style="162" customWidth="1"/>
    <col min="14344" max="14344" width="21.7109375" style="162" customWidth="1"/>
    <col min="14345" max="14345" width="4.42578125" style="162" customWidth="1"/>
    <col min="14346" max="14346" width="32.7109375" style="162" customWidth="1"/>
    <col min="14347" max="14347" width="23" style="162" customWidth="1"/>
    <col min="14348" max="14348" width="3.85546875" style="162" customWidth="1"/>
    <col min="14349" max="14349" width="3.5703125" style="162" customWidth="1"/>
    <col min="14350" max="14350" width="6.7109375" style="162" customWidth="1"/>
    <col min="14351" max="14351" width="7.28515625" style="162" customWidth="1"/>
    <col min="14352" max="14352" width="8.85546875" style="162" customWidth="1"/>
    <col min="14353" max="14353" width="3.140625" style="162" customWidth="1"/>
    <col min="14354" max="14354" width="3.28515625" style="162" customWidth="1"/>
    <col min="14355" max="14355" width="2.5703125" style="162" customWidth="1"/>
    <col min="14356" max="14356" width="2.42578125" style="162" customWidth="1"/>
    <col min="14357" max="14593" width="9.140625" style="162"/>
    <col min="14594" max="14594" width="11.85546875" style="162" customWidth="1"/>
    <col min="14595" max="14595" width="13" style="162" customWidth="1"/>
    <col min="14596" max="14596" width="15.42578125" style="162" customWidth="1"/>
    <col min="14597" max="14597" width="19.140625" style="162" customWidth="1"/>
    <col min="14598" max="14598" width="4.7109375" style="162" customWidth="1"/>
    <col min="14599" max="14599" width="3.28515625" style="162" customWidth="1"/>
    <col min="14600" max="14600" width="21.7109375" style="162" customWidth="1"/>
    <col min="14601" max="14601" width="4.42578125" style="162" customWidth="1"/>
    <col min="14602" max="14602" width="32.7109375" style="162" customWidth="1"/>
    <col min="14603" max="14603" width="23" style="162" customWidth="1"/>
    <col min="14604" max="14604" width="3.85546875" style="162" customWidth="1"/>
    <col min="14605" max="14605" width="3.5703125" style="162" customWidth="1"/>
    <col min="14606" max="14606" width="6.7109375" style="162" customWidth="1"/>
    <col min="14607" max="14607" width="7.28515625" style="162" customWidth="1"/>
    <col min="14608" max="14608" width="8.85546875" style="162" customWidth="1"/>
    <col min="14609" max="14609" width="3.140625" style="162" customWidth="1"/>
    <col min="14610" max="14610" width="3.28515625" style="162" customWidth="1"/>
    <col min="14611" max="14611" width="2.5703125" style="162" customWidth="1"/>
    <col min="14612" max="14612" width="2.42578125" style="162" customWidth="1"/>
    <col min="14613" max="14849" width="9.140625" style="162"/>
    <col min="14850" max="14850" width="11.85546875" style="162" customWidth="1"/>
    <col min="14851" max="14851" width="13" style="162" customWidth="1"/>
    <col min="14852" max="14852" width="15.42578125" style="162" customWidth="1"/>
    <col min="14853" max="14853" width="19.140625" style="162" customWidth="1"/>
    <col min="14854" max="14854" width="4.7109375" style="162" customWidth="1"/>
    <col min="14855" max="14855" width="3.28515625" style="162" customWidth="1"/>
    <col min="14856" max="14856" width="21.7109375" style="162" customWidth="1"/>
    <col min="14857" max="14857" width="4.42578125" style="162" customWidth="1"/>
    <col min="14858" max="14858" width="32.7109375" style="162" customWidth="1"/>
    <col min="14859" max="14859" width="23" style="162" customWidth="1"/>
    <col min="14860" max="14860" width="3.85546875" style="162" customWidth="1"/>
    <col min="14861" max="14861" width="3.5703125" style="162" customWidth="1"/>
    <col min="14862" max="14862" width="6.7109375" style="162" customWidth="1"/>
    <col min="14863" max="14863" width="7.28515625" style="162" customWidth="1"/>
    <col min="14864" max="14864" width="8.85546875" style="162" customWidth="1"/>
    <col min="14865" max="14865" width="3.140625" style="162" customWidth="1"/>
    <col min="14866" max="14866" width="3.28515625" style="162" customWidth="1"/>
    <col min="14867" max="14867" width="2.5703125" style="162" customWidth="1"/>
    <col min="14868" max="14868" width="2.42578125" style="162" customWidth="1"/>
    <col min="14869" max="15105" width="9.140625" style="162"/>
    <col min="15106" max="15106" width="11.85546875" style="162" customWidth="1"/>
    <col min="15107" max="15107" width="13" style="162" customWidth="1"/>
    <col min="15108" max="15108" width="15.42578125" style="162" customWidth="1"/>
    <col min="15109" max="15109" width="19.140625" style="162" customWidth="1"/>
    <col min="15110" max="15110" width="4.7109375" style="162" customWidth="1"/>
    <col min="15111" max="15111" width="3.28515625" style="162" customWidth="1"/>
    <col min="15112" max="15112" width="21.7109375" style="162" customWidth="1"/>
    <col min="15113" max="15113" width="4.42578125" style="162" customWidth="1"/>
    <col min="15114" max="15114" width="32.7109375" style="162" customWidth="1"/>
    <col min="15115" max="15115" width="23" style="162" customWidth="1"/>
    <col min="15116" max="15116" width="3.85546875" style="162" customWidth="1"/>
    <col min="15117" max="15117" width="3.5703125" style="162" customWidth="1"/>
    <col min="15118" max="15118" width="6.7109375" style="162" customWidth="1"/>
    <col min="15119" max="15119" width="7.28515625" style="162" customWidth="1"/>
    <col min="15120" max="15120" width="8.85546875" style="162" customWidth="1"/>
    <col min="15121" max="15121" width="3.140625" style="162" customWidth="1"/>
    <col min="15122" max="15122" width="3.28515625" style="162" customWidth="1"/>
    <col min="15123" max="15123" width="2.5703125" style="162" customWidth="1"/>
    <col min="15124" max="15124" width="2.42578125" style="162" customWidth="1"/>
    <col min="15125" max="15361" width="9.140625" style="162"/>
    <col min="15362" max="15362" width="11.85546875" style="162" customWidth="1"/>
    <col min="15363" max="15363" width="13" style="162" customWidth="1"/>
    <col min="15364" max="15364" width="15.42578125" style="162" customWidth="1"/>
    <col min="15365" max="15365" width="19.140625" style="162" customWidth="1"/>
    <col min="15366" max="15366" width="4.7109375" style="162" customWidth="1"/>
    <col min="15367" max="15367" width="3.28515625" style="162" customWidth="1"/>
    <col min="15368" max="15368" width="21.7109375" style="162" customWidth="1"/>
    <col min="15369" max="15369" width="4.42578125" style="162" customWidth="1"/>
    <col min="15370" max="15370" width="32.7109375" style="162" customWidth="1"/>
    <col min="15371" max="15371" width="23" style="162" customWidth="1"/>
    <col min="15372" max="15372" width="3.85546875" style="162" customWidth="1"/>
    <col min="15373" max="15373" width="3.5703125" style="162" customWidth="1"/>
    <col min="15374" max="15374" width="6.7109375" style="162" customWidth="1"/>
    <col min="15375" max="15375" width="7.28515625" style="162" customWidth="1"/>
    <col min="15376" max="15376" width="8.85546875" style="162" customWidth="1"/>
    <col min="15377" max="15377" width="3.140625" style="162" customWidth="1"/>
    <col min="15378" max="15378" width="3.28515625" style="162" customWidth="1"/>
    <col min="15379" max="15379" width="2.5703125" style="162" customWidth="1"/>
    <col min="15380" max="15380" width="2.42578125" style="162" customWidth="1"/>
    <col min="15381" max="15617" width="9.140625" style="162"/>
    <col min="15618" max="15618" width="11.85546875" style="162" customWidth="1"/>
    <col min="15619" max="15619" width="13" style="162" customWidth="1"/>
    <col min="15620" max="15620" width="15.42578125" style="162" customWidth="1"/>
    <col min="15621" max="15621" width="19.140625" style="162" customWidth="1"/>
    <col min="15622" max="15622" width="4.7109375" style="162" customWidth="1"/>
    <col min="15623" max="15623" width="3.28515625" style="162" customWidth="1"/>
    <col min="15624" max="15624" width="21.7109375" style="162" customWidth="1"/>
    <col min="15625" max="15625" width="4.42578125" style="162" customWidth="1"/>
    <col min="15626" max="15626" width="32.7109375" style="162" customWidth="1"/>
    <col min="15627" max="15627" width="23" style="162" customWidth="1"/>
    <col min="15628" max="15628" width="3.85546875" style="162" customWidth="1"/>
    <col min="15629" max="15629" width="3.5703125" style="162" customWidth="1"/>
    <col min="15630" max="15630" width="6.7109375" style="162" customWidth="1"/>
    <col min="15631" max="15631" width="7.28515625" style="162" customWidth="1"/>
    <col min="15632" max="15632" width="8.85546875" style="162" customWidth="1"/>
    <col min="15633" max="15633" width="3.140625" style="162" customWidth="1"/>
    <col min="15634" max="15634" width="3.28515625" style="162" customWidth="1"/>
    <col min="15635" max="15635" width="2.5703125" style="162" customWidth="1"/>
    <col min="15636" max="15636" width="2.42578125" style="162" customWidth="1"/>
    <col min="15637" max="15873" width="9.140625" style="162"/>
    <col min="15874" max="15874" width="11.85546875" style="162" customWidth="1"/>
    <col min="15875" max="15875" width="13" style="162" customWidth="1"/>
    <col min="15876" max="15876" width="15.42578125" style="162" customWidth="1"/>
    <col min="15877" max="15877" width="19.140625" style="162" customWidth="1"/>
    <col min="15878" max="15878" width="4.7109375" style="162" customWidth="1"/>
    <col min="15879" max="15879" width="3.28515625" style="162" customWidth="1"/>
    <col min="15880" max="15880" width="21.7109375" style="162" customWidth="1"/>
    <col min="15881" max="15881" width="4.42578125" style="162" customWidth="1"/>
    <col min="15882" max="15882" width="32.7109375" style="162" customWidth="1"/>
    <col min="15883" max="15883" width="23" style="162" customWidth="1"/>
    <col min="15884" max="15884" width="3.85546875" style="162" customWidth="1"/>
    <col min="15885" max="15885" width="3.5703125" style="162" customWidth="1"/>
    <col min="15886" max="15886" width="6.7109375" style="162" customWidth="1"/>
    <col min="15887" max="15887" width="7.28515625" style="162" customWidth="1"/>
    <col min="15888" max="15888" width="8.85546875" style="162" customWidth="1"/>
    <col min="15889" max="15889" width="3.140625" style="162" customWidth="1"/>
    <col min="15890" max="15890" width="3.28515625" style="162" customWidth="1"/>
    <col min="15891" max="15891" width="2.5703125" style="162" customWidth="1"/>
    <col min="15892" max="15892" width="2.42578125" style="162" customWidth="1"/>
    <col min="15893" max="16129" width="9.140625" style="162"/>
    <col min="16130" max="16130" width="11.85546875" style="162" customWidth="1"/>
    <col min="16131" max="16131" width="13" style="162" customWidth="1"/>
    <col min="16132" max="16132" width="15.42578125" style="162" customWidth="1"/>
    <col min="16133" max="16133" width="19.140625" style="162" customWidth="1"/>
    <col min="16134" max="16134" width="4.7109375" style="162" customWidth="1"/>
    <col min="16135" max="16135" width="3.28515625" style="162" customWidth="1"/>
    <col min="16136" max="16136" width="21.7109375" style="162" customWidth="1"/>
    <col min="16137" max="16137" width="4.42578125" style="162" customWidth="1"/>
    <col min="16138" max="16138" width="32.7109375" style="162" customWidth="1"/>
    <col min="16139" max="16139" width="23" style="162" customWidth="1"/>
    <col min="16140" max="16140" width="3.85546875" style="162" customWidth="1"/>
    <col min="16141" max="16141" width="3.5703125" style="162" customWidth="1"/>
    <col min="16142" max="16142" width="6.7109375" style="162" customWidth="1"/>
    <col min="16143" max="16143" width="7.28515625" style="162" customWidth="1"/>
    <col min="16144" max="16144" width="8.85546875" style="162" customWidth="1"/>
    <col min="16145" max="16145" width="3.140625" style="162" customWidth="1"/>
    <col min="16146" max="16146" width="3.28515625" style="162" customWidth="1"/>
    <col min="16147" max="16147" width="2.5703125" style="162" customWidth="1"/>
    <col min="16148" max="16148" width="2.42578125" style="162" customWidth="1"/>
    <col min="16149" max="16384" width="9.140625" style="162"/>
  </cols>
  <sheetData>
    <row r="1" spans="1:20">
      <c r="A1" s="887" t="s">
        <v>204</v>
      </c>
      <c r="B1" s="888"/>
      <c r="C1" s="888"/>
      <c r="D1" s="888"/>
      <c r="E1" s="888"/>
      <c r="F1" s="888"/>
      <c r="G1" s="888"/>
      <c r="H1" s="888"/>
      <c r="I1" s="888"/>
      <c r="J1" s="888"/>
      <c r="K1" s="888"/>
      <c r="L1" s="888"/>
      <c r="M1" s="888"/>
      <c r="N1" s="888"/>
      <c r="O1" s="888"/>
      <c r="P1" s="888"/>
      <c r="Q1" s="888"/>
      <c r="R1" s="888"/>
      <c r="S1" s="888"/>
      <c r="T1" s="889"/>
    </row>
    <row r="2" spans="1:20" ht="15.75" thickBot="1">
      <c r="A2" s="890"/>
      <c r="B2" s="891"/>
      <c r="C2" s="891"/>
      <c r="D2" s="891"/>
      <c r="E2" s="891"/>
      <c r="F2" s="891"/>
      <c r="G2" s="891"/>
      <c r="H2" s="891"/>
      <c r="I2" s="891"/>
      <c r="J2" s="891"/>
      <c r="K2" s="891"/>
      <c r="L2" s="891"/>
      <c r="M2" s="891"/>
      <c r="N2" s="891"/>
      <c r="O2" s="891"/>
      <c r="P2" s="891"/>
      <c r="Q2" s="891"/>
      <c r="R2" s="891"/>
      <c r="S2" s="891"/>
      <c r="T2" s="892"/>
    </row>
    <row r="3" spans="1:20" s="216" customFormat="1" ht="36" customHeight="1">
      <c r="A3" s="893" t="s">
        <v>205</v>
      </c>
      <c r="B3" s="894"/>
      <c r="C3" s="783" t="s">
        <v>641</v>
      </c>
      <c r="D3" s="783"/>
      <c r="E3" s="782"/>
      <c r="F3" s="488"/>
      <c r="G3" s="895" t="s">
        <v>687</v>
      </c>
      <c r="H3" s="896"/>
      <c r="I3" s="896"/>
      <c r="J3" s="896"/>
      <c r="K3" s="896"/>
      <c r="L3" s="896"/>
      <c r="M3" s="896"/>
      <c r="N3" s="897"/>
      <c r="O3" s="898" t="s">
        <v>206</v>
      </c>
      <c r="P3" s="899"/>
      <c r="Q3" s="215" t="s">
        <v>685</v>
      </c>
      <c r="R3" s="900" t="s">
        <v>207</v>
      </c>
      <c r="S3" s="901"/>
      <c r="T3" s="902"/>
    </row>
    <row r="4" spans="1:20" s="216" customFormat="1" ht="30" customHeight="1">
      <c r="A4" s="893" t="s">
        <v>208</v>
      </c>
      <c r="B4" s="894"/>
      <c r="C4" s="784" t="s">
        <v>643</v>
      </c>
      <c r="D4" s="784"/>
      <c r="E4" s="785"/>
      <c r="F4" s="488"/>
      <c r="G4" s="906" t="s">
        <v>209</v>
      </c>
      <c r="H4" s="906"/>
      <c r="I4" s="906"/>
      <c r="J4" s="907" t="s">
        <v>640</v>
      </c>
      <c r="K4" s="907"/>
      <c r="L4" s="907"/>
      <c r="M4" s="907"/>
      <c r="N4" s="908"/>
      <c r="O4" s="898" t="s">
        <v>210</v>
      </c>
      <c r="P4" s="899"/>
      <c r="Q4" s="215"/>
      <c r="R4" s="903"/>
      <c r="S4" s="904"/>
      <c r="T4" s="905"/>
    </row>
    <row r="5" spans="1:20" s="216" customFormat="1" ht="36" customHeight="1" thickBot="1">
      <c r="A5" s="909" t="s">
        <v>686</v>
      </c>
      <c r="B5" s="910"/>
      <c r="C5" s="910"/>
      <c r="D5" s="910"/>
      <c r="E5" s="910"/>
      <c r="F5" s="910"/>
      <c r="G5" s="910"/>
      <c r="H5" s="910"/>
      <c r="I5" s="910"/>
      <c r="J5" s="911"/>
      <c r="K5" s="912" t="s">
        <v>604</v>
      </c>
      <c r="L5" s="913"/>
      <c r="M5" s="913"/>
      <c r="N5" s="914"/>
      <c r="O5" s="915" t="s">
        <v>590</v>
      </c>
      <c r="P5" s="916"/>
      <c r="Q5" s="916"/>
      <c r="R5" s="916"/>
      <c r="S5" s="916"/>
      <c r="T5" s="917"/>
    </row>
    <row r="6" spans="1:20" s="217" customFormat="1" ht="14.25">
      <c r="A6" s="876" t="s">
        <v>211</v>
      </c>
      <c r="B6" s="880" t="s">
        <v>212</v>
      </c>
      <c r="C6" s="918" t="s">
        <v>64</v>
      </c>
      <c r="D6" s="880" t="s">
        <v>22</v>
      </c>
      <c r="E6" s="880" t="s">
        <v>23</v>
      </c>
      <c r="F6" s="878" t="s">
        <v>213</v>
      </c>
      <c r="G6" s="885" t="s">
        <v>214</v>
      </c>
      <c r="H6" s="880" t="s">
        <v>215</v>
      </c>
      <c r="I6" s="878" t="s">
        <v>216</v>
      </c>
      <c r="J6" s="880" t="s">
        <v>217</v>
      </c>
      <c r="K6" s="880" t="s">
        <v>218</v>
      </c>
      <c r="L6" s="878" t="s">
        <v>219</v>
      </c>
      <c r="M6" s="878" t="s">
        <v>24</v>
      </c>
      <c r="N6" s="880" t="s">
        <v>220</v>
      </c>
      <c r="O6" s="880" t="s">
        <v>221</v>
      </c>
      <c r="P6" s="882" t="s">
        <v>222</v>
      </c>
      <c r="Q6" s="883"/>
      <c r="R6" s="883"/>
      <c r="S6" s="883"/>
      <c r="T6" s="884"/>
    </row>
    <row r="7" spans="1:20" s="217" customFormat="1" ht="42.75">
      <c r="A7" s="877"/>
      <c r="B7" s="881"/>
      <c r="C7" s="919"/>
      <c r="D7" s="881"/>
      <c r="E7" s="881"/>
      <c r="F7" s="879"/>
      <c r="G7" s="886"/>
      <c r="H7" s="881"/>
      <c r="I7" s="879"/>
      <c r="J7" s="881"/>
      <c r="K7" s="881"/>
      <c r="L7" s="879"/>
      <c r="M7" s="879"/>
      <c r="N7" s="881"/>
      <c r="O7" s="881"/>
      <c r="P7" s="218" t="s">
        <v>223</v>
      </c>
      <c r="Q7" s="219" t="s">
        <v>213</v>
      </c>
      <c r="R7" s="219" t="s">
        <v>216</v>
      </c>
      <c r="S7" s="219" t="s">
        <v>219</v>
      </c>
      <c r="T7" s="526" t="s">
        <v>24</v>
      </c>
    </row>
    <row r="8" spans="1:20" s="222" customFormat="1" ht="19.5">
      <c r="A8" s="946">
        <v>10</v>
      </c>
      <c r="B8" s="931" t="s">
        <v>252</v>
      </c>
      <c r="C8" s="924" t="s">
        <v>688</v>
      </c>
      <c r="D8" s="522" t="s">
        <v>224</v>
      </c>
      <c r="E8" s="924" t="s">
        <v>225</v>
      </c>
      <c r="F8" s="237">
        <v>4</v>
      </c>
      <c r="G8" s="942"/>
      <c r="H8" s="924" t="s">
        <v>264</v>
      </c>
      <c r="I8" s="237">
        <v>2</v>
      </c>
      <c r="J8" s="944" t="s">
        <v>253</v>
      </c>
      <c r="K8" s="924" t="s">
        <v>226</v>
      </c>
      <c r="L8" s="237">
        <v>5</v>
      </c>
      <c r="M8" s="303">
        <f t="shared" ref="M8:M28" si="0">L8*I8*F8</f>
        <v>40</v>
      </c>
      <c r="N8" s="220"/>
      <c r="O8" s="221"/>
      <c r="P8" s="221"/>
      <c r="Q8" s="221"/>
      <c r="R8" s="221"/>
      <c r="S8" s="221"/>
      <c r="T8" s="527"/>
    </row>
    <row r="9" spans="1:20" s="222" customFormat="1" ht="114.75" customHeight="1">
      <c r="A9" s="947"/>
      <c r="B9" s="938"/>
      <c r="C9" s="925"/>
      <c r="D9" s="522" t="s">
        <v>227</v>
      </c>
      <c r="E9" s="925"/>
      <c r="F9" s="237">
        <v>5</v>
      </c>
      <c r="G9" s="943"/>
      <c r="H9" s="925"/>
      <c r="I9" s="237">
        <v>4</v>
      </c>
      <c r="J9" s="945"/>
      <c r="K9" s="925"/>
      <c r="L9" s="237">
        <v>4</v>
      </c>
      <c r="M9" s="303">
        <f t="shared" si="0"/>
        <v>80</v>
      </c>
      <c r="N9" s="220"/>
      <c r="O9" s="221"/>
      <c r="P9" s="221"/>
      <c r="Q9" s="221"/>
      <c r="R9" s="221"/>
      <c r="S9" s="221"/>
      <c r="T9" s="527"/>
    </row>
    <row r="10" spans="1:20" s="224" customFormat="1" ht="78" customHeight="1">
      <c r="A10" s="920">
        <v>20</v>
      </c>
      <c r="B10" s="922" t="s">
        <v>103</v>
      </c>
      <c r="C10" s="924" t="s">
        <v>689</v>
      </c>
      <c r="D10" s="522" t="s">
        <v>227</v>
      </c>
      <c r="E10" s="223" t="s">
        <v>228</v>
      </c>
      <c r="F10" s="237">
        <v>3</v>
      </c>
      <c r="G10" s="220"/>
      <c r="H10" s="522" t="s">
        <v>254</v>
      </c>
      <c r="I10" s="237">
        <v>4</v>
      </c>
      <c r="J10" s="220" t="s">
        <v>266</v>
      </c>
      <c r="K10" s="522" t="s">
        <v>255</v>
      </c>
      <c r="L10" s="237">
        <v>5</v>
      </c>
      <c r="M10" s="303">
        <f>L10*I10*F10</f>
        <v>60</v>
      </c>
      <c r="N10" s="220"/>
      <c r="O10" s="221"/>
      <c r="P10" s="221"/>
      <c r="Q10" s="221"/>
      <c r="R10" s="221"/>
      <c r="S10" s="221"/>
      <c r="T10" s="527"/>
    </row>
    <row r="11" spans="1:20" s="222" customFormat="1" ht="84" customHeight="1">
      <c r="A11" s="921"/>
      <c r="B11" s="923"/>
      <c r="C11" s="925"/>
      <c r="D11" s="522" t="s">
        <v>224</v>
      </c>
      <c r="E11" s="223" t="s">
        <v>630</v>
      </c>
      <c r="F11" s="237">
        <v>5</v>
      </c>
      <c r="G11" s="220"/>
      <c r="H11" s="522" t="s">
        <v>229</v>
      </c>
      <c r="I11" s="237">
        <v>4</v>
      </c>
      <c r="J11" s="522" t="s">
        <v>267</v>
      </c>
      <c r="K11" s="522" t="s">
        <v>257</v>
      </c>
      <c r="L11" s="237">
        <v>4</v>
      </c>
      <c r="M11" s="303">
        <f t="shared" si="0"/>
        <v>80</v>
      </c>
      <c r="N11" s="220"/>
      <c r="O11" s="221"/>
      <c r="P11" s="221"/>
      <c r="Q11" s="221"/>
      <c r="R11" s="221"/>
      <c r="S11" s="221"/>
      <c r="T11" s="527"/>
    </row>
    <row r="12" spans="1:20" s="222" customFormat="1" ht="102" customHeight="1">
      <c r="A12" s="936">
        <v>30</v>
      </c>
      <c r="B12" s="931" t="s">
        <v>690</v>
      </c>
      <c r="C12" s="924" t="s">
        <v>691</v>
      </c>
      <c r="D12" s="547" t="s">
        <v>227</v>
      </c>
      <c r="E12" s="223" t="s">
        <v>634</v>
      </c>
      <c r="F12" s="237">
        <v>5</v>
      </c>
      <c r="G12" s="220"/>
      <c r="H12" s="547" t="s">
        <v>254</v>
      </c>
      <c r="I12" s="237">
        <v>4</v>
      </c>
      <c r="J12" s="220" t="s">
        <v>266</v>
      </c>
      <c r="K12" s="573" t="s">
        <v>695</v>
      </c>
      <c r="L12" s="237">
        <v>4</v>
      </c>
      <c r="M12" s="303">
        <f>L12*I12*F12</f>
        <v>80</v>
      </c>
      <c r="N12" s="220"/>
      <c r="O12" s="221"/>
      <c r="P12" s="221"/>
      <c r="Q12" s="221"/>
      <c r="R12" s="221"/>
      <c r="S12" s="221"/>
      <c r="T12" s="527"/>
    </row>
    <row r="13" spans="1:20" s="222" customFormat="1" ht="95.25" customHeight="1" thickBot="1">
      <c r="A13" s="939"/>
      <c r="B13" s="932"/>
      <c r="C13" s="925"/>
      <c r="D13" s="547" t="s">
        <v>224</v>
      </c>
      <c r="E13" s="223" t="s">
        <v>633</v>
      </c>
      <c r="F13" s="237">
        <v>4</v>
      </c>
      <c r="G13" s="220"/>
      <c r="H13" s="547" t="s">
        <v>229</v>
      </c>
      <c r="I13" s="237">
        <v>3</v>
      </c>
      <c r="J13" s="547" t="s">
        <v>267</v>
      </c>
      <c r="K13" s="573" t="s">
        <v>696</v>
      </c>
      <c r="L13" s="237">
        <v>4</v>
      </c>
      <c r="M13" s="303">
        <f>L13*I13*F13</f>
        <v>48</v>
      </c>
      <c r="N13" s="226"/>
      <c r="O13" s="228"/>
      <c r="P13" s="228"/>
      <c r="Q13" s="228"/>
      <c r="R13" s="228"/>
      <c r="S13" s="228"/>
      <c r="T13" s="529"/>
    </row>
    <row r="14" spans="1:20" s="222" customFormat="1" ht="69" customHeight="1">
      <c r="A14" s="530">
        <v>40</v>
      </c>
      <c r="B14" s="531" t="s">
        <v>96</v>
      </c>
      <c r="C14" s="532" t="s">
        <v>247</v>
      </c>
      <c r="D14" s="532" t="s">
        <v>98</v>
      </c>
      <c r="E14" s="532" t="s">
        <v>249</v>
      </c>
      <c r="F14" s="533">
        <v>3</v>
      </c>
      <c r="G14" s="534"/>
      <c r="H14" s="532" t="s">
        <v>433</v>
      </c>
      <c r="I14" s="533">
        <v>4</v>
      </c>
      <c r="J14" s="533" t="s">
        <v>434</v>
      </c>
      <c r="K14" s="532" t="s">
        <v>248</v>
      </c>
      <c r="L14" s="533">
        <v>5</v>
      </c>
      <c r="M14" s="535">
        <f t="shared" ref="M14" si="1">L14*I14*F14</f>
        <v>60</v>
      </c>
      <c r="N14" s="536"/>
      <c r="O14" s="537"/>
      <c r="P14" s="537"/>
      <c r="Q14" s="537"/>
      <c r="R14" s="537"/>
      <c r="S14" s="537"/>
      <c r="T14" s="538"/>
    </row>
    <row r="15" spans="1:20" s="222" customFormat="1" ht="69" customHeight="1">
      <c r="A15" s="936">
        <v>50</v>
      </c>
      <c r="B15" s="931" t="s">
        <v>692</v>
      </c>
      <c r="C15" s="933" t="s">
        <v>693</v>
      </c>
      <c r="D15" s="225" t="s">
        <v>224</v>
      </c>
      <c r="E15" s="223" t="s">
        <v>631</v>
      </c>
      <c r="F15" s="237">
        <v>3</v>
      </c>
      <c r="G15" s="220"/>
      <c r="H15" s="522" t="s">
        <v>229</v>
      </c>
      <c r="I15" s="237">
        <v>4</v>
      </c>
      <c r="J15" s="522" t="s">
        <v>267</v>
      </c>
      <c r="K15" s="573" t="s">
        <v>697</v>
      </c>
      <c r="L15" s="237">
        <v>4</v>
      </c>
      <c r="M15" s="303">
        <f t="shared" si="0"/>
        <v>48</v>
      </c>
      <c r="N15" s="220"/>
      <c r="O15" s="221"/>
      <c r="P15" s="221"/>
      <c r="Q15" s="221"/>
      <c r="R15" s="221"/>
      <c r="S15" s="221"/>
      <c r="T15" s="527"/>
    </row>
    <row r="16" spans="1:20" s="222" customFormat="1" ht="69" customHeight="1">
      <c r="A16" s="939"/>
      <c r="B16" s="932"/>
      <c r="C16" s="933"/>
      <c r="D16" s="226" t="s">
        <v>230</v>
      </c>
      <c r="E16" s="223" t="s">
        <v>632</v>
      </c>
      <c r="F16" s="300">
        <v>5</v>
      </c>
      <c r="G16" s="226"/>
      <c r="H16" s="227" t="s">
        <v>265</v>
      </c>
      <c r="I16" s="300">
        <v>4</v>
      </c>
      <c r="J16" s="522" t="s">
        <v>256</v>
      </c>
      <c r="K16" s="573" t="s">
        <v>697</v>
      </c>
      <c r="L16" s="237">
        <v>4</v>
      </c>
      <c r="M16" s="303">
        <f t="shared" si="0"/>
        <v>80</v>
      </c>
      <c r="N16" s="220"/>
      <c r="O16" s="221"/>
      <c r="P16" s="221"/>
      <c r="Q16" s="221"/>
      <c r="R16" s="221"/>
      <c r="S16" s="221"/>
      <c r="T16" s="527"/>
    </row>
    <row r="17" spans="1:20" s="222" customFormat="1" ht="69" customHeight="1">
      <c r="A17" s="939"/>
      <c r="B17" s="932"/>
      <c r="C17" s="933" t="s">
        <v>694</v>
      </c>
      <c r="D17" s="225" t="s">
        <v>224</v>
      </c>
      <c r="E17" s="223" t="s">
        <v>631</v>
      </c>
      <c r="F17" s="237">
        <v>3</v>
      </c>
      <c r="G17" s="220"/>
      <c r="H17" s="613" t="s">
        <v>229</v>
      </c>
      <c r="I17" s="237">
        <v>4</v>
      </c>
      <c r="J17" s="613" t="s">
        <v>267</v>
      </c>
      <c r="K17" s="613" t="s">
        <v>697</v>
      </c>
      <c r="L17" s="237">
        <v>4</v>
      </c>
      <c r="M17" s="303">
        <f t="shared" ref="M17:M21" si="2">L17*I17*F17</f>
        <v>48</v>
      </c>
      <c r="N17" s="220"/>
      <c r="O17" s="221"/>
      <c r="P17" s="221"/>
      <c r="Q17" s="221"/>
      <c r="R17" s="221"/>
      <c r="S17" s="221"/>
      <c r="T17" s="527"/>
    </row>
    <row r="18" spans="1:20" s="222" customFormat="1" ht="69" customHeight="1" thickBot="1">
      <c r="A18" s="939"/>
      <c r="B18" s="932"/>
      <c r="C18" s="933"/>
      <c r="D18" s="226" t="s">
        <v>230</v>
      </c>
      <c r="E18" s="223" t="s">
        <v>632</v>
      </c>
      <c r="F18" s="300">
        <v>5</v>
      </c>
      <c r="G18" s="226"/>
      <c r="H18" s="227" t="s">
        <v>265</v>
      </c>
      <c r="I18" s="300">
        <v>4</v>
      </c>
      <c r="J18" s="613" t="s">
        <v>256</v>
      </c>
      <c r="K18" s="613" t="s">
        <v>698</v>
      </c>
      <c r="L18" s="237">
        <v>4</v>
      </c>
      <c r="M18" s="303">
        <f t="shared" si="2"/>
        <v>80</v>
      </c>
      <c r="N18" s="220"/>
      <c r="O18" s="221"/>
      <c r="P18" s="221"/>
      <c r="Q18" s="221"/>
      <c r="R18" s="221"/>
      <c r="S18" s="221"/>
      <c r="T18" s="527"/>
    </row>
    <row r="19" spans="1:20" s="222" customFormat="1" ht="69" customHeight="1">
      <c r="A19" s="530">
        <v>60</v>
      </c>
      <c r="B19" s="531" t="s">
        <v>96</v>
      </c>
      <c r="C19" s="532" t="s">
        <v>247</v>
      </c>
      <c r="D19" s="532" t="s">
        <v>98</v>
      </c>
      <c r="E19" s="532" t="s">
        <v>249</v>
      </c>
      <c r="F19" s="533">
        <v>3</v>
      </c>
      <c r="G19" s="534"/>
      <c r="H19" s="532" t="s">
        <v>433</v>
      </c>
      <c r="I19" s="533">
        <v>4</v>
      </c>
      <c r="J19" s="533" t="s">
        <v>434</v>
      </c>
      <c r="K19" s="532" t="s">
        <v>248</v>
      </c>
      <c r="L19" s="533">
        <v>5</v>
      </c>
      <c r="M19" s="535">
        <f t="shared" si="2"/>
        <v>60</v>
      </c>
      <c r="N19" s="536"/>
      <c r="O19" s="537"/>
      <c r="P19" s="537"/>
      <c r="Q19" s="537"/>
      <c r="R19" s="537"/>
      <c r="S19" s="537"/>
      <c r="T19" s="538"/>
    </row>
    <row r="20" spans="1:20" s="222" customFormat="1" ht="69" customHeight="1">
      <c r="A20" s="936">
        <v>70</v>
      </c>
      <c r="B20" s="931" t="s">
        <v>699</v>
      </c>
      <c r="C20" s="933" t="s">
        <v>721</v>
      </c>
      <c r="D20" s="225" t="s">
        <v>224</v>
      </c>
      <c r="E20" s="223" t="s">
        <v>631</v>
      </c>
      <c r="F20" s="237">
        <v>3</v>
      </c>
      <c r="G20" s="220"/>
      <c r="H20" s="613" t="s">
        <v>229</v>
      </c>
      <c r="I20" s="237">
        <v>3</v>
      </c>
      <c r="J20" s="613" t="s">
        <v>267</v>
      </c>
      <c r="K20" s="613" t="s">
        <v>701</v>
      </c>
      <c r="L20" s="237">
        <v>3</v>
      </c>
      <c r="M20" s="303">
        <f t="shared" si="2"/>
        <v>27</v>
      </c>
      <c r="N20" s="220"/>
      <c r="O20" s="221"/>
      <c r="P20" s="221"/>
      <c r="Q20" s="221"/>
      <c r="R20" s="221"/>
      <c r="S20" s="221"/>
      <c r="T20" s="527"/>
    </row>
    <row r="21" spans="1:20" s="222" customFormat="1" ht="69" customHeight="1" thickBot="1">
      <c r="A21" s="939"/>
      <c r="B21" s="932"/>
      <c r="C21" s="933"/>
      <c r="D21" s="226" t="s">
        <v>230</v>
      </c>
      <c r="E21" s="223" t="s">
        <v>631</v>
      </c>
      <c r="F21" s="300">
        <v>3</v>
      </c>
      <c r="G21" s="226"/>
      <c r="H21" s="227" t="s">
        <v>265</v>
      </c>
      <c r="I21" s="300">
        <v>3</v>
      </c>
      <c r="J21" s="613" t="s">
        <v>256</v>
      </c>
      <c r="K21" s="613" t="s">
        <v>700</v>
      </c>
      <c r="L21" s="237">
        <v>3</v>
      </c>
      <c r="M21" s="303">
        <f t="shared" si="2"/>
        <v>27</v>
      </c>
      <c r="N21" s="220"/>
      <c r="O21" s="221"/>
      <c r="P21" s="221"/>
      <c r="Q21" s="221"/>
      <c r="R21" s="221"/>
      <c r="S21" s="221"/>
      <c r="T21" s="527"/>
    </row>
    <row r="22" spans="1:20" s="222" customFormat="1" ht="69" customHeight="1">
      <c r="A22" s="530">
        <v>80</v>
      </c>
      <c r="B22" s="531" t="s">
        <v>96</v>
      </c>
      <c r="C22" s="532" t="s">
        <v>247</v>
      </c>
      <c r="D22" s="532" t="s">
        <v>98</v>
      </c>
      <c r="E22" s="532" t="s">
        <v>249</v>
      </c>
      <c r="F22" s="533">
        <v>3</v>
      </c>
      <c r="G22" s="534"/>
      <c r="H22" s="532" t="s">
        <v>433</v>
      </c>
      <c r="I22" s="533">
        <v>4</v>
      </c>
      <c r="J22" s="533" t="s">
        <v>434</v>
      </c>
      <c r="K22" s="532" t="s">
        <v>248</v>
      </c>
      <c r="L22" s="533">
        <v>5</v>
      </c>
      <c r="M22" s="535">
        <f t="shared" ref="M22:M24" si="3">L22*I22*F22</f>
        <v>60</v>
      </c>
      <c r="N22" s="536"/>
      <c r="O22" s="537"/>
      <c r="P22" s="537"/>
      <c r="Q22" s="537"/>
      <c r="R22" s="537"/>
      <c r="S22" s="537"/>
      <c r="T22" s="538"/>
    </row>
    <row r="23" spans="1:20" s="222" customFormat="1" ht="69" customHeight="1">
      <c r="A23" s="936">
        <v>90</v>
      </c>
      <c r="B23" s="931" t="s">
        <v>703</v>
      </c>
      <c r="C23" s="933" t="s">
        <v>702</v>
      </c>
      <c r="D23" s="225" t="s">
        <v>224</v>
      </c>
      <c r="E23" s="223" t="s">
        <v>631</v>
      </c>
      <c r="F23" s="237">
        <v>3</v>
      </c>
      <c r="G23" s="220"/>
      <c r="H23" s="613" t="s">
        <v>229</v>
      </c>
      <c r="I23" s="237">
        <v>4</v>
      </c>
      <c r="J23" s="613" t="s">
        <v>267</v>
      </c>
      <c r="K23" s="613" t="s">
        <v>697</v>
      </c>
      <c r="L23" s="237">
        <v>4</v>
      </c>
      <c r="M23" s="303">
        <f t="shared" si="3"/>
        <v>48</v>
      </c>
      <c r="N23" s="220"/>
      <c r="O23" s="221"/>
      <c r="P23" s="221"/>
      <c r="Q23" s="221"/>
      <c r="R23" s="221"/>
      <c r="S23" s="221"/>
      <c r="T23" s="527"/>
    </row>
    <row r="24" spans="1:20" s="222" customFormat="1" ht="69" customHeight="1" thickBot="1">
      <c r="A24" s="939"/>
      <c r="B24" s="932"/>
      <c r="C24" s="933"/>
      <c r="D24" s="226" t="s">
        <v>230</v>
      </c>
      <c r="E24" s="223" t="s">
        <v>632</v>
      </c>
      <c r="F24" s="300">
        <v>5</v>
      </c>
      <c r="G24" s="226"/>
      <c r="H24" s="227" t="s">
        <v>265</v>
      </c>
      <c r="I24" s="300">
        <v>4</v>
      </c>
      <c r="J24" s="613" t="s">
        <v>256</v>
      </c>
      <c r="K24" s="613" t="s">
        <v>697</v>
      </c>
      <c r="L24" s="237">
        <v>4</v>
      </c>
      <c r="M24" s="303">
        <f t="shared" si="3"/>
        <v>80</v>
      </c>
      <c r="N24" s="220"/>
      <c r="O24" s="221"/>
      <c r="P24" s="221"/>
      <c r="Q24" s="221"/>
      <c r="R24" s="221"/>
      <c r="S24" s="221"/>
      <c r="T24" s="527"/>
    </row>
    <row r="25" spans="1:20" s="222" customFormat="1" ht="69" customHeight="1">
      <c r="A25" s="530">
        <v>80</v>
      </c>
      <c r="B25" s="531" t="s">
        <v>96</v>
      </c>
      <c r="C25" s="532" t="s">
        <v>247</v>
      </c>
      <c r="D25" s="532" t="s">
        <v>98</v>
      </c>
      <c r="E25" s="532" t="s">
        <v>249</v>
      </c>
      <c r="F25" s="533">
        <v>3</v>
      </c>
      <c r="G25" s="534"/>
      <c r="H25" s="532" t="s">
        <v>433</v>
      </c>
      <c r="I25" s="533">
        <v>4</v>
      </c>
      <c r="J25" s="533" t="s">
        <v>434</v>
      </c>
      <c r="K25" s="532" t="s">
        <v>248</v>
      </c>
      <c r="L25" s="533">
        <v>5</v>
      </c>
      <c r="M25" s="535">
        <f t="shared" ref="M25" si="4">L25*I25*F25</f>
        <v>60</v>
      </c>
      <c r="N25" s="536"/>
      <c r="O25" s="537"/>
      <c r="P25" s="537"/>
      <c r="Q25" s="537"/>
      <c r="R25" s="537"/>
      <c r="S25" s="537"/>
      <c r="T25" s="538"/>
    </row>
    <row r="26" spans="1:20" s="222" customFormat="1" ht="69" customHeight="1">
      <c r="A26" s="940">
        <v>100</v>
      </c>
      <c r="B26" s="931" t="s">
        <v>704</v>
      </c>
      <c r="C26" s="924" t="s">
        <v>705</v>
      </c>
      <c r="D26" s="627" t="s">
        <v>224</v>
      </c>
      <c r="E26" s="631" t="s">
        <v>706</v>
      </c>
      <c r="F26" s="630">
        <v>3</v>
      </c>
      <c r="G26" s="624"/>
      <c r="H26" s="631" t="s">
        <v>707</v>
      </c>
      <c r="I26" s="630">
        <v>4</v>
      </c>
      <c r="J26" s="623" t="s">
        <v>708</v>
      </c>
      <c r="K26" s="629" t="s">
        <v>709</v>
      </c>
      <c r="L26" s="630">
        <v>4</v>
      </c>
      <c r="M26" s="650">
        <v>48</v>
      </c>
      <c r="N26" s="624"/>
      <c r="O26" s="625"/>
      <c r="P26" s="625"/>
      <c r="Q26" s="625"/>
      <c r="R26" s="625"/>
      <c r="S26" s="625"/>
      <c r="T26" s="626"/>
    </row>
    <row r="27" spans="1:20" s="222" customFormat="1" ht="69" customHeight="1">
      <c r="A27" s="941"/>
      <c r="B27" s="938"/>
      <c r="C27" s="925"/>
      <c r="D27" s="628" t="s">
        <v>230</v>
      </c>
      <c r="E27" s="631" t="s">
        <v>706</v>
      </c>
      <c r="F27" s="630">
        <v>3</v>
      </c>
      <c r="G27" s="624"/>
      <c r="H27" s="631" t="s">
        <v>710</v>
      </c>
      <c r="I27" s="630">
        <v>4</v>
      </c>
      <c r="J27" s="623" t="s">
        <v>711</v>
      </c>
      <c r="K27" s="629" t="s">
        <v>712</v>
      </c>
      <c r="L27" s="630">
        <v>4</v>
      </c>
      <c r="M27" s="650">
        <v>48</v>
      </c>
      <c r="N27" s="624"/>
      <c r="O27" s="625"/>
      <c r="P27" s="625"/>
      <c r="Q27" s="625"/>
      <c r="R27" s="625"/>
      <c r="S27" s="625"/>
      <c r="T27" s="626"/>
    </row>
    <row r="28" spans="1:20" s="222" customFormat="1" ht="69" customHeight="1">
      <c r="A28" s="528">
        <v>70</v>
      </c>
      <c r="B28" s="232" t="s">
        <v>96</v>
      </c>
      <c r="C28" s="233" t="s">
        <v>247</v>
      </c>
      <c r="D28" s="233" t="s">
        <v>98</v>
      </c>
      <c r="E28" s="233" t="s">
        <v>249</v>
      </c>
      <c r="F28" s="237">
        <v>3</v>
      </c>
      <c r="G28" s="238"/>
      <c r="H28" s="233" t="s">
        <v>433</v>
      </c>
      <c r="I28" s="237">
        <v>4</v>
      </c>
      <c r="J28" s="237" t="s">
        <v>434</v>
      </c>
      <c r="K28" s="233" t="s">
        <v>248</v>
      </c>
      <c r="L28" s="237">
        <v>5</v>
      </c>
      <c r="M28" s="303">
        <f t="shared" si="0"/>
        <v>60</v>
      </c>
      <c r="N28" s="220"/>
      <c r="O28" s="221"/>
      <c r="P28" s="221"/>
      <c r="Q28" s="221"/>
      <c r="R28" s="221"/>
      <c r="S28" s="221"/>
      <c r="T28" s="527"/>
    </row>
    <row r="29" spans="1:20" s="222" customFormat="1" ht="69" customHeight="1">
      <c r="A29" s="936">
        <v>80</v>
      </c>
      <c r="B29" s="931" t="s">
        <v>97</v>
      </c>
      <c r="C29" s="522" t="s">
        <v>231</v>
      </c>
      <c r="D29" s="223" t="s">
        <v>232</v>
      </c>
      <c r="E29" s="223" t="s">
        <v>233</v>
      </c>
      <c r="F29" s="301">
        <v>4</v>
      </c>
      <c r="G29" s="223"/>
      <c r="H29" s="223" t="s">
        <v>234</v>
      </c>
      <c r="I29" s="301">
        <v>2</v>
      </c>
      <c r="J29" s="223" t="s">
        <v>235</v>
      </c>
      <c r="K29" s="223" t="s">
        <v>236</v>
      </c>
      <c r="L29" s="301">
        <v>5</v>
      </c>
      <c r="M29" s="301">
        <f t="shared" ref="M29:M30" si="5">L29*I29*F29</f>
        <v>40</v>
      </c>
      <c r="N29" s="220"/>
      <c r="O29" s="221"/>
      <c r="P29" s="221"/>
      <c r="Q29" s="221"/>
      <c r="R29" s="221"/>
      <c r="S29" s="221"/>
      <c r="T29" s="527"/>
    </row>
    <row r="30" spans="1:20" s="222" customFormat="1" ht="69" customHeight="1">
      <c r="A30" s="937"/>
      <c r="B30" s="938"/>
      <c r="C30" s="522" t="s">
        <v>93</v>
      </c>
      <c r="D30" s="223" t="s">
        <v>250</v>
      </c>
      <c r="E30" s="223" t="s">
        <v>258</v>
      </c>
      <c r="F30" s="301">
        <v>3</v>
      </c>
      <c r="G30" s="223"/>
      <c r="H30" s="223" t="s">
        <v>251</v>
      </c>
      <c r="I30" s="301">
        <v>4</v>
      </c>
      <c r="J30" s="223" t="s">
        <v>259</v>
      </c>
      <c r="K30" s="223" t="s">
        <v>237</v>
      </c>
      <c r="L30" s="301">
        <v>3</v>
      </c>
      <c r="M30" s="301">
        <f t="shared" si="5"/>
        <v>36</v>
      </c>
      <c r="N30" s="220"/>
      <c r="O30" s="221"/>
      <c r="P30" s="221"/>
      <c r="Q30" s="221"/>
      <c r="R30" s="221"/>
      <c r="S30" s="221"/>
      <c r="T30" s="527"/>
    </row>
    <row r="31" spans="1:20" s="222" customFormat="1" ht="69" customHeight="1">
      <c r="A31" s="936">
        <v>90</v>
      </c>
      <c r="B31" s="931" t="s">
        <v>238</v>
      </c>
      <c r="C31" s="924" t="s">
        <v>239</v>
      </c>
      <c r="D31" s="934" t="s">
        <v>240</v>
      </c>
      <c r="E31" s="223" t="s">
        <v>260</v>
      </c>
      <c r="F31" s="301">
        <v>4</v>
      </c>
      <c r="G31" s="223"/>
      <c r="H31" s="223" t="s">
        <v>241</v>
      </c>
      <c r="I31" s="301">
        <v>3</v>
      </c>
      <c r="J31" s="223" t="s">
        <v>242</v>
      </c>
      <c r="K31" s="223" t="s">
        <v>243</v>
      </c>
      <c r="L31" s="301">
        <v>4</v>
      </c>
      <c r="M31" s="301">
        <v>48</v>
      </c>
      <c r="N31" s="220"/>
      <c r="O31" s="221"/>
      <c r="P31" s="221"/>
      <c r="Q31" s="221"/>
      <c r="R31" s="221"/>
      <c r="S31" s="221"/>
      <c r="T31" s="527"/>
    </row>
    <row r="32" spans="1:20" s="222" customFormat="1" ht="69" customHeight="1">
      <c r="A32" s="937"/>
      <c r="B32" s="938"/>
      <c r="C32" s="925"/>
      <c r="D32" s="935"/>
      <c r="E32" s="223" t="s">
        <v>261</v>
      </c>
      <c r="F32" s="301">
        <v>5</v>
      </c>
      <c r="G32" s="223"/>
      <c r="H32" s="223" t="s">
        <v>244</v>
      </c>
      <c r="I32" s="301">
        <v>3</v>
      </c>
      <c r="J32" s="223" t="s">
        <v>245</v>
      </c>
      <c r="K32" s="223" t="s">
        <v>246</v>
      </c>
      <c r="L32" s="301">
        <v>5</v>
      </c>
      <c r="M32" s="301">
        <f>F32*I32*L32</f>
        <v>75</v>
      </c>
      <c r="N32" s="220"/>
      <c r="O32" s="221"/>
      <c r="P32" s="221"/>
      <c r="Q32" s="221"/>
      <c r="R32" s="221"/>
      <c r="S32" s="221"/>
      <c r="T32" s="527"/>
    </row>
    <row r="33" spans="1:20">
      <c r="A33"/>
      <c r="B33" s="239"/>
      <c r="C33"/>
      <c r="D33"/>
      <c r="E33"/>
      <c r="F33" s="302"/>
      <c r="G33"/>
      <c r="H33"/>
      <c r="I33" s="302"/>
      <c r="J33"/>
      <c r="K33"/>
      <c r="L33" s="302"/>
      <c r="M33" s="302"/>
      <c r="N33"/>
      <c r="O33"/>
      <c r="P33"/>
      <c r="Q33"/>
      <c r="R33"/>
      <c r="S33" s="162"/>
      <c r="T33" s="162"/>
    </row>
    <row r="34" spans="1:20" ht="15.75" thickBot="1">
      <c r="A34" s="928" t="s">
        <v>182</v>
      </c>
      <c r="B34" s="929"/>
      <c r="C34" s="929"/>
      <c r="D34" s="929"/>
      <c r="E34" s="929"/>
      <c r="F34" s="929"/>
      <c r="G34" s="929"/>
      <c r="H34" s="929"/>
      <c r="I34" s="929"/>
      <c r="J34" s="929"/>
      <c r="K34" s="929"/>
      <c r="L34" s="929"/>
      <c r="M34" s="929"/>
      <c r="N34" s="929"/>
      <c r="O34" s="930"/>
      <c r="S34" s="162"/>
      <c r="T34" s="162"/>
    </row>
    <row r="35" spans="1:20" s="229" customFormat="1" ht="15.75" thickBot="1">
      <c r="A35" s="583" t="s">
        <v>622</v>
      </c>
      <c r="B35" s="584" t="s">
        <v>623</v>
      </c>
      <c r="C35" s="584" t="s">
        <v>183</v>
      </c>
      <c r="D35" s="584"/>
      <c r="E35" s="585"/>
      <c r="F35" s="585"/>
      <c r="G35" s="585"/>
      <c r="H35" s="585"/>
      <c r="I35" s="586"/>
      <c r="J35" s="585"/>
      <c r="K35" s="585"/>
      <c r="L35" s="585"/>
      <c r="M35" s="585"/>
      <c r="N35" s="585"/>
      <c r="O35" s="587"/>
    </row>
    <row r="36" spans="1:20">
      <c r="A36" s="260" t="s">
        <v>607</v>
      </c>
      <c r="B36" s="588" t="s">
        <v>714</v>
      </c>
      <c r="C36" s="589" t="s">
        <v>624</v>
      </c>
      <c r="D36" s="589"/>
      <c r="E36" s="590"/>
      <c r="F36" s="590"/>
      <c r="G36" s="590"/>
      <c r="H36" s="590"/>
      <c r="I36" s="591"/>
      <c r="J36" s="590"/>
      <c r="K36" s="590"/>
      <c r="L36" s="590"/>
      <c r="M36" s="590"/>
      <c r="N36" s="590"/>
      <c r="O36" s="592"/>
    </row>
    <row r="37" spans="1:20" ht="16.5" thickBot="1">
      <c r="A37" s="593"/>
      <c r="B37" s="594"/>
      <c r="C37" s="594"/>
      <c r="D37" s="594"/>
      <c r="E37" s="261"/>
      <c r="F37" s="261"/>
      <c r="G37" s="261"/>
      <c r="H37" s="261"/>
      <c r="I37" s="261"/>
      <c r="J37" s="261"/>
      <c r="K37" s="261"/>
      <c r="L37" s="261"/>
      <c r="M37" s="261"/>
      <c r="N37" s="261"/>
      <c r="O37" s="262"/>
    </row>
    <row r="38" spans="1:20" ht="15.75">
      <c r="A38" s="595"/>
      <c r="B38" s="596" t="s">
        <v>181</v>
      </c>
      <c r="C38" s="596" t="s">
        <v>625</v>
      </c>
      <c r="D38" s="597"/>
      <c r="E38" s="261"/>
      <c r="F38" s="261"/>
      <c r="G38" s="261"/>
      <c r="H38" s="261"/>
      <c r="I38" s="261"/>
      <c r="J38" s="261"/>
      <c r="K38" s="261"/>
      <c r="L38" s="926" t="s">
        <v>164</v>
      </c>
      <c r="M38" s="927"/>
      <c r="N38" s="596" t="s">
        <v>715</v>
      </c>
      <c r="O38" s="597"/>
    </row>
    <row r="39" spans="1:20" ht="15.75" thickBot="1">
      <c r="A39" s="542"/>
      <c r="B39" s="235"/>
      <c r="C39" s="235"/>
      <c r="D39" s="543"/>
      <c r="E39" s="172"/>
      <c r="F39" s="172"/>
      <c r="G39" s="172"/>
      <c r="H39" s="172"/>
      <c r="I39" s="172"/>
      <c r="J39" s="172"/>
      <c r="K39" s="172"/>
      <c r="L39" s="171"/>
      <c r="M39" s="171"/>
      <c r="N39" s="172"/>
      <c r="O39" s="598"/>
    </row>
    <row r="40" spans="1:20" ht="15.75" thickBot="1">
      <c r="A40" s="599"/>
      <c r="B40" s="600" t="s">
        <v>369</v>
      </c>
      <c r="C40" s="600"/>
      <c r="D40" s="601"/>
      <c r="E40" s="235"/>
      <c r="F40" s="235"/>
      <c r="G40" s="235"/>
      <c r="H40" s="235"/>
      <c r="I40" s="235"/>
      <c r="J40" s="235"/>
      <c r="K40" s="235"/>
      <c r="L40" s="234"/>
      <c r="M40" s="234"/>
      <c r="N40" s="235"/>
      <c r="O40" s="236"/>
    </row>
    <row r="41" spans="1:20">
      <c r="A41"/>
      <c r="B41"/>
      <c r="C41"/>
      <c r="D41"/>
      <c r="E41"/>
      <c r="F41"/>
      <c r="G41"/>
      <c r="H41"/>
      <c r="I41"/>
      <c r="J41"/>
      <c r="K41"/>
      <c r="L41"/>
      <c r="M41"/>
      <c r="N41"/>
      <c r="O41"/>
    </row>
  </sheetData>
  <mergeCells count="65">
    <mergeCell ref="K8:K9"/>
    <mergeCell ref="C12:C13"/>
    <mergeCell ref="G8:G9"/>
    <mergeCell ref="J8:J9"/>
    <mergeCell ref="A12:A13"/>
    <mergeCell ref="B12:B13"/>
    <mergeCell ref="E8:E9"/>
    <mergeCell ref="H8:H9"/>
    <mergeCell ref="A8:A9"/>
    <mergeCell ref="B8:B9"/>
    <mergeCell ref="C8:C9"/>
    <mergeCell ref="B23:B24"/>
    <mergeCell ref="C23:C24"/>
    <mergeCell ref="A26:A27"/>
    <mergeCell ref="A20:A21"/>
    <mergeCell ref="B20:B21"/>
    <mergeCell ref="C20:C21"/>
    <mergeCell ref="B26:B27"/>
    <mergeCell ref="C26:C27"/>
    <mergeCell ref="A10:A11"/>
    <mergeCell ref="B10:B11"/>
    <mergeCell ref="C10:C11"/>
    <mergeCell ref="L38:M38"/>
    <mergeCell ref="A34:O34"/>
    <mergeCell ref="B15:B18"/>
    <mergeCell ref="C15:C16"/>
    <mergeCell ref="D31:D32"/>
    <mergeCell ref="A29:A30"/>
    <mergeCell ref="B29:B30"/>
    <mergeCell ref="A31:A32"/>
    <mergeCell ref="B31:B32"/>
    <mergeCell ref="C31:C32"/>
    <mergeCell ref="A15:A18"/>
    <mergeCell ref="C17:C18"/>
    <mergeCell ref="A23:A24"/>
    <mergeCell ref="A5:J5"/>
    <mergeCell ref="K5:N5"/>
    <mergeCell ref="O5:T5"/>
    <mergeCell ref="B6:B7"/>
    <mergeCell ref="C6:C7"/>
    <mergeCell ref="D6:D7"/>
    <mergeCell ref="E6:E7"/>
    <mergeCell ref="F6:F7"/>
    <mergeCell ref="I6:I7"/>
    <mergeCell ref="A1:T2"/>
    <mergeCell ref="A3:B3"/>
    <mergeCell ref="G3:N3"/>
    <mergeCell ref="O3:P3"/>
    <mergeCell ref="R3:T4"/>
    <mergeCell ref="A4:B4"/>
    <mergeCell ref="G4:I4"/>
    <mergeCell ref="J4:N4"/>
    <mergeCell ref="O4:P4"/>
    <mergeCell ref="C3:E3"/>
    <mergeCell ref="C4:E4"/>
    <mergeCell ref="A6:A7"/>
    <mergeCell ref="M6:M7"/>
    <mergeCell ref="N6:N7"/>
    <mergeCell ref="O6:O7"/>
    <mergeCell ref="P6:T6"/>
    <mergeCell ref="K6:K7"/>
    <mergeCell ref="L6:L7"/>
    <mergeCell ref="J6:J7"/>
    <mergeCell ref="G6:G7"/>
    <mergeCell ref="H6:H7"/>
  </mergeCells>
  <pageMargins left="0.39370078740157483" right="0" top="0" bottom="0" header="0" footer="0"/>
  <pageSetup paperSize="9" scale="5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17"/>
  <sheetViews>
    <sheetView tabSelected="1" view="pageBreakPreview" zoomScale="25" zoomScaleNormal="55" zoomScaleSheetLayoutView="25" workbookViewId="0">
      <selection activeCell="M39" sqref="M39:M48"/>
    </sheetView>
  </sheetViews>
  <sheetFormatPr defaultRowHeight="15"/>
  <cols>
    <col min="1" max="1" width="7.7109375" customWidth="1"/>
    <col min="2" max="2" width="20.5703125" customWidth="1"/>
    <col min="3" max="3" width="21.28515625" customWidth="1"/>
    <col min="4" max="4" width="10.28515625" customWidth="1"/>
    <col min="5" max="5" width="57" customWidth="1"/>
    <col min="6" max="6" width="46.5703125" customWidth="1"/>
    <col min="7" max="7" width="8.5703125" customWidth="1"/>
    <col min="8" max="8" width="57.5703125" customWidth="1"/>
    <col min="9" max="9" width="8.140625" customWidth="1"/>
    <col min="10" max="10" width="39.140625" customWidth="1"/>
    <col min="11" max="11" width="11.28515625" customWidth="1"/>
    <col min="12" max="12" width="45.7109375" customWidth="1"/>
    <col min="13" max="13" width="42.5703125" customWidth="1"/>
    <col min="14" max="14" width="40.7109375" customWidth="1"/>
    <col min="15" max="15" width="48.42578125" customWidth="1"/>
    <col min="257" max="257" width="6.140625" customWidth="1"/>
    <col min="258" max="258" width="18.7109375" customWidth="1"/>
    <col min="259" max="259" width="20.28515625" customWidth="1"/>
    <col min="260" max="260" width="5.7109375" customWidth="1"/>
    <col min="261" max="261" width="13.28515625" customWidth="1"/>
    <col min="262" max="262" width="19" customWidth="1"/>
    <col min="263" max="263" width="4" customWidth="1"/>
    <col min="264" max="264" width="21.42578125" customWidth="1"/>
    <col min="265" max="265" width="4.28515625" customWidth="1"/>
    <col min="266" max="266" width="15.5703125" customWidth="1"/>
    <col min="267" max="267" width="9.42578125" customWidth="1"/>
    <col min="268" max="268" width="13.85546875" customWidth="1"/>
    <col min="269" max="269" width="13.28515625" customWidth="1"/>
    <col min="270" max="271" width="15.7109375" customWidth="1"/>
    <col min="513" max="513" width="6.140625" customWidth="1"/>
    <col min="514" max="514" width="18.7109375" customWidth="1"/>
    <col min="515" max="515" width="20.28515625" customWidth="1"/>
    <col min="516" max="516" width="5.7109375" customWidth="1"/>
    <col min="517" max="517" width="13.28515625" customWidth="1"/>
    <col min="518" max="518" width="19" customWidth="1"/>
    <col min="519" max="519" width="4" customWidth="1"/>
    <col min="520" max="520" width="21.42578125" customWidth="1"/>
    <col min="521" max="521" width="4.28515625" customWidth="1"/>
    <col min="522" max="522" width="15.5703125" customWidth="1"/>
    <col min="523" max="523" width="9.42578125" customWidth="1"/>
    <col min="524" max="524" width="13.85546875" customWidth="1"/>
    <col min="525" max="525" width="13.28515625" customWidth="1"/>
    <col min="526" max="527" width="15.7109375" customWidth="1"/>
    <col min="769" max="769" width="6.140625" customWidth="1"/>
    <col min="770" max="770" width="18.7109375" customWidth="1"/>
    <col min="771" max="771" width="20.28515625" customWidth="1"/>
    <col min="772" max="772" width="5.7109375" customWidth="1"/>
    <col min="773" max="773" width="13.28515625" customWidth="1"/>
    <col min="774" max="774" width="19" customWidth="1"/>
    <col min="775" max="775" width="4" customWidth="1"/>
    <col min="776" max="776" width="21.42578125" customWidth="1"/>
    <col min="777" max="777" width="4.28515625" customWidth="1"/>
    <col min="778" max="778" width="15.5703125" customWidth="1"/>
    <col min="779" max="779" width="9.42578125" customWidth="1"/>
    <col min="780" max="780" width="13.85546875" customWidth="1"/>
    <col min="781" max="781" width="13.28515625" customWidth="1"/>
    <col min="782" max="783" width="15.7109375" customWidth="1"/>
    <col min="1025" max="1025" width="6.140625" customWidth="1"/>
    <col min="1026" max="1026" width="18.7109375" customWidth="1"/>
    <col min="1027" max="1027" width="20.28515625" customWidth="1"/>
    <col min="1028" max="1028" width="5.7109375" customWidth="1"/>
    <col min="1029" max="1029" width="13.28515625" customWidth="1"/>
    <col min="1030" max="1030" width="19" customWidth="1"/>
    <col min="1031" max="1031" width="4" customWidth="1"/>
    <col min="1032" max="1032" width="21.42578125" customWidth="1"/>
    <col min="1033" max="1033" width="4.28515625" customWidth="1"/>
    <col min="1034" max="1034" width="15.5703125" customWidth="1"/>
    <col min="1035" max="1035" width="9.42578125" customWidth="1"/>
    <col min="1036" max="1036" width="13.85546875" customWidth="1"/>
    <col min="1037" max="1037" width="13.28515625" customWidth="1"/>
    <col min="1038" max="1039" width="15.7109375" customWidth="1"/>
    <col min="1281" max="1281" width="6.140625" customWidth="1"/>
    <col min="1282" max="1282" width="18.7109375" customWidth="1"/>
    <col min="1283" max="1283" width="20.28515625" customWidth="1"/>
    <col min="1284" max="1284" width="5.7109375" customWidth="1"/>
    <col min="1285" max="1285" width="13.28515625" customWidth="1"/>
    <col min="1286" max="1286" width="19" customWidth="1"/>
    <col min="1287" max="1287" width="4" customWidth="1"/>
    <col min="1288" max="1288" width="21.42578125" customWidth="1"/>
    <col min="1289" max="1289" width="4.28515625" customWidth="1"/>
    <col min="1290" max="1290" width="15.5703125" customWidth="1"/>
    <col min="1291" max="1291" width="9.42578125" customWidth="1"/>
    <col min="1292" max="1292" width="13.85546875" customWidth="1"/>
    <col min="1293" max="1293" width="13.28515625" customWidth="1"/>
    <col min="1294" max="1295" width="15.7109375" customWidth="1"/>
    <col min="1537" max="1537" width="6.140625" customWidth="1"/>
    <col min="1538" max="1538" width="18.7109375" customWidth="1"/>
    <col min="1539" max="1539" width="20.28515625" customWidth="1"/>
    <col min="1540" max="1540" width="5.7109375" customWidth="1"/>
    <col min="1541" max="1541" width="13.28515625" customWidth="1"/>
    <col min="1542" max="1542" width="19" customWidth="1"/>
    <col min="1543" max="1543" width="4" customWidth="1"/>
    <col min="1544" max="1544" width="21.42578125" customWidth="1"/>
    <col min="1545" max="1545" width="4.28515625" customWidth="1"/>
    <col min="1546" max="1546" width="15.5703125" customWidth="1"/>
    <col min="1547" max="1547" width="9.42578125" customWidth="1"/>
    <col min="1548" max="1548" width="13.85546875" customWidth="1"/>
    <col min="1549" max="1549" width="13.28515625" customWidth="1"/>
    <col min="1550" max="1551" width="15.7109375" customWidth="1"/>
    <col min="1793" max="1793" width="6.140625" customWidth="1"/>
    <col min="1794" max="1794" width="18.7109375" customWidth="1"/>
    <col min="1795" max="1795" width="20.28515625" customWidth="1"/>
    <col min="1796" max="1796" width="5.7109375" customWidth="1"/>
    <col min="1797" max="1797" width="13.28515625" customWidth="1"/>
    <col min="1798" max="1798" width="19" customWidth="1"/>
    <col min="1799" max="1799" width="4" customWidth="1"/>
    <col min="1800" max="1800" width="21.42578125" customWidth="1"/>
    <col min="1801" max="1801" width="4.28515625" customWidth="1"/>
    <col min="1802" max="1802" width="15.5703125" customWidth="1"/>
    <col min="1803" max="1803" width="9.42578125" customWidth="1"/>
    <col min="1804" max="1804" width="13.85546875" customWidth="1"/>
    <col min="1805" max="1805" width="13.28515625" customWidth="1"/>
    <col min="1806" max="1807" width="15.7109375" customWidth="1"/>
    <col min="2049" max="2049" width="6.140625" customWidth="1"/>
    <col min="2050" max="2050" width="18.7109375" customWidth="1"/>
    <col min="2051" max="2051" width="20.28515625" customWidth="1"/>
    <col min="2052" max="2052" width="5.7109375" customWidth="1"/>
    <col min="2053" max="2053" width="13.28515625" customWidth="1"/>
    <col min="2054" max="2054" width="19" customWidth="1"/>
    <col min="2055" max="2055" width="4" customWidth="1"/>
    <col min="2056" max="2056" width="21.42578125" customWidth="1"/>
    <col min="2057" max="2057" width="4.28515625" customWidth="1"/>
    <col min="2058" max="2058" width="15.5703125" customWidth="1"/>
    <col min="2059" max="2059" width="9.42578125" customWidth="1"/>
    <col min="2060" max="2060" width="13.85546875" customWidth="1"/>
    <col min="2061" max="2061" width="13.28515625" customWidth="1"/>
    <col min="2062" max="2063" width="15.7109375" customWidth="1"/>
    <col min="2305" max="2305" width="6.140625" customWidth="1"/>
    <col min="2306" max="2306" width="18.7109375" customWidth="1"/>
    <col min="2307" max="2307" width="20.28515625" customWidth="1"/>
    <col min="2308" max="2308" width="5.7109375" customWidth="1"/>
    <col min="2309" max="2309" width="13.28515625" customWidth="1"/>
    <col min="2310" max="2310" width="19" customWidth="1"/>
    <col min="2311" max="2311" width="4" customWidth="1"/>
    <col min="2312" max="2312" width="21.42578125" customWidth="1"/>
    <col min="2313" max="2313" width="4.28515625" customWidth="1"/>
    <col min="2314" max="2314" width="15.5703125" customWidth="1"/>
    <col min="2315" max="2315" width="9.42578125" customWidth="1"/>
    <col min="2316" max="2316" width="13.85546875" customWidth="1"/>
    <col min="2317" max="2317" width="13.28515625" customWidth="1"/>
    <col min="2318" max="2319" width="15.7109375" customWidth="1"/>
    <col min="2561" max="2561" width="6.140625" customWidth="1"/>
    <col min="2562" max="2562" width="18.7109375" customWidth="1"/>
    <col min="2563" max="2563" width="20.28515625" customWidth="1"/>
    <col min="2564" max="2564" width="5.7109375" customWidth="1"/>
    <col min="2565" max="2565" width="13.28515625" customWidth="1"/>
    <col min="2566" max="2566" width="19" customWidth="1"/>
    <col min="2567" max="2567" width="4" customWidth="1"/>
    <col min="2568" max="2568" width="21.42578125" customWidth="1"/>
    <col min="2569" max="2569" width="4.28515625" customWidth="1"/>
    <col min="2570" max="2570" width="15.5703125" customWidth="1"/>
    <col min="2571" max="2571" width="9.42578125" customWidth="1"/>
    <col min="2572" max="2572" width="13.85546875" customWidth="1"/>
    <col min="2573" max="2573" width="13.28515625" customWidth="1"/>
    <col min="2574" max="2575" width="15.7109375" customWidth="1"/>
    <col min="2817" max="2817" width="6.140625" customWidth="1"/>
    <col min="2818" max="2818" width="18.7109375" customWidth="1"/>
    <col min="2819" max="2819" width="20.28515625" customWidth="1"/>
    <col min="2820" max="2820" width="5.7109375" customWidth="1"/>
    <col min="2821" max="2821" width="13.28515625" customWidth="1"/>
    <col min="2822" max="2822" width="19" customWidth="1"/>
    <col min="2823" max="2823" width="4" customWidth="1"/>
    <col min="2824" max="2824" width="21.42578125" customWidth="1"/>
    <col min="2825" max="2825" width="4.28515625" customWidth="1"/>
    <col min="2826" max="2826" width="15.5703125" customWidth="1"/>
    <col min="2827" max="2827" width="9.42578125" customWidth="1"/>
    <col min="2828" max="2828" width="13.85546875" customWidth="1"/>
    <col min="2829" max="2829" width="13.28515625" customWidth="1"/>
    <col min="2830" max="2831" width="15.7109375" customWidth="1"/>
    <col min="3073" max="3073" width="6.140625" customWidth="1"/>
    <col min="3074" max="3074" width="18.7109375" customWidth="1"/>
    <col min="3075" max="3075" width="20.28515625" customWidth="1"/>
    <col min="3076" max="3076" width="5.7109375" customWidth="1"/>
    <col min="3077" max="3077" width="13.28515625" customWidth="1"/>
    <col min="3078" max="3078" width="19" customWidth="1"/>
    <col min="3079" max="3079" width="4" customWidth="1"/>
    <col min="3080" max="3080" width="21.42578125" customWidth="1"/>
    <col min="3081" max="3081" width="4.28515625" customWidth="1"/>
    <col min="3082" max="3082" width="15.5703125" customWidth="1"/>
    <col min="3083" max="3083" width="9.42578125" customWidth="1"/>
    <col min="3084" max="3084" width="13.85546875" customWidth="1"/>
    <col min="3085" max="3085" width="13.28515625" customWidth="1"/>
    <col min="3086" max="3087" width="15.7109375" customWidth="1"/>
    <col min="3329" max="3329" width="6.140625" customWidth="1"/>
    <col min="3330" max="3330" width="18.7109375" customWidth="1"/>
    <col min="3331" max="3331" width="20.28515625" customWidth="1"/>
    <col min="3332" max="3332" width="5.7109375" customWidth="1"/>
    <col min="3333" max="3333" width="13.28515625" customWidth="1"/>
    <col min="3334" max="3334" width="19" customWidth="1"/>
    <col min="3335" max="3335" width="4" customWidth="1"/>
    <col min="3336" max="3336" width="21.42578125" customWidth="1"/>
    <col min="3337" max="3337" width="4.28515625" customWidth="1"/>
    <col min="3338" max="3338" width="15.5703125" customWidth="1"/>
    <col min="3339" max="3339" width="9.42578125" customWidth="1"/>
    <col min="3340" max="3340" width="13.85546875" customWidth="1"/>
    <col min="3341" max="3341" width="13.28515625" customWidth="1"/>
    <col min="3342" max="3343" width="15.7109375" customWidth="1"/>
    <col min="3585" max="3585" width="6.140625" customWidth="1"/>
    <col min="3586" max="3586" width="18.7109375" customWidth="1"/>
    <col min="3587" max="3587" width="20.28515625" customWidth="1"/>
    <col min="3588" max="3588" width="5.7109375" customWidth="1"/>
    <col min="3589" max="3589" width="13.28515625" customWidth="1"/>
    <col min="3590" max="3590" width="19" customWidth="1"/>
    <col min="3591" max="3591" width="4" customWidth="1"/>
    <col min="3592" max="3592" width="21.42578125" customWidth="1"/>
    <col min="3593" max="3593" width="4.28515625" customWidth="1"/>
    <col min="3594" max="3594" width="15.5703125" customWidth="1"/>
    <col min="3595" max="3595" width="9.42578125" customWidth="1"/>
    <col min="3596" max="3596" width="13.85546875" customWidth="1"/>
    <col min="3597" max="3597" width="13.28515625" customWidth="1"/>
    <col min="3598" max="3599" width="15.7109375" customWidth="1"/>
    <col min="3841" max="3841" width="6.140625" customWidth="1"/>
    <col min="3842" max="3842" width="18.7109375" customWidth="1"/>
    <col min="3843" max="3843" width="20.28515625" customWidth="1"/>
    <col min="3844" max="3844" width="5.7109375" customWidth="1"/>
    <col min="3845" max="3845" width="13.28515625" customWidth="1"/>
    <col min="3846" max="3846" width="19" customWidth="1"/>
    <col min="3847" max="3847" width="4" customWidth="1"/>
    <col min="3848" max="3848" width="21.42578125" customWidth="1"/>
    <col min="3849" max="3849" width="4.28515625" customWidth="1"/>
    <col min="3850" max="3850" width="15.5703125" customWidth="1"/>
    <col min="3851" max="3851" width="9.42578125" customWidth="1"/>
    <col min="3852" max="3852" width="13.85546875" customWidth="1"/>
    <col min="3853" max="3853" width="13.28515625" customWidth="1"/>
    <col min="3854" max="3855" width="15.7109375" customWidth="1"/>
    <col min="4097" max="4097" width="6.140625" customWidth="1"/>
    <col min="4098" max="4098" width="18.7109375" customWidth="1"/>
    <col min="4099" max="4099" width="20.28515625" customWidth="1"/>
    <col min="4100" max="4100" width="5.7109375" customWidth="1"/>
    <col min="4101" max="4101" width="13.28515625" customWidth="1"/>
    <col min="4102" max="4102" width="19" customWidth="1"/>
    <col min="4103" max="4103" width="4" customWidth="1"/>
    <col min="4104" max="4104" width="21.42578125" customWidth="1"/>
    <col min="4105" max="4105" width="4.28515625" customWidth="1"/>
    <col min="4106" max="4106" width="15.5703125" customWidth="1"/>
    <col min="4107" max="4107" width="9.42578125" customWidth="1"/>
    <col min="4108" max="4108" width="13.85546875" customWidth="1"/>
    <col min="4109" max="4109" width="13.28515625" customWidth="1"/>
    <col min="4110" max="4111" width="15.7109375" customWidth="1"/>
    <col min="4353" max="4353" width="6.140625" customWidth="1"/>
    <col min="4354" max="4354" width="18.7109375" customWidth="1"/>
    <col min="4355" max="4355" width="20.28515625" customWidth="1"/>
    <col min="4356" max="4356" width="5.7109375" customWidth="1"/>
    <col min="4357" max="4357" width="13.28515625" customWidth="1"/>
    <col min="4358" max="4358" width="19" customWidth="1"/>
    <col min="4359" max="4359" width="4" customWidth="1"/>
    <col min="4360" max="4360" width="21.42578125" customWidth="1"/>
    <col min="4361" max="4361" width="4.28515625" customWidth="1"/>
    <col min="4362" max="4362" width="15.5703125" customWidth="1"/>
    <col min="4363" max="4363" width="9.42578125" customWidth="1"/>
    <col min="4364" max="4364" width="13.85546875" customWidth="1"/>
    <col min="4365" max="4365" width="13.28515625" customWidth="1"/>
    <col min="4366" max="4367" width="15.7109375" customWidth="1"/>
    <col min="4609" max="4609" width="6.140625" customWidth="1"/>
    <col min="4610" max="4610" width="18.7109375" customWidth="1"/>
    <col min="4611" max="4611" width="20.28515625" customWidth="1"/>
    <col min="4612" max="4612" width="5.7109375" customWidth="1"/>
    <col min="4613" max="4613" width="13.28515625" customWidth="1"/>
    <col min="4614" max="4614" width="19" customWidth="1"/>
    <col min="4615" max="4615" width="4" customWidth="1"/>
    <col min="4616" max="4616" width="21.42578125" customWidth="1"/>
    <col min="4617" max="4617" width="4.28515625" customWidth="1"/>
    <col min="4618" max="4618" width="15.5703125" customWidth="1"/>
    <col min="4619" max="4619" width="9.42578125" customWidth="1"/>
    <col min="4620" max="4620" width="13.85546875" customWidth="1"/>
    <col min="4621" max="4621" width="13.28515625" customWidth="1"/>
    <col min="4622" max="4623" width="15.7109375" customWidth="1"/>
    <col min="4865" max="4865" width="6.140625" customWidth="1"/>
    <col min="4866" max="4866" width="18.7109375" customWidth="1"/>
    <col min="4867" max="4867" width="20.28515625" customWidth="1"/>
    <col min="4868" max="4868" width="5.7109375" customWidth="1"/>
    <col min="4869" max="4869" width="13.28515625" customWidth="1"/>
    <col min="4870" max="4870" width="19" customWidth="1"/>
    <col min="4871" max="4871" width="4" customWidth="1"/>
    <col min="4872" max="4872" width="21.42578125" customWidth="1"/>
    <col min="4873" max="4873" width="4.28515625" customWidth="1"/>
    <col min="4874" max="4874" width="15.5703125" customWidth="1"/>
    <col min="4875" max="4875" width="9.42578125" customWidth="1"/>
    <col min="4876" max="4876" width="13.85546875" customWidth="1"/>
    <col min="4877" max="4877" width="13.28515625" customWidth="1"/>
    <col min="4878" max="4879" width="15.7109375" customWidth="1"/>
    <col min="5121" max="5121" width="6.140625" customWidth="1"/>
    <col min="5122" max="5122" width="18.7109375" customWidth="1"/>
    <col min="5123" max="5123" width="20.28515625" customWidth="1"/>
    <col min="5124" max="5124" width="5.7109375" customWidth="1"/>
    <col min="5125" max="5125" width="13.28515625" customWidth="1"/>
    <col min="5126" max="5126" width="19" customWidth="1"/>
    <col min="5127" max="5127" width="4" customWidth="1"/>
    <col min="5128" max="5128" width="21.42578125" customWidth="1"/>
    <col min="5129" max="5129" width="4.28515625" customWidth="1"/>
    <col min="5130" max="5130" width="15.5703125" customWidth="1"/>
    <col min="5131" max="5131" width="9.42578125" customWidth="1"/>
    <col min="5132" max="5132" width="13.85546875" customWidth="1"/>
    <col min="5133" max="5133" width="13.28515625" customWidth="1"/>
    <col min="5134" max="5135" width="15.7109375" customWidth="1"/>
    <col min="5377" max="5377" width="6.140625" customWidth="1"/>
    <col min="5378" max="5378" width="18.7109375" customWidth="1"/>
    <col min="5379" max="5379" width="20.28515625" customWidth="1"/>
    <col min="5380" max="5380" width="5.7109375" customWidth="1"/>
    <col min="5381" max="5381" width="13.28515625" customWidth="1"/>
    <col min="5382" max="5382" width="19" customWidth="1"/>
    <col min="5383" max="5383" width="4" customWidth="1"/>
    <col min="5384" max="5384" width="21.42578125" customWidth="1"/>
    <col min="5385" max="5385" width="4.28515625" customWidth="1"/>
    <col min="5386" max="5386" width="15.5703125" customWidth="1"/>
    <col min="5387" max="5387" width="9.42578125" customWidth="1"/>
    <col min="5388" max="5388" width="13.85546875" customWidth="1"/>
    <col min="5389" max="5389" width="13.28515625" customWidth="1"/>
    <col min="5390" max="5391" width="15.7109375" customWidth="1"/>
    <col min="5633" max="5633" width="6.140625" customWidth="1"/>
    <col min="5634" max="5634" width="18.7109375" customWidth="1"/>
    <col min="5635" max="5635" width="20.28515625" customWidth="1"/>
    <col min="5636" max="5636" width="5.7109375" customWidth="1"/>
    <col min="5637" max="5637" width="13.28515625" customWidth="1"/>
    <col min="5638" max="5638" width="19" customWidth="1"/>
    <col min="5639" max="5639" width="4" customWidth="1"/>
    <col min="5640" max="5640" width="21.42578125" customWidth="1"/>
    <col min="5641" max="5641" width="4.28515625" customWidth="1"/>
    <col min="5642" max="5642" width="15.5703125" customWidth="1"/>
    <col min="5643" max="5643" width="9.42578125" customWidth="1"/>
    <col min="5644" max="5644" width="13.85546875" customWidth="1"/>
    <col min="5645" max="5645" width="13.28515625" customWidth="1"/>
    <col min="5646" max="5647" width="15.7109375" customWidth="1"/>
    <col min="5889" max="5889" width="6.140625" customWidth="1"/>
    <col min="5890" max="5890" width="18.7109375" customWidth="1"/>
    <col min="5891" max="5891" width="20.28515625" customWidth="1"/>
    <col min="5892" max="5892" width="5.7109375" customWidth="1"/>
    <col min="5893" max="5893" width="13.28515625" customWidth="1"/>
    <col min="5894" max="5894" width="19" customWidth="1"/>
    <col min="5895" max="5895" width="4" customWidth="1"/>
    <col min="5896" max="5896" width="21.42578125" customWidth="1"/>
    <col min="5897" max="5897" width="4.28515625" customWidth="1"/>
    <col min="5898" max="5898" width="15.5703125" customWidth="1"/>
    <col min="5899" max="5899" width="9.42578125" customWidth="1"/>
    <col min="5900" max="5900" width="13.85546875" customWidth="1"/>
    <col min="5901" max="5901" width="13.28515625" customWidth="1"/>
    <col min="5902" max="5903" width="15.7109375" customWidth="1"/>
    <col min="6145" max="6145" width="6.140625" customWidth="1"/>
    <col min="6146" max="6146" width="18.7109375" customWidth="1"/>
    <col min="6147" max="6147" width="20.28515625" customWidth="1"/>
    <col min="6148" max="6148" width="5.7109375" customWidth="1"/>
    <col min="6149" max="6149" width="13.28515625" customWidth="1"/>
    <col min="6150" max="6150" width="19" customWidth="1"/>
    <col min="6151" max="6151" width="4" customWidth="1"/>
    <col min="6152" max="6152" width="21.42578125" customWidth="1"/>
    <col min="6153" max="6153" width="4.28515625" customWidth="1"/>
    <col min="6154" max="6154" width="15.5703125" customWidth="1"/>
    <col min="6155" max="6155" width="9.42578125" customWidth="1"/>
    <col min="6156" max="6156" width="13.85546875" customWidth="1"/>
    <col min="6157" max="6157" width="13.28515625" customWidth="1"/>
    <col min="6158" max="6159" width="15.7109375" customWidth="1"/>
    <col min="6401" max="6401" width="6.140625" customWidth="1"/>
    <col min="6402" max="6402" width="18.7109375" customWidth="1"/>
    <col min="6403" max="6403" width="20.28515625" customWidth="1"/>
    <col min="6404" max="6404" width="5.7109375" customWidth="1"/>
    <col min="6405" max="6405" width="13.28515625" customWidth="1"/>
    <col min="6406" max="6406" width="19" customWidth="1"/>
    <col min="6407" max="6407" width="4" customWidth="1"/>
    <col min="6408" max="6408" width="21.42578125" customWidth="1"/>
    <col min="6409" max="6409" width="4.28515625" customWidth="1"/>
    <col min="6410" max="6410" width="15.5703125" customWidth="1"/>
    <col min="6411" max="6411" width="9.42578125" customWidth="1"/>
    <col min="6412" max="6412" width="13.85546875" customWidth="1"/>
    <col min="6413" max="6413" width="13.28515625" customWidth="1"/>
    <col min="6414" max="6415" width="15.7109375" customWidth="1"/>
    <col min="6657" max="6657" width="6.140625" customWidth="1"/>
    <col min="6658" max="6658" width="18.7109375" customWidth="1"/>
    <col min="6659" max="6659" width="20.28515625" customWidth="1"/>
    <col min="6660" max="6660" width="5.7109375" customWidth="1"/>
    <col min="6661" max="6661" width="13.28515625" customWidth="1"/>
    <col min="6662" max="6662" width="19" customWidth="1"/>
    <col min="6663" max="6663" width="4" customWidth="1"/>
    <col min="6664" max="6664" width="21.42578125" customWidth="1"/>
    <col min="6665" max="6665" width="4.28515625" customWidth="1"/>
    <col min="6666" max="6666" width="15.5703125" customWidth="1"/>
    <col min="6667" max="6667" width="9.42578125" customWidth="1"/>
    <col min="6668" max="6668" width="13.85546875" customWidth="1"/>
    <col min="6669" max="6669" width="13.28515625" customWidth="1"/>
    <col min="6670" max="6671" width="15.7109375" customWidth="1"/>
    <col min="6913" max="6913" width="6.140625" customWidth="1"/>
    <col min="6914" max="6914" width="18.7109375" customWidth="1"/>
    <col min="6915" max="6915" width="20.28515625" customWidth="1"/>
    <col min="6916" max="6916" width="5.7109375" customWidth="1"/>
    <col min="6917" max="6917" width="13.28515625" customWidth="1"/>
    <col min="6918" max="6918" width="19" customWidth="1"/>
    <col min="6919" max="6919" width="4" customWidth="1"/>
    <col min="6920" max="6920" width="21.42578125" customWidth="1"/>
    <col min="6921" max="6921" width="4.28515625" customWidth="1"/>
    <col min="6922" max="6922" width="15.5703125" customWidth="1"/>
    <col min="6923" max="6923" width="9.42578125" customWidth="1"/>
    <col min="6924" max="6924" width="13.85546875" customWidth="1"/>
    <col min="6925" max="6925" width="13.28515625" customWidth="1"/>
    <col min="6926" max="6927" width="15.7109375" customWidth="1"/>
    <col min="7169" max="7169" width="6.140625" customWidth="1"/>
    <col min="7170" max="7170" width="18.7109375" customWidth="1"/>
    <col min="7171" max="7171" width="20.28515625" customWidth="1"/>
    <col min="7172" max="7172" width="5.7109375" customWidth="1"/>
    <col min="7173" max="7173" width="13.28515625" customWidth="1"/>
    <col min="7174" max="7174" width="19" customWidth="1"/>
    <col min="7175" max="7175" width="4" customWidth="1"/>
    <col min="7176" max="7176" width="21.42578125" customWidth="1"/>
    <col min="7177" max="7177" width="4.28515625" customWidth="1"/>
    <col min="7178" max="7178" width="15.5703125" customWidth="1"/>
    <col min="7179" max="7179" width="9.42578125" customWidth="1"/>
    <col min="7180" max="7180" width="13.85546875" customWidth="1"/>
    <col min="7181" max="7181" width="13.28515625" customWidth="1"/>
    <col min="7182" max="7183" width="15.7109375" customWidth="1"/>
    <col min="7425" max="7425" width="6.140625" customWidth="1"/>
    <col min="7426" max="7426" width="18.7109375" customWidth="1"/>
    <col min="7427" max="7427" width="20.28515625" customWidth="1"/>
    <col min="7428" max="7428" width="5.7109375" customWidth="1"/>
    <col min="7429" max="7429" width="13.28515625" customWidth="1"/>
    <col min="7430" max="7430" width="19" customWidth="1"/>
    <col min="7431" max="7431" width="4" customWidth="1"/>
    <col min="7432" max="7432" width="21.42578125" customWidth="1"/>
    <col min="7433" max="7433" width="4.28515625" customWidth="1"/>
    <col min="7434" max="7434" width="15.5703125" customWidth="1"/>
    <col min="7435" max="7435" width="9.42578125" customWidth="1"/>
    <col min="7436" max="7436" width="13.85546875" customWidth="1"/>
    <col min="7437" max="7437" width="13.28515625" customWidth="1"/>
    <col min="7438" max="7439" width="15.7109375" customWidth="1"/>
    <col min="7681" max="7681" width="6.140625" customWidth="1"/>
    <col min="7682" max="7682" width="18.7109375" customWidth="1"/>
    <col min="7683" max="7683" width="20.28515625" customWidth="1"/>
    <col min="7684" max="7684" width="5.7109375" customWidth="1"/>
    <col min="7685" max="7685" width="13.28515625" customWidth="1"/>
    <col min="7686" max="7686" width="19" customWidth="1"/>
    <col min="7687" max="7687" width="4" customWidth="1"/>
    <col min="7688" max="7688" width="21.42578125" customWidth="1"/>
    <col min="7689" max="7689" width="4.28515625" customWidth="1"/>
    <col min="7690" max="7690" width="15.5703125" customWidth="1"/>
    <col min="7691" max="7691" width="9.42578125" customWidth="1"/>
    <col min="7692" max="7692" width="13.85546875" customWidth="1"/>
    <col min="7693" max="7693" width="13.28515625" customWidth="1"/>
    <col min="7694" max="7695" width="15.7109375" customWidth="1"/>
    <col min="7937" max="7937" width="6.140625" customWidth="1"/>
    <col min="7938" max="7938" width="18.7109375" customWidth="1"/>
    <col min="7939" max="7939" width="20.28515625" customWidth="1"/>
    <col min="7940" max="7940" width="5.7109375" customWidth="1"/>
    <col min="7941" max="7941" width="13.28515625" customWidth="1"/>
    <col min="7942" max="7942" width="19" customWidth="1"/>
    <col min="7943" max="7943" width="4" customWidth="1"/>
    <col min="7944" max="7944" width="21.42578125" customWidth="1"/>
    <col min="7945" max="7945" width="4.28515625" customWidth="1"/>
    <col min="7946" max="7946" width="15.5703125" customWidth="1"/>
    <col min="7947" max="7947" width="9.42578125" customWidth="1"/>
    <col min="7948" max="7948" width="13.85546875" customWidth="1"/>
    <col min="7949" max="7949" width="13.28515625" customWidth="1"/>
    <col min="7950" max="7951" width="15.7109375" customWidth="1"/>
    <col min="8193" max="8193" width="6.140625" customWidth="1"/>
    <col min="8194" max="8194" width="18.7109375" customWidth="1"/>
    <col min="8195" max="8195" width="20.28515625" customWidth="1"/>
    <col min="8196" max="8196" width="5.7109375" customWidth="1"/>
    <col min="8197" max="8197" width="13.28515625" customWidth="1"/>
    <col min="8198" max="8198" width="19" customWidth="1"/>
    <col min="8199" max="8199" width="4" customWidth="1"/>
    <col min="8200" max="8200" width="21.42578125" customWidth="1"/>
    <col min="8201" max="8201" width="4.28515625" customWidth="1"/>
    <col min="8202" max="8202" width="15.5703125" customWidth="1"/>
    <col min="8203" max="8203" width="9.42578125" customWidth="1"/>
    <col min="8204" max="8204" width="13.85546875" customWidth="1"/>
    <col min="8205" max="8205" width="13.28515625" customWidth="1"/>
    <col min="8206" max="8207" width="15.7109375" customWidth="1"/>
    <col min="8449" max="8449" width="6.140625" customWidth="1"/>
    <col min="8450" max="8450" width="18.7109375" customWidth="1"/>
    <col min="8451" max="8451" width="20.28515625" customWidth="1"/>
    <col min="8452" max="8452" width="5.7109375" customWidth="1"/>
    <col min="8453" max="8453" width="13.28515625" customWidth="1"/>
    <col min="8454" max="8454" width="19" customWidth="1"/>
    <col min="8455" max="8455" width="4" customWidth="1"/>
    <col min="8456" max="8456" width="21.42578125" customWidth="1"/>
    <col min="8457" max="8457" width="4.28515625" customWidth="1"/>
    <col min="8458" max="8458" width="15.5703125" customWidth="1"/>
    <col min="8459" max="8459" width="9.42578125" customWidth="1"/>
    <col min="8460" max="8460" width="13.85546875" customWidth="1"/>
    <col min="8461" max="8461" width="13.28515625" customWidth="1"/>
    <col min="8462" max="8463" width="15.7109375" customWidth="1"/>
    <col min="8705" max="8705" width="6.140625" customWidth="1"/>
    <col min="8706" max="8706" width="18.7109375" customWidth="1"/>
    <col min="8707" max="8707" width="20.28515625" customWidth="1"/>
    <col min="8708" max="8708" width="5.7109375" customWidth="1"/>
    <col min="8709" max="8709" width="13.28515625" customWidth="1"/>
    <col min="8710" max="8710" width="19" customWidth="1"/>
    <col min="8711" max="8711" width="4" customWidth="1"/>
    <col min="8712" max="8712" width="21.42578125" customWidth="1"/>
    <col min="8713" max="8713" width="4.28515625" customWidth="1"/>
    <col min="8714" max="8714" width="15.5703125" customWidth="1"/>
    <col min="8715" max="8715" width="9.42578125" customWidth="1"/>
    <col min="8716" max="8716" width="13.85546875" customWidth="1"/>
    <col min="8717" max="8717" width="13.28515625" customWidth="1"/>
    <col min="8718" max="8719" width="15.7109375" customWidth="1"/>
    <col min="8961" max="8961" width="6.140625" customWidth="1"/>
    <col min="8962" max="8962" width="18.7109375" customWidth="1"/>
    <col min="8963" max="8963" width="20.28515625" customWidth="1"/>
    <col min="8964" max="8964" width="5.7109375" customWidth="1"/>
    <col min="8965" max="8965" width="13.28515625" customWidth="1"/>
    <col min="8966" max="8966" width="19" customWidth="1"/>
    <col min="8967" max="8967" width="4" customWidth="1"/>
    <col min="8968" max="8968" width="21.42578125" customWidth="1"/>
    <col min="8969" max="8969" width="4.28515625" customWidth="1"/>
    <col min="8970" max="8970" width="15.5703125" customWidth="1"/>
    <col min="8971" max="8971" width="9.42578125" customWidth="1"/>
    <col min="8972" max="8972" width="13.85546875" customWidth="1"/>
    <col min="8973" max="8973" width="13.28515625" customWidth="1"/>
    <col min="8974" max="8975" width="15.7109375" customWidth="1"/>
    <col min="9217" max="9217" width="6.140625" customWidth="1"/>
    <col min="9218" max="9218" width="18.7109375" customWidth="1"/>
    <col min="9219" max="9219" width="20.28515625" customWidth="1"/>
    <col min="9220" max="9220" width="5.7109375" customWidth="1"/>
    <col min="9221" max="9221" width="13.28515625" customWidth="1"/>
    <col min="9222" max="9222" width="19" customWidth="1"/>
    <col min="9223" max="9223" width="4" customWidth="1"/>
    <col min="9224" max="9224" width="21.42578125" customWidth="1"/>
    <col min="9225" max="9225" width="4.28515625" customWidth="1"/>
    <col min="9226" max="9226" width="15.5703125" customWidth="1"/>
    <col min="9227" max="9227" width="9.42578125" customWidth="1"/>
    <col min="9228" max="9228" width="13.85546875" customWidth="1"/>
    <col min="9229" max="9229" width="13.28515625" customWidth="1"/>
    <col min="9230" max="9231" width="15.7109375" customWidth="1"/>
    <col min="9473" max="9473" width="6.140625" customWidth="1"/>
    <col min="9474" max="9474" width="18.7109375" customWidth="1"/>
    <col min="9475" max="9475" width="20.28515625" customWidth="1"/>
    <col min="9476" max="9476" width="5.7109375" customWidth="1"/>
    <col min="9477" max="9477" width="13.28515625" customWidth="1"/>
    <col min="9478" max="9478" width="19" customWidth="1"/>
    <col min="9479" max="9479" width="4" customWidth="1"/>
    <col min="9480" max="9480" width="21.42578125" customWidth="1"/>
    <col min="9481" max="9481" width="4.28515625" customWidth="1"/>
    <col min="9482" max="9482" width="15.5703125" customWidth="1"/>
    <col min="9483" max="9483" width="9.42578125" customWidth="1"/>
    <col min="9484" max="9484" width="13.85546875" customWidth="1"/>
    <col min="9485" max="9485" width="13.28515625" customWidth="1"/>
    <col min="9486" max="9487" width="15.7109375" customWidth="1"/>
    <col min="9729" max="9729" width="6.140625" customWidth="1"/>
    <col min="9730" max="9730" width="18.7109375" customWidth="1"/>
    <col min="9731" max="9731" width="20.28515625" customWidth="1"/>
    <col min="9732" max="9732" width="5.7109375" customWidth="1"/>
    <col min="9733" max="9733" width="13.28515625" customWidth="1"/>
    <col min="9734" max="9734" width="19" customWidth="1"/>
    <col min="9735" max="9735" width="4" customWidth="1"/>
    <col min="9736" max="9736" width="21.42578125" customWidth="1"/>
    <col min="9737" max="9737" width="4.28515625" customWidth="1"/>
    <col min="9738" max="9738" width="15.5703125" customWidth="1"/>
    <col min="9739" max="9739" width="9.42578125" customWidth="1"/>
    <col min="9740" max="9740" width="13.85546875" customWidth="1"/>
    <col min="9741" max="9741" width="13.28515625" customWidth="1"/>
    <col min="9742" max="9743" width="15.7109375" customWidth="1"/>
    <col min="9985" max="9985" width="6.140625" customWidth="1"/>
    <col min="9986" max="9986" width="18.7109375" customWidth="1"/>
    <col min="9987" max="9987" width="20.28515625" customWidth="1"/>
    <col min="9988" max="9988" width="5.7109375" customWidth="1"/>
    <col min="9989" max="9989" width="13.28515625" customWidth="1"/>
    <col min="9990" max="9990" width="19" customWidth="1"/>
    <col min="9991" max="9991" width="4" customWidth="1"/>
    <col min="9992" max="9992" width="21.42578125" customWidth="1"/>
    <col min="9993" max="9993" width="4.28515625" customWidth="1"/>
    <col min="9994" max="9994" width="15.5703125" customWidth="1"/>
    <col min="9995" max="9995" width="9.42578125" customWidth="1"/>
    <col min="9996" max="9996" width="13.85546875" customWidth="1"/>
    <col min="9997" max="9997" width="13.28515625" customWidth="1"/>
    <col min="9998" max="9999" width="15.7109375" customWidth="1"/>
    <col min="10241" max="10241" width="6.140625" customWidth="1"/>
    <col min="10242" max="10242" width="18.7109375" customWidth="1"/>
    <col min="10243" max="10243" width="20.28515625" customWidth="1"/>
    <col min="10244" max="10244" width="5.7109375" customWidth="1"/>
    <col min="10245" max="10245" width="13.28515625" customWidth="1"/>
    <col min="10246" max="10246" width="19" customWidth="1"/>
    <col min="10247" max="10247" width="4" customWidth="1"/>
    <col min="10248" max="10248" width="21.42578125" customWidth="1"/>
    <col min="10249" max="10249" width="4.28515625" customWidth="1"/>
    <col min="10250" max="10250" width="15.5703125" customWidth="1"/>
    <col min="10251" max="10251" width="9.42578125" customWidth="1"/>
    <col min="10252" max="10252" width="13.85546875" customWidth="1"/>
    <col min="10253" max="10253" width="13.28515625" customWidth="1"/>
    <col min="10254" max="10255" width="15.7109375" customWidth="1"/>
    <col min="10497" max="10497" width="6.140625" customWidth="1"/>
    <col min="10498" max="10498" width="18.7109375" customWidth="1"/>
    <col min="10499" max="10499" width="20.28515625" customWidth="1"/>
    <col min="10500" max="10500" width="5.7109375" customWidth="1"/>
    <col min="10501" max="10501" width="13.28515625" customWidth="1"/>
    <col min="10502" max="10502" width="19" customWidth="1"/>
    <col min="10503" max="10503" width="4" customWidth="1"/>
    <col min="10504" max="10504" width="21.42578125" customWidth="1"/>
    <col min="10505" max="10505" width="4.28515625" customWidth="1"/>
    <col min="10506" max="10506" width="15.5703125" customWidth="1"/>
    <col min="10507" max="10507" width="9.42578125" customWidth="1"/>
    <col min="10508" max="10508" width="13.85546875" customWidth="1"/>
    <col min="10509" max="10509" width="13.28515625" customWidth="1"/>
    <col min="10510" max="10511" width="15.7109375" customWidth="1"/>
    <col min="10753" max="10753" width="6.140625" customWidth="1"/>
    <col min="10754" max="10754" width="18.7109375" customWidth="1"/>
    <col min="10755" max="10755" width="20.28515625" customWidth="1"/>
    <col min="10756" max="10756" width="5.7109375" customWidth="1"/>
    <col min="10757" max="10757" width="13.28515625" customWidth="1"/>
    <col min="10758" max="10758" width="19" customWidth="1"/>
    <col min="10759" max="10759" width="4" customWidth="1"/>
    <col min="10760" max="10760" width="21.42578125" customWidth="1"/>
    <col min="10761" max="10761" width="4.28515625" customWidth="1"/>
    <col min="10762" max="10762" width="15.5703125" customWidth="1"/>
    <col min="10763" max="10763" width="9.42578125" customWidth="1"/>
    <col min="10764" max="10764" width="13.85546875" customWidth="1"/>
    <col min="10765" max="10765" width="13.28515625" customWidth="1"/>
    <col min="10766" max="10767" width="15.7109375" customWidth="1"/>
    <col min="11009" max="11009" width="6.140625" customWidth="1"/>
    <col min="11010" max="11010" width="18.7109375" customWidth="1"/>
    <col min="11011" max="11011" width="20.28515625" customWidth="1"/>
    <col min="11012" max="11012" width="5.7109375" customWidth="1"/>
    <col min="11013" max="11013" width="13.28515625" customWidth="1"/>
    <col min="11014" max="11014" width="19" customWidth="1"/>
    <col min="11015" max="11015" width="4" customWidth="1"/>
    <col min="11016" max="11016" width="21.42578125" customWidth="1"/>
    <col min="11017" max="11017" width="4.28515625" customWidth="1"/>
    <col min="11018" max="11018" width="15.5703125" customWidth="1"/>
    <col min="11019" max="11019" width="9.42578125" customWidth="1"/>
    <col min="11020" max="11020" width="13.85546875" customWidth="1"/>
    <col min="11021" max="11021" width="13.28515625" customWidth="1"/>
    <col min="11022" max="11023" width="15.7109375" customWidth="1"/>
    <col min="11265" max="11265" width="6.140625" customWidth="1"/>
    <col min="11266" max="11266" width="18.7109375" customWidth="1"/>
    <col min="11267" max="11267" width="20.28515625" customWidth="1"/>
    <col min="11268" max="11268" width="5.7109375" customWidth="1"/>
    <col min="11269" max="11269" width="13.28515625" customWidth="1"/>
    <col min="11270" max="11270" width="19" customWidth="1"/>
    <col min="11271" max="11271" width="4" customWidth="1"/>
    <col min="11272" max="11272" width="21.42578125" customWidth="1"/>
    <col min="11273" max="11273" width="4.28515625" customWidth="1"/>
    <col min="11274" max="11274" width="15.5703125" customWidth="1"/>
    <col min="11275" max="11275" width="9.42578125" customWidth="1"/>
    <col min="11276" max="11276" width="13.85546875" customWidth="1"/>
    <col min="11277" max="11277" width="13.28515625" customWidth="1"/>
    <col min="11278" max="11279" width="15.7109375" customWidth="1"/>
    <col min="11521" max="11521" width="6.140625" customWidth="1"/>
    <col min="11522" max="11522" width="18.7109375" customWidth="1"/>
    <col min="11523" max="11523" width="20.28515625" customWidth="1"/>
    <col min="11524" max="11524" width="5.7109375" customWidth="1"/>
    <col min="11525" max="11525" width="13.28515625" customWidth="1"/>
    <col min="11526" max="11526" width="19" customWidth="1"/>
    <col min="11527" max="11527" width="4" customWidth="1"/>
    <col min="11528" max="11528" width="21.42578125" customWidth="1"/>
    <col min="11529" max="11529" width="4.28515625" customWidth="1"/>
    <col min="11530" max="11530" width="15.5703125" customWidth="1"/>
    <col min="11531" max="11531" width="9.42578125" customWidth="1"/>
    <col min="11532" max="11532" width="13.85546875" customWidth="1"/>
    <col min="11533" max="11533" width="13.28515625" customWidth="1"/>
    <col min="11534" max="11535" width="15.7109375" customWidth="1"/>
    <col min="11777" max="11777" width="6.140625" customWidth="1"/>
    <col min="11778" max="11778" width="18.7109375" customWidth="1"/>
    <col min="11779" max="11779" width="20.28515625" customWidth="1"/>
    <col min="11780" max="11780" width="5.7109375" customWidth="1"/>
    <col min="11781" max="11781" width="13.28515625" customWidth="1"/>
    <col min="11782" max="11782" width="19" customWidth="1"/>
    <col min="11783" max="11783" width="4" customWidth="1"/>
    <col min="11784" max="11784" width="21.42578125" customWidth="1"/>
    <col min="11785" max="11785" width="4.28515625" customWidth="1"/>
    <col min="11786" max="11786" width="15.5703125" customWidth="1"/>
    <col min="11787" max="11787" width="9.42578125" customWidth="1"/>
    <col min="11788" max="11788" width="13.85546875" customWidth="1"/>
    <col min="11789" max="11789" width="13.28515625" customWidth="1"/>
    <col min="11790" max="11791" width="15.7109375" customWidth="1"/>
    <col min="12033" max="12033" width="6.140625" customWidth="1"/>
    <col min="12034" max="12034" width="18.7109375" customWidth="1"/>
    <col min="12035" max="12035" width="20.28515625" customWidth="1"/>
    <col min="12036" max="12036" width="5.7109375" customWidth="1"/>
    <col min="12037" max="12037" width="13.28515625" customWidth="1"/>
    <col min="12038" max="12038" width="19" customWidth="1"/>
    <col min="12039" max="12039" width="4" customWidth="1"/>
    <col min="12040" max="12040" width="21.42578125" customWidth="1"/>
    <col min="12041" max="12041" width="4.28515625" customWidth="1"/>
    <col min="12042" max="12042" width="15.5703125" customWidth="1"/>
    <col min="12043" max="12043" width="9.42578125" customWidth="1"/>
    <col min="12044" max="12044" width="13.85546875" customWidth="1"/>
    <col min="12045" max="12045" width="13.28515625" customWidth="1"/>
    <col min="12046" max="12047" width="15.7109375" customWidth="1"/>
    <col min="12289" max="12289" width="6.140625" customWidth="1"/>
    <col min="12290" max="12290" width="18.7109375" customWidth="1"/>
    <col min="12291" max="12291" width="20.28515625" customWidth="1"/>
    <col min="12292" max="12292" width="5.7109375" customWidth="1"/>
    <col min="12293" max="12293" width="13.28515625" customWidth="1"/>
    <col min="12294" max="12294" width="19" customWidth="1"/>
    <col min="12295" max="12295" width="4" customWidth="1"/>
    <col min="12296" max="12296" width="21.42578125" customWidth="1"/>
    <col min="12297" max="12297" width="4.28515625" customWidth="1"/>
    <col min="12298" max="12298" width="15.5703125" customWidth="1"/>
    <col min="12299" max="12299" width="9.42578125" customWidth="1"/>
    <col min="12300" max="12300" width="13.85546875" customWidth="1"/>
    <col min="12301" max="12301" width="13.28515625" customWidth="1"/>
    <col min="12302" max="12303" width="15.7109375" customWidth="1"/>
    <col min="12545" max="12545" width="6.140625" customWidth="1"/>
    <col min="12546" max="12546" width="18.7109375" customWidth="1"/>
    <col min="12547" max="12547" width="20.28515625" customWidth="1"/>
    <col min="12548" max="12548" width="5.7109375" customWidth="1"/>
    <col min="12549" max="12549" width="13.28515625" customWidth="1"/>
    <col min="12550" max="12550" width="19" customWidth="1"/>
    <col min="12551" max="12551" width="4" customWidth="1"/>
    <col min="12552" max="12552" width="21.42578125" customWidth="1"/>
    <col min="12553" max="12553" width="4.28515625" customWidth="1"/>
    <col min="12554" max="12554" width="15.5703125" customWidth="1"/>
    <col min="12555" max="12555" width="9.42578125" customWidth="1"/>
    <col min="12556" max="12556" width="13.85546875" customWidth="1"/>
    <col min="12557" max="12557" width="13.28515625" customWidth="1"/>
    <col min="12558" max="12559" width="15.7109375" customWidth="1"/>
    <col min="12801" max="12801" width="6.140625" customWidth="1"/>
    <col min="12802" max="12802" width="18.7109375" customWidth="1"/>
    <col min="12803" max="12803" width="20.28515625" customWidth="1"/>
    <col min="12804" max="12804" width="5.7109375" customWidth="1"/>
    <col min="12805" max="12805" width="13.28515625" customWidth="1"/>
    <col min="12806" max="12806" width="19" customWidth="1"/>
    <col min="12807" max="12807" width="4" customWidth="1"/>
    <col min="12808" max="12808" width="21.42578125" customWidth="1"/>
    <col min="12809" max="12809" width="4.28515625" customWidth="1"/>
    <col min="12810" max="12810" width="15.5703125" customWidth="1"/>
    <col min="12811" max="12811" width="9.42578125" customWidth="1"/>
    <col min="12812" max="12812" width="13.85546875" customWidth="1"/>
    <col min="12813" max="12813" width="13.28515625" customWidth="1"/>
    <col min="12814" max="12815" width="15.7109375" customWidth="1"/>
    <col min="13057" max="13057" width="6.140625" customWidth="1"/>
    <col min="13058" max="13058" width="18.7109375" customWidth="1"/>
    <col min="13059" max="13059" width="20.28515625" customWidth="1"/>
    <col min="13060" max="13060" width="5.7109375" customWidth="1"/>
    <col min="13061" max="13061" width="13.28515625" customWidth="1"/>
    <col min="13062" max="13062" width="19" customWidth="1"/>
    <col min="13063" max="13063" width="4" customWidth="1"/>
    <col min="13064" max="13064" width="21.42578125" customWidth="1"/>
    <col min="13065" max="13065" width="4.28515625" customWidth="1"/>
    <col min="13066" max="13066" width="15.5703125" customWidth="1"/>
    <col min="13067" max="13067" width="9.42578125" customWidth="1"/>
    <col min="13068" max="13068" width="13.85546875" customWidth="1"/>
    <col min="13069" max="13069" width="13.28515625" customWidth="1"/>
    <col min="13070" max="13071" width="15.7109375" customWidth="1"/>
    <col min="13313" max="13313" width="6.140625" customWidth="1"/>
    <col min="13314" max="13314" width="18.7109375" customWidth="1"/>
    <col min="13315" max="13315" width="20.28515625" customWidth="1"/>
    <col min="13316" max="13316" width="5.7109375" customWidth="1"/>
    <col min="13317" max="13317" width="13.28515625" customWidth="1"/>
    <col min="13318" max="13318" width="19" customWidth="1"/>
    <col min="13319" max="13319" width="4" customWidth="1"/>
    <col min="13320" max="13320" width="21.42578125" customWidth="1"/>
    <col min="13321" max="13321" width="4.28515625" customWidth="1"/>
    <col min="13322" max="13322" width="15.5703125" customWidth="1"/>
    <col min="13323" max="13323" width="9.42578125" customWidth="1"/>
    <col min="13324" max="13324" width="13.85546875" customWidth="1"/>
    <col min="13325" max="13325" width="13.28515625" customWidth="1"/>
    <col min="13326" max="13327" width="15.7109375" customWidth="1"/>
    <col min="13569" max="13569" width="6.140625" customWidth="1"/>
    <col min="13570" max="13570" width="18.7109375" customWidth="1"/>
    <col min="13571" max="13571" width="20.28515625" customWidth="1"/>
    <col min="13572" max="13572" width="5.7109375" customWidth="1"/>
    <col min="13573" max="13573" width="13.28515625" customWidth="1"/>
    <col min="13574" max="13574" width="19" customWidth="1"/>
    <col min="13575" max="13575" width="4" customWidth="1"/>
    <col min="13576" max="13576" width="21.42578125" customWidth="1"/>
    <col min="13577" max="13577" width="4.28515625" customWidth="1"/>
    <col min="13578" max="13578" width="15.5703125" customWidth="1"/>
    <col min="13579" max="13579" width="9.42578125" customWidth="1"/>
    <col min="13580" max="13580" width="13.85546875" customWidth="1"/>
    <col min="13581" max="13581" width="13.28515625" customWidth="1"/>
    <col min="13582" max="13583" width="15.7109375" customWidth="1"/>
    <col min="13825" max="13825" width="6.140625" customWidth="1"/>
    <col min="13826" max="13826" width="18.7109375" customWidth="1"/>
    <col min="13827" max="13827" width="20.28515625" customWidth="1"/>
    <col min="13828" max="13828" width="5.7109375" customWidth="1"/>
    <col min="13829" max="13829" width="13.28515625" customWidth="1"/>
    <col min="13830" max="13830" width="19" customWidth="1"/>
    <col min="13831" max="13831" width="4" customWidth="1"/>
    <col min="13832" max="13832" width="21.42578125" customWidth="1"/>
    <col min="13833" max="13833" width="4.28515625" customWidth="1"/>
    <col min="13834" max="13834" width="15.5703125" customWidth="1"/>
    <col min="13835" max="13835" width="9.42578125" customWidth="1"/>
    <col min="13836" max="13836" width="13.85546875" customWidth="1"/>
    <col min="13837" max="13837" width="13.28515625" customWidth="1"/>
    <col min="13838" max="13839" width="15.7109375" customWidth="1"/>
    <col min="14081" max="14081" width="6.140625" customWidth="1"/>
    <col min="14082" max="14082" width="18.7109375" customWidth="1"/>
    <col min="14083" max="14083" width="20.28515625" customWidth="1"/>
    <col min="14084" max="14084" width="5.7109375" customWidth="1"/>
    <col min="14085" max="14085" width="13.28515625" customWidth="1"/>
    <col min="14086" max="14086" width="19" customWidth="1"/>
    <col min="14087" max="14087" width="4" customWidth="1"/>
    <col min="14088" max="14088" width="21.42578125" customWidth="1"/>
    <col min="14089" max="14089" width="4.28515625" customWidth="1"/>
    <col min="14090" max="14090" width="15.5703125" customWidth="1"/>
    <col min="14091" max="14091" width="9.42578125" customWidth="1"/>
    <col min="14092" max="14092" width="13.85546875" customWidth="1"/>
    <col min="14093" max="14093" width="13.28515625" customWidth="1"/>
    <col min="14094" max="14095" width="15.7109375" customWidth="1"/>
    <col min="14337" max="14337" width="6.140625" customWidth="1"/>
    <col min="14338" max="14338" width="18.7109375" customWidth="1"/>
    <col min="14339" max="14339" width="20.28515625" customWidth="1"/>
    <col min="14340" max="14340" width="5.7109375" customWidth="1"/>
    <col min="14341" max="14341" width="13.28515625" customWidth="1"/>
    <col min="14342" max="14342" width="19" customWidth="1"/>
    <col min="14343" max="14343" width="4" customWidth="1"/>
    <col min="14344" max="14344" width="21.42578125" customWidth="1"/>
    <col min="14345" max="14345" width="4.28515625" customWidth="1"/>
    <col min="14346" max="14346" width="15.5703125" customWidth="1"/>
    <col min="14347" max="14347" width="9.42578125" customWidth="1"/>
    <col min="14348" max="14348" width="13.85546875" customWidth="1"/>
    <col min="14349" max="14349" width="13.28515625" customWidth="1"/>
    <col min="14350" max="14351" width="15.7109375" customWidth="1"/>
    <col min="14593" max="14593" width="6.140625" customWidth="1"/>
    <col min="14594" max="14594" width="18.7109375" customWidth="1"/>
    <col min="14595" max="14595" width="20.28515625" customWidth="1"/>
    <col min="14596" max="14596" width="5.7109375" customWidth="1"/>
    <col min="14597" max="14597" width="13.28515625" customWidth="1"/>
    <col min="14598" max="14598" width="19" customWidth="1"/>
    <col min="14599" max="14599" width="4" customWidth="1"/>
    <col min="14600" max="14600" width="21.42578125" customWidth="1"/>
    <col min="14601" max="14601" width="4.28515625" customWidth="1"/>
    <col min="14602" max="14602" width="15.5703125" customWidth="1"/>
    <col min="14603" max="14603" width="9.42578125" customWidth="1"/>
    <col min="14604" max="14604" width="13.85546875" customWidth="1"/>
    <col min="14605" max="14605" width="13.28515625" customWidth="1"/>
    <col min="14606" max="14607" width="15.7109375" customWidth="1"/>
    <col min="14849" max="14849" width="6.140625" customWidth="1"/>
    <col min="14850" max="14850" width="18.7109375" customWidth="1"/>
    <col min="14851" max="14851" width="20.28515625" customWidth="1"/>
    <col min="14852" max="14852" width="5.7109375" customWidth="1"/>
    <col min="14853" max="14853" width="13.28515625" customWidth="1"/>
    <col min="14854" max="14854" width="19" customWidth="1"/>
    <col min="14855" max="14855" width="4" customWidth="1"/>
    <col min="14856" max="14856" width="21.42578125" customWidth="1"/>
    <col min="14857" max="14857" width="4.28515625" customWidth="1"/>
    <col min="14858" max="14858" width="15.5703125" customWidth="1"/>
    <col min="14859" max="14859" width="9.42578125" customWidth="1"/>
    <col min="14860" max="14860" width="13.85546875" customWidth="1"/>
    <col min="14861" max="14861" width="13.28515625" customWidth="1"/>
    <col min="14862" max="14863" width="15.7109375" customWidth="1"/>
    <col min="15105" max="15105" width="6.140625" customWidth="1"/>
    <col min="15106" max="15106" width="18.7109375" customWidth="1"/>
    <col min="15107" max="15107" width="20.28515625" customWidth="1"/>
    <col min="15108" max="15108" width="5.7109375" customWidth="1"/>
    <col min="15109" max="15109" width="13.28515625" customWidth="1"/>
    <col min="15110" max="15110" width="19" customWidth="1"/>
    <col min="15111" max="15111" width="4" customWidth="1"/>
    <col min="15112" max="15112" width="21.42578125" customWidth="1"/>
    <col min="15113" max="15113" width="4.28515625" customWidth="1"/>
    <col min="15114" max="15114" width="15.5703125" customWidth="1"/>
    <col min="15115" max="15115" width="9.42578125" customWidth="1"/>
    <col min="15116" max="15116" width="13.85546875" customWidth="1"/>
    <col min="15117" max="15117" width="13.28515625" customWidth="1"/>
    <col min="15118" max="15119" width="15.7109375" customWidth="1"/>
    <col min="15361" max="15361" width="6.140625" customWidth="1"/>
    <col min="15362" max="15362" width="18.7109375" customWidth="1"/>
    <col min="15363" max="15363" width="20.28515625" customWidth="1"/>
    <col min="15364" max="15364" width="5.7109375" customWidth="1"/>
    <col min="15365" max="15365" width="13.28515625" customWidth="1"/>
    <col min="15366" max="15366" width="19" customWidth="1"/>
    <col min="15367" max="15367" width="4" customWidth="1"/>
    <col min="15368" max="15368" width="21.42578125" customWidth="1"/>
    <col min="15369" max="15369" width="4.28515625" customWidth="1"/>
    <col min="15370" max="15370" width="15.5703125" customWidth="1"/>
    <col min="15371" max="15371" width="9.42578125" customWidth="1"/>
    <col min="15372" max="15372" width="13.85546875" customWidth="1"/>
    <col min="15373" max="15373" width="13.28515625" customWidth="1"/>
    <col min="15374" max="15375" width="15.7109375" customWidth="1"/>
    <col min="15617" max="15617" width="6.140625" customWidth="1"/>
    <col min="15618" max="15618" width="18.7109375" customWidth="1"/>
    <col min="15619" max="15619" width="20.28515625" customWidth="1"/>
    <col min="15620" max="15620" width="5.7109375" customWidth="1"/>
    <col min="15621" max="15621" width="13.28515625" customWidth="1"/>
    <col min="15622" max="15622" width="19" customWidth="1"/>
    <col min="15623" max="15623" width="4" customWidth="1"/>
    <col min="15624" max="15624" width="21.42578125" customWidth="1"/>
    <col min="15625" max="15625" width="4.28515625" customWidth="1"/>
    <col min="15626" max="15626" width="15.5703125" customWidth="1"/>
    <col min="15627" max="15627" width="9.42578125" customWidth="1"/>
    <col min="15628" max="15628" width="13.85546875" customWidth="1"/>
    <col min="15629" max="15629" width="13.28515625" customWidth="1"/>
    <col min="15630" max="15631" width="15.7109375" customWidth="1"/>
    <col min="15873" max="15873" width="6.140625" customWidth="1"/>
    <col min="15874" max="15874" width="18.7109375" customWidth="1"/>
    <col min="15875" max="15875" width="20.28515625" customWidth="1"/>
    <col min="15876" max="15876" width="5.7109375" customWidth="1"/>
    <col min="15877" max="15877" width="13.28515625" customWidth="1"/>
    <col min="15878" max="15878" width="19" customWidth="1"/>
    <col min="15879" max="15879" width="4" customWidth="1"/>
    <col min="15880" max="15880" width="21.42578125" customWidth="1"/>
    <col min="15881" max="15881" width="4.28515625" customWidth="1"/>
    <col min="15882" max="15882" width="15.5703125" customWidth="1"/>
    <col min="15883" max="15883" width="9.42578125" customWidth="1"/>
    <col min="15884" max="15884" width="13.85546875" customWidth="1"/>
    <col min="15885" max="15885" width="13.28515625" customWidth="1"/>
    <col min="15886" max="15887" width="15.7109375" customWidth="1"/>
    <col min="16129" max="16129" width="6.140625" customWidth="1"/>
    <col min="16130" max="16130" width="18.7109375" customWidth="1"/>
    <col min="16131" max="16131" width="20.28515625" customWidth="1"/>
    <col min="16132" max="16132" width="5.7109375" customWidth="1"/>
    <col min="16133" max="16133" width="13.28515625" customWidth="1"/>
    <col min="16134" max="16134" width="19" customWidth="1"/>
    <col min="16135" max="16135" width="4" customWidth="1"/>
    <col min="16136" max="16136" width="21.42578125" customWidth="1"/>
    <col min="16137" max="16137" width="4.28515625" customWidth="1"/>
    <col min="16138" max="16138" width="15.5703125" customWidth="1"/>
    <col min="16139" max="16139" width="9.42578125" customWidth="1"/>
    <col min="16140" max="16140" width="13.85546875" customWidth="1"/>
    <col min="16141" max="16141" width="13.28515625" customWidth="1"/>
    <col min="16142" max="16143" width="15.7109375" customWidth="1"/>
  </cols>
  <sheetData>
    <row r="1" spans="1:15" ht="31.5">
      <c r="A1" s="1031" t="s">
        <v>25</v>
      </c>
      <c r="B1" s="1032"/>
      <c r="C1" s="1032"/>
      <c r="D1" s="1032"/>
      <c r="E1" s="1032"/>
      <c r="F1" s="1032"/>
      <c r="G1" s="1032"/>
      <c r="H1" s="1032"/>
      <c r="I1" s="1032"/>
      <c r="J1" s="1032"/>
      <c r="K1" s="1032"/>
      <c r="L1" s="1032"/>
      <c r="M1" s="1032"/>
      <c r="N1" s="1032"/>
      <c r="O1" s="1033"/>
    </row>
    <row r="2" spans="1:15" s="180" customFormat="1">
      <c r="A2" s="567" t="s">
        <v>3</v>
      </c>
      <c r="B2" s="554"/>
      <c r="C2" s="1042" t="s">
        <v>752</v>
      </c>
      <c r="D2" s="1042"/>
      <c r="E2" s="1042"/>
      <c r="F2" s="1042"/>
      <c r="G2" s="555" t="s">
        <v>268</v>
      </c>
      <c r="H2" s="1034">
        <v>7666900970</v>
      </c>
      <c r="I2" s="1034"/>
      <c r="J2" s="1034"/>
      <c r="K2" s="556" t="s">
        <v>269</v>
      </c>
      <c r="L2" s="557"/>
      <c r="M2" s="1035" t="s">
        <v>685</v>
      </c>
      <c r="N2" s="1035"/>
      <c r="O2" s="1036"/>
    </row>
    <row r="3" spans="1:15" s="180" customFormat="1" ht="73.5" customHeight="1">
      <c r="A3" s="567" t="s">
        <v>270</v>
      </c>
      <c r="B3" s="558"/>
      <c r="C3" s="1041" t="s">
        <v>754</v>
      </c>
      <c r="D3" s="1041"/>
      <c r="E3" s="1041"/>
      <c r="F3" s="559" t="s">
        <v>755</v>
      </c>
      <c r="G3" s="560"/>
      <c r="H3" s="556" t="s">
        <v>26</v>
      </c>
      <c r="I3" s="560"/>
      <c r="J3" s="560"/>
      <c r="K3" s="556" t="s">
        <v>271</v>
      </c>
      <c r="L3" s="557"/>
      <c r="M3" s="1037" t="s">
        <v>753</v>
      </c>
      <c r="N3" s="1037"/>
      <c r="O3" s="1038"/>
    </row>
    <row r="4" spans="1:15" s="180" customFormat="1">
      <c r="A4" s="567" t="s">
        <v>272</v>
      </c>
      <c r="B4" s="558"/>
      <c r="C4" s="561" t="s">
        <v>607</v>
      </c>
      <c r="D4" s="553" t="s">
        <v>273</v>
      </c>
      <c r="E4" s="553"/>
      <c r="F4" s="562" t="s">
        <v>100</v>
      </c>
      <c r="G4" s="560"/>
      <c r="H4" s="1039"/>
      <c r="I4" s="1039"/>
      <c r="J4" s="1039"/>
      <c r="K4" s="556" t="s">
        <v>274</v>
      </c>
      <c r="L4" s="557"/>
      <c r="M4" s="1037" t="s">
        <v>100</v>
      </c>
      <c r="N4" s="1037"/>
      <c r="O4" s="1038"/>
    </row>
    <row r="5" spans="1:15" s="180" customFormat="1">
      <c r="A5" s="567" t="s">
        <v>8</v>
      </c>
      <c r="B5" s="558"/>
      <c r="C5" s="561"/>
      <c r="D5" s="553" t="s">
        <v>275</v>
      </c>
      <c r="E5" s="553"/>
      <c r="F5" s="562" t="s">
        <v>100</v>
      </c>
      <c r="G5" s="560"/>
      <c r="H5" s="1039"/>
      <c r="I5" s="1039"/>
      <c r="J5" s="1039"/>
      <c r="K5" s="556" t="s">
        <v>276</v>
      </c>
      <c r="L5" s="557"/>
      <c r="M5" s="1037" t="s">
        <v>100</v>
      </c>
      <c r="N5" s="1037"/>
      <c r="O5" s="1038"/>
    </row>
    <row r="6" spans="1:15" s="180" customFormat="1">
      <c r="A6" s="568"/>
      <c r="B6" s="563"/>
      <c r="C6" s="564"/>
      <c r="D6" s="553" t="s">
        <v>277</v>
      </c>
      <c r="E6" s="553"/>
      <c r="F6" s="565" t="s">
        <v>278</v>
      </c>
      <c r="G6" s="560"/>
      <c r="H6" s="1039"/>
      <c r="I6" s="1039"/>
      <c r="J6" s="1039"/>
      <c r="K6" s="556" t="s">
        <v>279</v>
      </c>
      <c r="L6" s="557"/>
      <c r="M6" s="1034" t="s">
        <v>641</v>
      </c>
      <c r="N6" s="1034"/>
      <c r="O6" s="1040"/>
    </row>
    <row r="7" spans="1:15" s="180" customFormat="1">
      <c r="A7" s="569"/>
      <c r="B7" s="560"/>
      <c r="C7" s="560"/>
      <c r="D7" s="560"/>
      <c r="E7" s="560"/>
      <c r="F7" s="560"/>
      <c r="G7" s="560"/>
      <c r="H7" s="560"/>
      <c r="I7" s="560"/>
      <c r="J7" s="560"/>
      <c r="K7" s="560"/>
      <c r="L7" s="560"/>
      <c r="M7" s="560"/>
      <c r="N7" s="560"/>
      <c r="O7" s="570"/>
    </row>
    <row r="8" spans="1:15" s="242" customFormat="1">
      <c r="A8" s="1024" t="s">
        <v>280</v>
      </c>
      <c r="B8" s="1026" t="s">
        <v>281</v>
      </c>
      <c r="C8" s="1026" t="s">
        <v>282</v>
      </c>
      <c r="D8" s="1028" t="s">
        <v>283</v>
      </c>
      <c r="E8" s="1028"/>
      <c r="F8" s="1028"/>
      <c r="G8" s="550" t="s">
        <v>284</v>
      </c>
      <c r="H8" s="241"/>
      <c r="I8" s="241"/>
      <c r="J8" s="550" t="s">
        <v>285</v>
      </c>
      <c r="K8" s="240"/>
      <c r="L8" s="240"/>
      <c r="M8" s="240"/>
      <c r="N8" s="1026" t="s">
        <v>286</v>
      </c>
      <c r="O8" s="1029" t="s">
        <v>287</v>
      </c>
    </row>
    <row r="9" spans="1:15" s="242" customFormat="1" ht="30.75" thickBot="1">
      <c r="A9" s="1025"/>
      <c r="B9" s="1027"/>
      <c r="C9" s="1027"/>
      <c r="D9" s="571" t="s">
        <v>288</v>
      </c>
      <c r="E9" s="571" t="s">
        <v>289</v>
      </c>
      <c r="F9" s="571" t="s">
        <v>290</v>
      </c>
      <c r="G9" s="571" t="s">
        <v>291</v>
      </c>
      <c r="H9" s="571" t="s">
        <v>292</v>
      </c>
      <c r="I9" s="571" t="s">
        <v>293</v>
      </c>
      <c r="J9" s="571" t="s">
        <v>294</v>
      </c>
      <c r="K9" s="571" t="s">
        <v>295</v>
      </c>
      <c r="L9" s="571" t="s">
        <v>296</v>
      </c>
      <c r="M9" s="571" t="s">
        <v>297</v>
      </c>
      <c r="N9" s="1027"/>
      <c r="O9" s="1030"/>
    </row>
    <row r="10" spans="1:15" s="243" customFormat="1" ht="27.95" customHeight="1">
      <c r="A10" s="1015">
        <v>10</v>
      </c>
      <c r="B10" s="1018" t="s">
        <v>298</v>
      </c>
      <c r="C10" s="1021" t="s">
        <v>100</v>
      </c>
      <c r="D10" s="244">
        <v>1</v>
      </c>
      <c r="E10" s="244" t="s">
        <v>299</v>
      </c>
      <c r="F10" s="244"/>
      <c r="G10" s="244"/>
      <c r="H10" s="548" t="s">
        <v>370</v>
      </c>
      <c r="I10" s="244"/>
      <c r="J10" s="244" t="s">
        <v>300</v>
      </c>
      <c r="K10" s="1013" t="s">
        <v>301</v>
      </c>
      <c r="L10" s="1013" t="s">
        <v>302</v>
      </c>
      <c r="M10" s="993" t="s">
        <v>298</v>
      </c>
      <c r="N10" s="1013" t="s">
        <v>303</v>
      </c>
      <c r="O10" s="998" t="s">
        <v>304</v>
      </c>
    </row>
    <row r="11" spans="1:15" s="243" customFormat="1" ht="27.95" customHeight="1">
      <c r="A11" s="1016">
        <v>10</v>
      </c>
      <c r="B11" s="1019"/>
      <c r="C11" s="1022"/>
      <c r="D11" s="551">
        <v>2</v>
      </c>
      <c r="E11" s="551" t="s">
        <v>98</v>
      </c>
      <c r="F11" s="551"/>
      <c r="G11" s="551"/>
      <c r="H11" s="549" t="s">
        <v>305</v>
      </c>
      <c r="I11" s="551"/>
      <c r="J11" s="1014" t="s">
        <v>93</v>
      </c>
      <c r="K11" s="1014"/>
      <c r="L11" s="1014"/>
      <c r="M11" s="994"/>
      <c r="N11" s="1014"/>
      <c r="O11" s="999"/>
    </row>
    <row r="12" spans="1:15" s="243" customFormat="1" ht="27.95" customHeight="1">
      <c r="A12" s="1016"/>
      <c r="B12" s="1019"/>
      <c r="C12" s="1022"/>
      <c r="D12" s="551">
        <v>3</v>
      </c>
      <c r="E12" s="551" t="s">
        <v>306</v>
      </c>
      <c r="F12" s="551"/>
      <c r="G12" s="551"/>
      <c r="H12" s="549" t="s">
        <v>307</v>
      </c>
      <c r="I12" s="551"/>
      <c r="J12" s="1014"/>
      <c r="K12" s="1014"/>
      <c r="L12" s="1014"/>
      <c r="M12" s="994"/>
      <c r="N12" s="1014"/>
      <c r="O12" s="999"/>
    </row>
    <row r="13" spans="1:15" s="243" customFormat="1" ht="27.95" customHeight="1">
      <c r="A13" s="1016"/>
      <c r="B13" s="1019"/>
      <c r="C13" s="1022"/>
      <c r="D13" s="551">
        <v>4</v>
      </c>
      <c r="E13" s="551" t="s">
        <v>308</v>
      </c>
      <c r="F13" s="551"/>
      <c r="G13" s="551"/>
      <c r="H13" s="549" t="s">
        <v>309</v>
      </c>
      <c r="I13" s="551"/>
      <c r="J13" s="1014"/>
      <c r="K13" s="1014"/>
      <c r="L13" s="1014"/>
      <c r="M13" s="994"/>
      <c r="N13" s="1014"/>
      <c r="O13" s="999"/>
    </row>
    <row r="14" spans="1:15" s="243" customFormat="1" ht="27.95" customHeight="1">
      <c r="A14" s="1016"/>
      <c r="B14" s="1019"/>
      <c r="C14" s="1022"/>
      <c r="D14" s="551">
        <v>5</v>
      </c>
      <c r="E14" s="551" t="s">
        <v>310</v>
      </c>
      <c r="F14" s="551"/>
      <c r="G14" s="551"/>
      <c r="H14" s="549" t="s">
        <v>311</v>
      </c>
      <c r="I14" s="551"/>
      <c r="J14" s="1014"/>
      <c r="K14" s="1014"/>
      <c r="L14" s="1014"/>
      <c r="M14" s="994"/>
      <c r="N14" s="1014"/>
      <c r="O14" s="999"/>
    </row>
    <row r="15" spans="1:15" s="243" customFormat="1" ht="27.95" customHeight="1">
      <c r="A15" s="1016"/>
      <c r="B15" s="1019"/>
      <c r="C15" s="1022"/>
      <c r="D15" s="551">
        <v>6</v>
      </c>
      <c r="E15" s="551" t="s">
        <v>312</v>
      </c>
      <c r="F15" s="551"/>
      <c r="G15" s="551"/>
      <c r="H15" s="549" t="s">
        <v>716</v>
      </c>
      <c r="I15" s="551"/>
      <c r="J15" s="551" t="s">
        <v>94</v>
      </c>
      <c r="K15" s="1014"/>
      <c r="L15" s="1014"/>
      <c r="M15" s="994"/>
      <c r="N15" s="1014"/>
      <c r="O15" s="999"/>
    </row>
    <row r="16" spans="1:15" s="243" customFormat="1" ht="27.95" customHeight="1">
      <c r="A16" s="1016"/>
      <c r="B16" s="1019"/>
      <c r="C16" s="1022"/>
      <c r="D16" s="551">
        <v>7</v>
      </c>
      <c r="E16" s="551" t="s">
        <v>313</v>
      </c>
      <c r="F16" s="551"/>
      <c r="G16" s="551"/>
      <c r="H16" s="246">
        <v>282</v>
      </c>
      <c r="I16" s="551"/>
      <c r="J16" s="551" t="s">
        <v>430</v>
      </c>
      <c r="K16" s="1014"/>
      <c r="L16" s="1014"/>
      <c r="M16" s="994"/>
      <c r="N16" s="1014"/>
      <c r="O16" s="999"/>
    </row>
    <row r="17" spans="1:15" s="243" customFormat="1" ht="27.95" customHeight="1" thickBot="1">
      <c r="A17" s="1017"/>
      <c r="B17" s="1020"/>
      <c r="C17" s="1023"/>
      <c r="D17" s="248">
        <v>8</v>
      </c>
      <c r="E17" s="248" t="s">
        <v>314</v>
      </c>
      <c r="F17" s="248"/>
      <c r="G17" s="248"/>
      <c r="H17" s="541">
        <v>1400</v>
      </c>
      <c r="I17" s="248"/>
      <c r="J17" s="248" t="s">
        <v>184</v>
      </c>
      <c r="K17" s="1002"/>
      <c r="L17" s="1002"/>
      <c r="M17" s="995"/>
      <c r="N17" s="1002"/>
      <c r="O17" s="1012"/>
    </row>
    <row r="18" spans="1:15" s="243" customFormat="1" ht="27.95" customHeight="1">
      <c r="A18" s="987">
        <v>20</v>
      </c>
      <c r="B18" s="990" t="s">
        <v>648</v>
      </c>
      <c r="C18" s="972" t="s">
        <v>600</v>
      </c>
      <c r="D18" s="244">
        <v>1</v>
      </c>
      <c r="E18" s="244" t="s">
        <v>315</v>
      </c>
      <c r="F18" s="244"/>
      <c r="G18" s="244"/>
      <c r="H18" s="548" t="s">
        <v>316</v>
      </c>
      <c r="I18" s="244"/>
      <c r="J18" s="1013" t="s">
        <v>93</v>
      </c>
      <c r="K18" s="993" t="s">
        <v>317</v>
      </c>
      <c r="L18" s="993" t="s">
        <v>318</v>
      </c>
      <c r="M18" s="993" t="s">
        <v>319</v>
      </c>
      <c r="N18" s="993" t="s">
        <v>320</v>
      </c>
      <c r="O18" s="998" t="s">
        <v>321</v>
      </c>
    </row>
    <row r="19" spans="1:15" s="243" customFormat="1" ht="27.95" customHeight="1">
      <c r="A19" s="988"/>
      <c r="B19" s="991"/>
      <c r="C19" s="973"/>
      <c r="D19" s="551">
        <v>2</v>
      </c>
      <c r="E19" s="551" t="s">
        <v>306</v>
      </c>
      <c r="F19" s="551"/>
      <c r="G19" s="551"/>
      <c r="H19" s="549" t="s">
        <v>307</v>
      </c>
      <c r="I19" s="551"/>
      <c r="J19" s="1014"/>
      <c r="K19" s="994"/>
      <c r="L19" s="994"/>
      <c r="M19" s="994"/>
      <c r="N19" s="994"/>
      <c r="O19" s="999"/>
    </row>
    <row r="20" spans="1:15" s="243" customFormat="1" ht="27.95" customHeight="1">
      <c r="A20" s="988"/>
      <c r="B20" s="991"/>
      <c r="C20" s="973"/>
      <c r="D20" s="551">
        <v>3</v>
      </c>
      <c r="E20" s="551" t="s">
        <v>322</v>
      </c>
      <c r="F20" s="551"/>
      <c r="G20" s="551"/>
      <c r="H20" s="549" t="s">
        <v>323</v>
      </c>
      <c r="I20" s="551"/>
      <c r="J20" s="1014"/>
      <c r="K20" s="994"/>
      <c r="L20" s="994"/>
      <c r="M20" s="994"/>
      <c r="N20" s="994"/>
      <c r="O20" s="999"/>
    </row>
    <row r="21" spans="1:15" s="243" customFormat="1" ht="27.95" customHeight="1">
      <c r="A21" s="988"/>
      <c r="B21" s="991"/>
      <c r="C21" s="973"/>
      <c r="D21" s="551">
        <v>4</v>
      </c>
      <c r="E21" s="551" t="s">
        <v>324</v>
      </c>
      <c r="F21" s="551"/>
      <c r="G21" s="551"/>
      <c r="H21" s="549" t="s">
        <v>305</v>
      </c>
      <c r="I21" s="551"/>
      <c r="J21" s="1014"/>
      <c r="K21" s="994"/>
      <c r="L21" s="994"/>
      <c r="M21" s="994"/>
      <c r="N21" s="994"/>
      <c r="O21" s="999"/>
    </row>
    <row r="22" spans="1:15" s="243" customFormat="1" ht="27.95" customHeight="1">
      <c r="A22" s="988"/>
      <c r="B22" s="991"/>
      <c r="C22" s="973"/>
      <c r="D22" s="551">
        <v>5</v>
      </c>
      <c r="E22" s="551" t="s">
        <v>325</v>
      </c>
      <c r="F22" s="551"/>
      <c r="G22" s="551"/>
      <c r="H22" s="549" t="s">
        <v>326</v>
      </c>
      <c r="I22" s="551"/>
      <c r="J22" s="1014"/>
      <c r="K22" s="994"/>
      <c r="L22" s="994"/>
      <c r="M22" s="994"/>
      <c r="N22" s="994"/>
      <c r="O22" s="999"/>
    </row>
    <row r="23" spans="1:15" s="243" customFormat="1" ht="27.95" customHeight="1">
      <c r="A23" s="988"/>
      <c r="B23" s="991"/>
      <c r="C23" s="973"/>
      <c r="D23" s="551">
        <v>6</v>
      </c>
      <c r="E23" s="551" t="s">
        <v>327</v>
      </c>
      <c r="F23" s="551"/>
      <c r="G23" s="551"/>
      <c r="H23" s="549" t="s">
        <v>328</v>
      </c>
      <c r="I23" s="551"/>
      <c r="J23" s="1014"/>
      <c r="K23" s="994"/>
      <c r="L23" s="994"/>
      <c r="M23" s="994"/>
      <c r="N23" s="994"/>
      <c r="O23" s="999"/>
    </row>
    <row r="24" spans="1:15" s="243" customFormat="1" ht="27.95" customHeight="1">
      <c r="A24" s="988"/>
      <c r="B24" s="991"/>
      <c r="C24" s="973"/>
      <c r="D24" s="551">
        <v>7</v>
      </c>
      <c r="E24" s="551" t="s">
        <v>329</v>
      </c>
      <c r="F24" s="551"/>
      <c r="G24" s="551"/>
      <c r="H24" s="545" t="s">
        <v>717</v>
      </c>
      <c r="I24" s="259"/>
      <c r="J24" s="551" t="s">
        <v>95</v>
      </c>
      <c r="K24" s="994"/>
      <c r="L24" s="994"/>
      <c r="M24" s="994"/>
      <c r="N24" s="994"/>
      <c r="O24" s="999"/>
    </row>
    <row r="25" spans="1:15" s="243" customFormat="1" ht="27.95" customHeight="1">
      <c r="A25" s="988"/>
      <c r="B25" s="991"/>
      <c r="C25" s="973"/>
      <c r="D25" s="551">
        <v>9</v>
      </c>
      <c r="E25" s="551" t="s">
        <v>431</v>
      </c>
      <c r="F25" s="551"/>
      <c r="G25" s="245"/>
      <c r="H25" s="551" t="s">
        <v>432</v>
      </c>
      <c r="I25" s="551"/>
      <c r="J25" s="551" t="s">
        <v>428</v>
      </c>
      <c r="K25" s="994"/>
      <c r="L25" s="994"/>
      <c r="M25" s="994"/>
      <c r="N25" s="994"/>
      <c r="O25" s="999"/>
    </row>
    <row r="26" spans="1:15" s="243" customFormat="1" ht="27.95" customHeight="1">
      <c r="A26" s="988"/>
      <c r="B26" s="991"/>
      <c r="C26" s="973"/>
      <c r="D26" s="551">
        <v>10</v>
      </c>
      <c r="E26" s="551" t="s">
        <v>331</v>
      </c>
      <c r="F26" s="551"/>
      <c r="G26" s="245"/>
      <c r="H26" s="551" t="s">
        <v>718</v>
      </c>
      <c r="I26" s="551"/>
      <c r="J26" s="551" t="s">
        <v>201</v>
      </c>
      <c r="K26" s="994"/>
      <c r="L26" s="994"/>
      <c r="M26" s="994"/>
      <c r="N26" s="994"/>
      <c r="O26" s="999"/>
    </row>
    <row r="27" spans="1:15" s="243" customFormat="1" ht="27.95" customHeight="1" thickBot="1">
      <c r="A27" s="989"/>
      <c r="B27" s="992"/>
      <c r="C27" s="974"/>
      <c r="D27" s="248">
        <v>12</v>
      </c>
      <c r="E27" s="249" t="s">
        <v>333</v>
      </c>
      <c r="F27" s="250" t="s">
        <v>334</v>
      </c>
      <c r="G27" s="251"/>
      <c r="H27" s="249" t="s">
        <v>333</v>
      </c>
      <c r="I27" s="248"/>
      <c r="J27" s="252" t="s">
        <v>335</v>
      </c>
      <c r="K27" s="248" t="s">
        <v>173</v>
      </c>
      <c r="L27" s="249" t="s">
        <v>336</v>
      </c>
      <c r="M27" s="248" t="s">
        <v>337</v>
      </c>
      <c r="N27" s="248" t="s">
        <v>338</v>
      </c>
      <c r="O27" s="253" t="s">
        <v>339</v>
      </c>
    </row>
    <row r="28" spans="1:15" s="243" customFormat="1" ht="27.95" customHeight="1">
      <c r="A28" s="987">
        <v>40</v>
      </c>
      <c r="B28" s="990" t="s">
        <v>652</v>
      </c>
      <c r="C28" s="993" t="s">
        <v>601</v>
      </c>
      <c r="D28" s="244">
        <v>1</v>
      </c>
      <c r="E28" s="244" t="s">
        <v>315</v>
      </c>
      <c r="F28" s="548"/>
      <c r="G28" s="256"/>
      <c r="H28" s="548" t="s">
        <v>316</v>
      </c>
      <c r="I28" s="244"/>
      <c r="J28" s="996" t="s">
        <v>344</v>
      </c>
      <c r="K28" s="957" t="s">
        <v>317</v>
      </c>
      <c r="L28" s="957" t="s">
        <v>318</v>
      </c>
      <c r="M28" s="957" t="s">
        <v>319</v>
      </c>
      <c r="N28" s="957" t="s">
        <v>320</v>
      </c>
      <c r="O28" s="998" t="s">
        <v>321</v>
      </c>
    </row>
    <row r="29" spans="1:15" s="243" customFormat="1" ht="27.95" customHeight="1">
      <c r="A29" s="988"/>
      <c r="B29" s="991"/>
      <c r="C29" s="994"/>
      <c r="D29" s="551">
        <v>2</v>
      </c>
      <c r="E29" s="551" t="s">
        <v>306</v>
      </c>
      <c r="F29" s="549"/>
      <c r="G29" s="245"/>
      <c r="H29" s="549" t="s">
        <v>307</v>
      </c>
      <c r="I29" s="551"/>
      <c r="J29" s="997"/>
      <c r="K29" s="958"/>
      <c r="L29" s="958"/>
      <c r="M29" s="958"/>
      <c r="N29" s="958"/>
      <c r="O29" s="999"/>
    </row>
    <row r="30" spans="1:15" s="243" customFormat="1" ht="27.95" customHeight="1">
      <c r="A30" s="988"/>
      <c r="B30" s="991"/>
      <c r="C30" s="994"/>
      <c r="D30" s="551">
        <v>7</v>
      </c>
      <c r="E30" s="247" t="s">
        <v>609</v>
      </c>
      <c r="F30" s="549"/>
      <c r="G30" s="245"/>
      <c r="H30" s="544" t="s">
        <v>719</v>
      </c>
      <c r="I30" s="551"/>
      <c r="J30" s="257" t="s">
        <v>351</v>
      </c>
      <c r="K30" s="958"/>
      <c r="L30" s="958"/>
      <c r="M30" s="958"/>
      <c r="N30" s="958"/>
      <c r="O30" s="999"/>
    </row>
    <row r="31" spans="1:15" s="243" customFormat="1" ht="27.95" customHeight="1">
      <c r="A31" s="988"/>
      <c r="B31" s="991"/>
      <c r="C31" s="994"/>
      <c r="D31" s="551">
        <v>9</v>
      </c>
      <c r="E31" s="247" t="s">
        <v>610</v>
      </c>
      <c r="F31" s="549"/>
      <c r="G31" s="245"/>
      <c r="H31" s="544" t="s">
        <v>611</v>
      </c>
      <c r="I31" s="551"/>
      <c r="J31" s="551" t="s">
        <v>196</v>
      </c>
      <c r="K31" s="246">
        <v>1</v>
      </c>
      <c r="L31" s="246" t="s">
        <v>628</v>
      </c>
      <c r="M31" s="246" t="s">
        <v>332</v>
      </c>
      <c r="N31" s="549" t="s">
        <v>303</v>
      </c>
      <c r="O31" s="999"/>
    </row>
    <row r="32" spans="1:15" s="243" customFormat="1" ht="27.95" customHeight="1" thickBot="1">
      <c r="A32" s="989"/>
      <c r="B32" s="992"/>
      <c r="C32" s="995"/>
      <c r="D32" s="248">
        <v>11</v>
      </c>
      <c r="E32" s="249" t="s">
        <v>333</v>
      </c>
      <c r="F32" s="250" t="s">
        <v>334</v>
      </c>
      <c r="G32" s="251"/>
      <c r="H32" s="249" t="s">
        <v>333</v>
      </c>
      <c r="I32" s="248"/>
      <c r="J32" s="252" t="s">
        <v>335</v>
      </c>
      <c r="K32" s="248" t="s">
        <v>173</v>
      </c>
      <c r="L32" s="249" t="s">
        <v>336</v>
      </c>
      <c r="M32" s="248" t="s">
        <v>337</v>
      </c>
      <c r="N32" s="248" t="s">
        <v>338</v>
      </c>
      <c r="O32" s="253" t="s">
        <v>339</v>
      </c>
    </row>
    <row r="33" spans="1:15" s="243" customFormat="1" ht="27.95" customHeight="1">
      <c r="A33" s="966">
        <v>50</v>
      </c>
      <c r="B33" s="969" t="s">
        <v>96</v>
      </c>
      <c r="C33" s="972" t="s">
        <v>435</v>
      </c>
      <c r="D33" s="254">
        <v>1</v>
      </c>
      <c r="E33" s="255" t="s">
        <v>436</v>
      </c>
      <c r="F33" s="254"/>
      <c r="G33" s="254"/>
      <c r="H33" s="254" t="s">
        <v>340</v>
      </c>
      <c r="I33" s="254"/>
      <c r="J33" s="975" t="s">
        <v>93</v>
      </c>
      <c r="K33" s="978">
        <v>1</v>
      </c>
      <c r="L33" s="978" t="s">
        <v>302</v>
      </c>
      <c r="M33" s="981" t="s">
        <v>341</v>
      </c>
      <c r="N33" s="981" t="s">
        <v>342</v>
      </c>
      <c r="O33" s="983" t="s">
        <v>343</v>
      </c>
    </row>
    <row r="34" spans="1:15" s="243" customFormat="1" ht="27.95" customHeight="1">
      <c r="A34" s="967"/>
      <c r="B34" s="970"/>
      <c r="C34" s="973"/>
      <c r="D34" s="499">
        <v>2</v>
      </c>
      <c r="E34" s="566" t="s">
        <v>437</v>
      </c>
      <c r="F34" s="499"/>
      <c r="G34" s="499"/>
      <c r="H34" s="246" t="s">
        <v>340</v>
      </c>
      <c r="I34" s="499"/>
      <c r="J34" s="976"/>
      <c r="K34" s="979"/>
      <c r="L34" s="979"/>
      <c r="M34" s="982"/>
      <c r="N34" s="982"/>
      <c r="O34" s="984"/>
    </row>
    <row r="35" spans="1:15" s="243" customFormat="1" ht="27.95" customHeight="1">
      <c r="A35" s="967"/>
      <c r="B35" s="970"/>
      <c r="C35" s="973"/>
      <c r="D35" s="499">
        <v>3</v>
      </c>
      <c r="E35" s="566"/>
      <c r="F35" s="499" t="s">
        <v>438</v>
      </c>
      <c r="G35" s="499"/>
      <c r="H35" s="246" t="s">
        <v>439</v>
      </c>
      <c r="I35" s="499"/>
      <c r="J35" s="976"/>
      <c r="K35" s="979"/>
      <c r="L35" s="979"/>
      <c r="M35" s="982"/>
      <c r="N35" s="982"/>
      <c r="O35" s="984"/>
    </row>
    <row r="36" spans="1:15" s="243" customFormat="1" ht="27.95" customHeight="1">
      <c r="A36" s="967"/>
      <c r="B36" s="970"/>
      <c r="C36" s="973"/>
      <c r="D36" s="499">
        <v>4</v>
      </c>
      <c r="E36" s="566"/>
      <c r="F36" s="499" t="s">
        <v>440</v>
      </c>
      <c r="G36" s="499"/>
      <c r="H36" s="246" t="s">
        <v>441</v>
      </c>
      <c r="I36" s="499"/>
      <c r="J36" s="976"/>
      <c r="K36" s="979"/>
      <c r="L36" s="979"/>
      <c r="M36" s="982"/>
      <c r="N36" s="982"/>
      <c r="O36" s="984"/>
    </row>
    <row r="37" spans="1:15" s="243" customFormat="1" ht="27.95" customHeight="1">
      <c r="A37" s="967"/>
      <c r="B37" s="970"/>
      <c r="C37" s="973"/>
      <c r="D37" s="499">
        <v>5</v>
      </c>
      <c r="E37" s="566"/>
      <c r="F37" s="246" t="s">
        <v>442</v>
      </c>
      <c r="G37" s="499"/>
      <c r="H37" s="246" t="s">
        <v>443</v>
      </c>
      <c r="I37" s="499"/>
      <c r="J37" s="976"/>
      <c r="K37" s="979"/>
      <c r="L37" s="979"/>
      <c r="M37" s="982" t="s">
        <v>444</v>
      </c>
      <c r="N37" s="982" t="s">
        <v>445</v>
      </c>
      <c r="O37" s="984"/>
    </row>
    <row r="38" spans="1:15" s="243" customFormat="1" ht="27.95" customHeight="1" thickBot="1">
      <c r="A38" s="968"/>
      <c r="B38" s="971"/>
      <c r="C38" s="974"/>
      <c r="D38" s="539">
        <v>6</v>
      </c>
      <c r="E38" s="540"/>
      <c r="F38" s="541" t="s">
        <v>446</v>
      </c>
      <c r="G38" s="539"/>
      <c r="H38" s="541" t="s">
        <v>447</v>
      </c>
      <c r="I38" s="539"/>
      <c r="J38" s="977"/>
      <c r="K38" s="980"/>
      <c r="L38" s="980"/>
      <c r="M38" s="986"/>
      <c r="N38" s="986"/>
      <c r="O38" s="985"/>
    </row>
    <row r="39" spans="1:15" s="243" customFormat="1" ht="48" customHeight="1">
      <c r="A39" s="987">
        <v>60</v>
      </c>
      <c r="B39" s="990" t="s">
        <v>198</v>
      </c>
      <c r="C39" s="993" t="s">
        <v>333</v>
      </c>
      <c r="D39" s="244">
        <v>1</v>
      </c>
      <c r="E39" s="244" t="s">
        <v>315</v>
      </c>
      <c r="F39" s="548"/>
      <c r="G39" s="256"/>
      <c r="H39" s="548" t="s">
        <v>316</v>
      </c>
      <c r="I39" s="244"/>
      <c r="J39" s="996" t="s">
        <v>344</v>
      </c>
      <c r="K39" s="993" t="s">
        <v>317</v>
      </c>
      <c r="L39" s="993" t="s">
        <v>318</v>
      </c>
      <c r="M39" s="993" t="s">
        <v>319</v>
      </c>
      <c r="N39" s="993" t="s">
        <v>320</v>
      </c>
      <c r="O39" s="998" t="s">
        <v>372</v>
      </c>
    </row>
    <row r="40" spans="1:15" s="243" customFormat="1" ht="47.1" customHeight="1">
      <c r="A40" s="988"/>
      <c r="B40" s="991"/>
      <c r="C40" s="994"/>
      <c r="D40" s="551">
        <v>2</v>
      </c>
      <c r="E40" s="551" t="s">
        <v>306</v>
      </c>
      <c r="F40" s="549"/>
      <c r="G40" s="245"/>
      <c r="H40" s="549" t="s">
        <v>307</v>
      </c>
      <c r="I40" s="551"/>
      <c r="J40" s="997"/>
      <c r="K40" s="994"/>
      <c r="L40" s="994"/>
      <c r="M40" s="994"/>
      <c r="N40" s="994"/>
      <c r="O40" s="999"/>
    </row>
    <row r="41" spans="1:15" s="243" customFormat="1" ht="47.1" customHeight="1">
      <c r="A41" s="988"/>
      <c r="B41" s="991"/>
      <c r="C41" s="994"/>
      <c r="D41" s="551">
        <v>3</v>
      </c>
      <c r="E41" s="551" t="s">
        <v>345</v>
      </c>
      <c r="F41" s="549"/>
      <c r="G41" s="245"/>
      <c r="H41" s="247" t="s">
        <v>346</v>
      </c>
      <c r="I41" s="551"/>
      <c r="J41" s="997"/>
      <c r="K41" s="994"/>
      <c r="L41" s="994"/>
      <c r="M41" s="994"/>
      <c r="N41" s="994"/>
      <c r="O41" s="999"/>
    </row>
    <row r="42" spans="1:15" s="243" customFormat="1" ht="47.1" customHeight="1">
      <c r="A42" s="988"/>
      <c r="B42" s="991"/>
      <c r="C42" s="994"/>
      <c r="D42" s="551">
        <v>4</v>
      </c>
      <c r="E42" s="551" t="s">
        <v>347</v>
      </c>
      <c r="F42" s="549"/>
      <c r="G42" s="245"/>
      <c r="H42" s="247" t="s">
        <v>348</v>
      </c>
      <c r="I42" s="551"/>
      <c r="J42" s="997"/>
      <c r="K42" s="994"/>
      <c r="L42" s="994"/>
      <c r="M42" s="994"/>
      <c r="N42" s="994"/>
      <c r="O42" s="999"/>
    </row>
    <row r="43" spans="1:15" s="243" customFormat="1" ht="47.1" customHeight="1">
      <c r="A43" s="988"/>
      <c r="B43" s="991"/>
      <c r="C43" s="994"/>
      <c r="D43" s="551">
        <v>5</v>
      </c>
      <c r="E43" s="551" t="s">
        <v>349</v>
      </c>
      <c r="F43" s="549"/>
      <c r="G43" s="245"/>
      <c r="H43" s="247" t="s">
        <v>350</v>
      </c>
      <c r="I43" s="551"/>
      <c r="J43" s="997"/>
      <c r="K43" s="994"/>
      <c r="L43" s="994"/>
      <c r="M43" s="994"/>
      <c r="N43" s="994"/>
      <c r="O43" s="999"/>
    </row>
    <row r="44" spans="1:15" s="580" customFormat="1" ht="47.1" customHeight="1">
      <c r="A44" s="988"/>
      <c r="B44" s="991"/>
      <c r="C44" s="994"/>
      <c r="D44" s="574">
        <v>6</v>
      </c>
      <c r="E44" s="639" t="s">
        <v>720</v>
      </c>
      <c r="F44" s="549"/>
      <c r="G44" s="245"/>
      <c r="H44" s="574" t="s">
        <v>723</v>
      </c>
      <c r="I44" s="551"/>
      <c r="J44" s="649" t="s">
        <v>724</v>
      </c>
      <c r="K44" s="994"/>
      <c r="L44" s="994"/>
      <c r="M44" s="994"/>
      <c r="N44" s="994"/>
      <c r="O44" s="999"/>
    </row>
    <row r="45" spans="1:15" s="580" customFormat="1" ht="47.1" customHeight="1">
      <c r="A45" s="988"/>
      <c r="B45" s="991"/>
      <c r="C45" s="994"/>
      <c r="D45" s="615"/>
      <c r="E45" s="639" t="s">
        <v>725</v>
      </c>
      <c r="F45" s="634"/>
      <c r="G45" s="637"/>
      <c r="H45" s="615" t="s">
        <v>726</v>
      </c>
      <c r="I45" s="633"/>
      <c r="J45" s="649" t="s">
        <v>353</v>
      </c>
      <c r="K45" s="994"/>
      <c r="L45" s="994"/>
      <c r="M45" s="994"/>
      <c r="N45" s="994"/>
      <c r="O45" s="999"/>
    </row>
    <row r="46" spans="1:15" s="580" customFormat="1" ht="47.1" customHeight="1">
      <c r="A46" s="988"/>
      <c r="B46" s="991"/>
      <c r="C46" s="994"/>
      <c r="D46" s="615"/>
      <c r="E46" s="639" t="s">
        <v>727</v>
      </c>
      <c r="F46" s="634"/>
      <c r="G46" s="637"/>
      <c r="H46" s="615" t="s">
        <v>728</v>
      </c>
      <c r="I46" s="633"/>
      <c r="J46" s="649" t="s">
        <v>353</v>
      </c>
      <c r="K46" s="994"/>
      <c r="L46" s="994"/>
      <c r="M46" s="994"/>
      <c r="N46" s="994"/>
      <c r="O46" s="999"/>
    </row>
    <row r="47" spans="1:15" s="580" customFormat="1" ht="47.1" customHeight="1">
      <c r="A47" s="988"/>
      <c r="B47" s="991"/>
      <c r="C47" s="994"/>
      <c r="D47" s="615"/>
      <c r="E47" s="639" t="s">
        <v>661</v>
      </c>
      <c r="F47" s="634"/>
      <c r="G47" s="637"/>
      <c r="H47" s="615" t="s">
        <v>729</v>
      </c>
      <c r="I47" s="633"/>
      <c r="J47" s="649" t="s">
        <v>353</v>
      </c>
      <c r="K47" s="994"/>
      <c r="L47" s="994"/>
      <c r="M47" s="994"/>
      <c r="N47" s="994"/>
      <c r="O47" s="999"/>
    </row>
    <row r="48" spans="1:15" s="243" customFormat="1" ht="47.1" customHeight="1">
      <c r="A48" s="988"/>
      <c r="B48" s="991"/>
      <c r="C48" s="994"/>
      <c r="D48" s="551">
        <v>7</v>
      </c>
      <c r="E48" s="639" t="s">
        <v>722</v>
      </c>
      <c r="F48" s="634"/>
      <c r="G48" s="637"/>
      <c r="H48" s="615" t="s">
        <v>730</v>
      </c>
      <c r="I48" s="633"/>
      <c r="J48" s="649" t="s">
        <v>724</v>
      </c>
      <c r="K48" s="994"/>
      <c r="L48" s="994"/>
      <c r="M48" s="994"/>
      <c r="N48" s="994"/>
      <c r="O48" s="999"/>
    </row>
    <row r="49" spans="1:15" s="243" customFormat="1" ht="47.1" customHeight="1" thickBot="1">
      <c r="A49" s="989"/>
      <c r="B49" s="992"/>
      <c r="C49" s="995"/>
      <c r="D49" s="248">
        <v>9</v>
      </c>
      <c r="E49" s="249" t="s">
        <v>333</v>
      </c>
      <c r="F49" s="250" t="s">
        <v>334</v>
      </c>
      <c r="G49" s="251"/>
      <c r="H49" s="249" t="s">
        <v>333</v>
      </c>
      <c r="I49" s="248"/>
      <c r="J49" s="252" t="s">
        <v>335</v>
      </c>
      <c r="K49" s="248" t="s">
        <v>173</v>
      </c>
      <c r="L49" s="249" t="s">
        <v>336</v>
      </c>
      <c r="M49" s="248" t="s">
        <v>337</v>
      </c>
      <c r="N49" s="248" t="s">
        <v>338</v>
      </c>
      <c r="O49" s="253" t="s">
        <v>339</v>
      </c>
    </row>
    <row r="50" spans="1:15" s="243" customFormat="1" ht="47.1" customHeight="1">
      <c r="A50" s="966">
        <v>70</v>
      </c>
      <c r="B50" s="969" t="s">
        <v>96</v>
      </c>
      <c r="C50" s="972" t="s">
        <v>435</v>
      </c>
      <c r="D50" s="254">
        <v>1</v>
      </c>
      <c r="E50" s="255" t="s">
        <v>436</v>
      </c>
      <c r="F50" s="254"/>
      <c r="G50" s="254"/>
      <c r="H50" s="254" t="s">
        <v>340</v>
      </c>
      <c r="I50" s="254"/>
      <c r="J50" s="975" t="s">
        <v>93</v>
      </c>
      <c r="K50" s="978">
        <v>1</v>
      </c>
      <c r="L50" s="978" t="s">
        <v>302</v>
      </c>
      <c r="M50" s="981" t="s">
        <v>341</v>
      </c>
      <c r="N50" s="981" t="s">
        <v>342</v>
      </c>
      <c r="O50" s="983" t="s">
        <v>343</v>
      </c>
    </row>
    <row r="51" spans="1:15" s="243" customFormat="1" ht="47.1" customHeight="1">
      <c r="A51" s="967"/>
      <c r="B51" s="970"/>
      <c r="C51" s="973"/>
      <c r="D51" s="499">
        <v>2</v>
      </c>
      <c r="E51" s="566" t="s">
        <v>437</v>
      </c>
      <c r="F51" s="499"/>
      <c r="G51" s="499"/>
      <c r="H51" s="246" t="s">
        <v>340</v>
      </c>
      <c r="I51" s="499"/>
      <c r="J51" s="976"/>
      <c r="K51" s="979"/>
      <c r="L51" s="979"/>
      <c r="M51" s="982"/>
      <c r="N51" s="982"/>
      <c r="O51" s="984"/>
    </row>
    <row r="52" spans="1:15" s="243" customFormat="1" ht="47.1" customHeight="1">
      <c r="A52" s="967"/>
      <c r="B52" s="970"/>
      <c r="C52" s="973"/>
      <c r="D52" s="499">
        <v>3</v>
      </c>
      <c r="E52" s="566"/>
      <c r="F52" s="499" t="s">
        <v>438</v>
      </c>
      <c r="G52" s="499"/>
      <c r="H52" s="246" t="s">
        <v>439</v>
      </c>
      <c r="I52" s="499"/>
      <c r="J52" s="976"/>
      <c r="K52" s="979"/>
      <c r="L52" s="979"/>
      <c r="M52" s="982"/>
      <c r="N52" s="982"/>
      <c r="O52" s="984"/>
    </row>
    <row r="53" spans="1:15" s="243" customFormat="1" ht="47.1" customHeight="1">
      <c r="A53" s="967"/>
      <c r="B53" s="970"/>
      <c r="C53" s="973"/>
      <c r="D53" s="499">
        <v>4</v>
      </c>
      <c r="E53" s="566"/>
      <c r="F53" s="499" t="s">
        <v>440</v>
      </c>
      <c r="G53" s="499"/>
      <c r="H53" s="246" t="s">
        <v>441</v>
      </c>
      <c r="I53" s="499"/>
      <c r="J53" s="976"/>
      <c r="K53" s="979"/>
      <c r="L53" s="979"/>
      <c r="M53" s="982"/>
      <c r="N53" s="982"/>
      <c r="O53" s="984"/>
    </row>
    <row r="54" spans="1:15" s="243" customFormat="1" ht="47.1" customHeight="1">
      <c r="A54" s="967"/>
      <c r="B54" s="970"/>
      <c r="C54" s="973"/>
      <c r="D54" s="499">
        <v>5</v>
      </c>
      <c r="E54" s="566"/>
      <c r="F54" s="246" t="s">
        <v>442</v>
      </c>
      <c r="G54" s="499"/>
      <c r="H54" s="246" t="s">
        <v>443</v>
      </c>
      <c r="I54" s="499"/>
      <c r="J54" s="976"/>
      <c r="K54" s="979"/>
      <c r="L54" s="979"/>
      <c r="M54" s="982" t="s">
        <v>444</v>
      </c>
      <c r="N54" s="982" t="s">
        <v>445</v>
      </c>
      <c r="O54" s="984"/>
    </row>
    <row r="55" spans="1:15" s="243" customFormat="1" ht="47.1" customHeight="1" thickBot="1">
      <c r="A55" s="968"/>
      <c r="B55" s="971"/>
      <c r="C55" s="974"/>
      <c r="D55" s="539">
        <v>6</v>
      </c>
      <c r="E55" s="540"/>
      <c r="F55" s="541" t="s">
        <v>446</v>
      </c>
      <c r="G55" s="539"/>
      <c r="H55" s="541" t="s">
        <v>447</v>
      </c>
      <c r="I55" s="539"/>
      <c r="J55" s="977"/>
      <c r="K55" s="980"/>
      <c r="L55" s="980"/>
      <c r="M55" s="986"/>
      <c r="N55" s="986"/>
      <c r="O55" s="985"/>
    </row>
    <row r="56" spans="1:15" s="632" customFormat="1" ht="47.1" customHeight="1">
      <c r="A56" s="987">
        <v>60</v>
      </c>
      <c r="B56" s="990" t="s">
        <v>200</v>
      </c>
      <c r="C56" s="993" t="s">
        <v>333</v>
      </c>
      <c r="D56" s="635">
        <v>1</v>
      </c>
      <c r="E56" s="635" t="s">
        <v>315</v>
      </c>
      <c r="F56" s="636"/>
      <c r="G56" s="648"/>
      <c r="H56" s="636" t="s">
        <v>316</v>
      </c>
      <c r="I56" s="635"/>
      <c r="J56" s="960" t="s">
        <v>344</v>
      </c>
      <c r="K56" s="993" t="s">
        <v>317</v>
      </c>
      <c r="L56" s="993" t="s">
        <v>318</v>
      </c>
      <c r="M56" s="993" t="s">
        <v>319</v>
      </c>
      <c r="N56" s="993" t="s">
        <v>320</v>
      </c>
      <c r="O56" s="998" t="s">
        <v>372</v>
      </c>
    </row>
    <row r="57" spans="1:15" s="632" customFormat="1" ht="47.1" customHeight="1">
      <c r="A57" s="988"/>
      <c r="B57" s="991"/>
      <c r="C57" s="994"/>
      <c r="D57" s="633">
        <v>2</v>
      </c>
      <c r="E57" s="633" t="s">
        <v>306</v>
      </c>
      <c r="F57" s="634"/>
      <c r="G57" s="637"/>
      <c r="H57" s="634" t="s">
        <v>307</v>
      </c>
      <c r="I57" s="633"/>
      <c r="J57" s="961"/>
      <c r="K57" s="994"/>
      <c r="L57" s="994"/>
      <c r="M57" s="994"/>
      <c r="N57" s="994"/>
      <c r="O57" s="999"/>
    </row>
    <row r="58" spans="1:15" s="632" customFormat="1" ht="47.1" customHeight="1">
      <c r="A58" s="988"/>
      <c r="B58" s="991"/>
      <c r="C58" s="994"/>
      <c r="D58" s="633">
        <v>7</v>
      </c>
      <c r="E58" s="639" t="s">
        <v>731</v>
      </c>
      <c r="F58" s="634"/>
      <c r="G58" s="637"/>
      <c r="H58" s="615" t="s">
        <v>608</v>
      </c>
      <c r="I58" s="633"/>
      <c r="J58" s="962"/>
      <c r="K58" s="994"/>
      <c r="L58" s="994"/>
      <c r="M58" s="994"/>
      <c r="N58" s="994"/>
      <c r="O58" s="999"/>
    </row>
    <row r="59" spans="1:15" s="632" customFormat="1" ht="47.1" customHeight="1" thickBot="1">
      <c r="A59" s="989"/>
      <c r="B59" s="992"/>
      <c r="C59" s="995"/>
      <c r="D59" s="640">
        <v>9</v>
      </c>
      <c r="E59" s="641" t="s">
        <v>333</v>
      </c>
      <c r="F59" s="642" t="s">
        <v>334</v>
      </c>
      <c r="G59" s="643"/>
      <c r="H59" s="641" t="s">
        <v>333</v>
      </c>
      <c r="I59" s="640"/>
      <c r="J59" s="644" t="s">
        <v>335</v>
      </c>
      <c r="K59" s="640" t="s">
        <v>173</v>
      </c>
      <c r="L59" s="641" t="s">
        <v>336</v>
      </c>
      <c r="M59" s="640" t="s">
        <v>337</v>
      </c>
      <c r="N59" s="640" t="s">
        <v>338</v>
      </c>
      <c r="O59" s="645" t="s">
        <v>339</v>
      </c>
    </row>
    <row r="60" spans="1:15" s="632" customFormat="1" ht="47.1" customHeight="1">
      <c r="A60" s="966">
        <v>70</v>
      </c>
      <c r="B60" s="969" t="s">
        <v>96</v>
      </c>
      <c r="C60" s="972" t="s">
        <v>435</v>
      </c>
      <c r="D60" s="646">
        <v>1</v>
      </c>
      <c r="E60" s="647" t="s">
        <v>436</v>
      </c>
      <c r="F60" s="646"/>
      <c r="G60" s="646"/>
      <c r="H60" s="646" t="s">
        <v>340</v>
      </c>
      <c r="I60" s="646"/>
      <c r="J60" s="975" t="s">
        <v>93</v>
      </c>
      <c r="K60" s="978">
        <v>1</v>
      </c>
      <c r="L60" s="978" t="s">
        <v>302</v>
      </c>
      <c r="M60" s="981" t="s">
        <v>341</v>
      </c>
      <c r="N60" s="981" t="s">
        <v>342</v>
      </c>
      <c r="O60" s="983" t="s">
        <v>343</v>
      </c>
    </row>
    <row r="61" spans="1:15" s="632" customFormat="1" ht="47.1" customHeight="1">
      <c r="A61" s="967"/>
      <c r="B61" s="970"/>
      <c r="C61" s="973"/>
      <c r="D61" s="615">
        <v>2</v>
      </c>
      <c r="E61" s="566" t="s">
        <v>437</v>
      </c>
      <c r="F61" s="615"/>
      <c r="G61" s="615"/>
      <c r="H61" s="638" t="s">
        <v>340</v>
      </c>
      <c r="I61" s="615"/>
      <c r="J61" s="976"/>
      <c r="K61" s="979"/>
      <c r="L61" s="979"/>
      <c r="M61" s="982"/>
      <c r="N61" s="982"/>
      <c r="O61" s="984"/>
    </row>
    <row r="62" spans="1:15" s="632" customFormat="1" ht="47.1" customHeight="1">
      <c r="A62" s="967"/>
      <c r="B62" s="970"/>
      <c r="C62" s="973"/>
      <c r="D62" s="615">
        <v>3</v>
      </c>
      <c r="E62" s="566"/>
      <c r="F62" s="615" t="s">
        <v>438</v>
      </c>
      <c r="G62" s="615"/>
      <c r="H62" s="638" t="s">
        <v>439</v>
      </c>
      <c r="I62" s="615"/>
      <c r="J62" s="976"/>
      <c r="K62" s="979"/>
      <c r="L62" s="979"/>
      <c r="M62" s="982"/>
      <c r="N62" s="982"/>
      <c r="O62" s="984"/>
    </row>
    <row r="63" spans="1:15" s="632" customFormat="1" ht="47.1" customHeight="1">
      <c r="A63" s="967"/>
      <c r="B63" s="970"/>
      <c r="C63" s="973"/>
      <c r="D63" s="615">
        <v>4</v>
      </c>
      <c r="E63" s="566"/>
      <c r="F63" s="615" t="s">
        <v>440</v>
      </c>
      <c r="G63" s="615"/>
      <c r="H63" s="638" t="s">
        <v>441</v>
      </c>
      <c r="I63" s="615"/>
      <c r="J63" s="976"/>
      <c r="K63" s="979"/>
      <c r="L63" s="979"/>
      <c r="M63" s="982"/>
      <c r="N63" s="982"/>
      <c r="O63" s="984"/>
    </row>
    <row r="64" spans="1:15" s="632" customFormat="1" ht="47.1" customHeight="1">
      <c r="A64" s="967"/>
      <c r="B64" s="970"/>
      <c r="C64" s="973"/>
      <c r="D64" s="615">
        <v>5</v>
      </c>
      <c r="E64" s="566"/>
      <c r="F64" s="638" t="s">
        <v>442</v>
      </c>
      <c r="G64" s="615"/>
      <c r="H64" s="638" t="s">
        <v>443</v>
      </c>
      <c r="I64" s="615"/>
      <c r="J64" s="976"/>
      <c r="K64" s="979"/>
      <c r="L64" s="979"/>
      <c r="M64" s="982" t="s">
        <v>444</v>
      </c>
      <c r="N64" s="982" t="s">
        <v>445</v>
      </c>
      <c r="O64" s="984"/>
    </row>
    <row r="65" spans="1:15" s="632" customFormat="1" ht="47.1" customHeight="1" thickBot="1">
      <c r="A65" s="968"/>
      <c r="B65" s="971"/>
      <c r="C65" s="974"/>
      <c r="D65" s="616">
        <v>6</v>
      </c>
      <c r="E65" s="540"/>
      <c r="F65" s="614" t="s">
        <v>446</v>
      </c>
      <c r="G65" s="616"/>
      <c r="H65" s="614" t="s">
        <v>447</v>
      </c>
      <c r="I65" s="616"/>
      <c r="J65" s="977"/>
      <c r="K65" s="980"/>
      <c r="L65" s="980"/>
      <c r="M65" s="986"/>
      <c r="N65" s="986"/>
      <c r="O65" s="985"/>
    </row>
    <row r="66" spans="1:15" s="632" customFormat="1" ht="48" customHeight="1">
      <c r="A66" s="987">
        <v>60</v>
      </c>
      <c r="B66" s="990" t="s">
        <v>732</v>
      </c>
      <c r="C66" s="993" t="s">
        <v>333</v>
      </c>
      <c r="D66" s="635">
        <v>1</v>
      </c>
      <c r="E66" s="635" t="s">
        <v>315</v>
      </c>
      <c r="F66" s="636"/>
      <c r="G66" s="648"/>
      <c r="H66" s="636" t="s">
        <v>316</v>
      </c>
      <c r="I66" s="635"/>
      <c r="J66" s="996" t="s">
        <v>344</v>
      </c>
      <c r="K66" s="993" t="s">
        <v>317</v>
      </c>
      <c r="L66" s="993" t="s">
        <v>318</v>
      </c>
      <c r="M66" s="993" t="s">
        <v>319</v>
      </c>
      <c r="N66" s="993" t="s">
        <v>320</v>
      </c>
      <c r="O66" s="998" t="s">
        <v>372</v>
      </c>
    </row>
    <row r="67" spans="1:15" s="632" customFormat="1" ht="47.1" customHeight="1">
      <c r="A67" s="988"/>
      <c r="B67" s="991"/>
      <c r="C67" s="994"/>
      <c r="D67" s="633">
        <v>2</v>
      </c>
      <c r="E67" s="633" t="s">
        <v>306</v>
      </c>
      <c r="F67" s="634"/>
      <c r="G67" s="637"/>
      <c r="H67" s="634" t="s">
        <v>307</v>
      </c>
      <c r="I67" s="633"/>
      <c r="J67" s="997"/>
      <c r="K67" s="994"/>
      <c r="L67" s="994"/>
      <c r="M67" s="994"/>
      <c r="N67" s="994"/>
      <c r="O67" s="999"/>
    </row>
    <row r="68" spans="1:15" s="632" customFormat="1" ht="47.1" customHeight="1">
      <c r="A68" s="988"/>
      <c r="B68" s="991"/>
      <c r="C68" s="994"/>
      <c r="D68" s="633">
        <v>3</v>
      </c>
      <c r="E68" s="633" t="s">
        <v>345</v>
      </c>
      <c r="F68" s="634"/>
      <c r="G68" s="637"/>
      <c r="H68" s="639" t="s">
        <v>346</v>
      </c>
      <c r="I68" s="633"/>
      <c r="J68" s="997"/>
      <c r="K68" s="994"/>
      <c r="L68" s="994"/>
      <c r="M68" s="994"/>
      <c r="N68" s="994"/>
      <c r="O68" s="999"/>
    </row>
    <row r="69" spans="1:15" s="632" customFormat="1" ht="47.1" customHeight="1">
      <c r="A69" s="988"/>
      <c r="B69" s="991"/>
      <c r="C69" s="994"/>
      <c r="D69" s="633">
        <v>4</v>
      </c>
      <c r="E69" s="633" t="s">
        <v>347</v>
      </c>
      <c r="F69" s="634"/>
      <c r="G69" s="637"/>
      <c r="H69" s="639" t="s">
        <v>348</v>
      </c>
      <c r="I69" s="633"/>
      <c r="J69" s="997"/>
      <c r="K69" s="994"/>
      <c r="L69" s="994"/>
      <c r="M69" s="994"/>
      <c r="N69" s="994"/>
      <c r="O69" s="999"/>
    </row>
    <row r="70" spans="1:15" s="632" customFormat="1" ht="47.1" customHeight="1">
      <c r="A70" s="988"/>
      <c r="B70" s="991"/>
      <c r="C70" s="994"/>
      <c r="D70" s="633">
        <v>5</v>
      </c>
      <c r="E70" s="633" t="s">
        <v>349</v>
      </c>
      <c r="F70" s="634"/>
      <c r="G70" s="637"/>
      <c r="H70" s="639" t="s">
        <v>350</v>
      </c>
      <c r="I70" s="633"/>
      <c r="J70" s="997"/>
      <c r="K70" s="994"/>
      <c r="L70" s="994"/>
      <c r="M70" s="994"/>
      <c r="N70" s="994"/>
      <c r="O70" s="999"/>
    </row>
    <row r="71" spans="1:15" s="580" customFormat="1" ht="47.1" customHeight="1">
      <c r="A71" s="988"/>
      <c r="B71" s="991"/>
      <c r="C71" s="994"/>
      <c r="D71" s="615">
        <v>6</v>
      </c>
      <c r="E71" s="639" t="s">
        <v>733</v>
      </c>
      <c r="F71" s="634"/>
      <c r="G71" s="637"/>
      <c r="H71" s="615" t="s">
        <v>723</v>
      </c>
      <c r="I71" s="633"/>
      <c r="J71" s="649" t="s">
        <v>724</v>
      </c>
      <c r="K71" s="994"/>
      <c r="L71" s="994"/>
      <c r="M71" s="994"/>
      <c r="N71" s="994"/>
      <c r="O71" s="999"/>
    </row>
    <row r="72" spans="1:15" s="580" customFormat="1" ht="47.1" customHeight="1">
      <c r="A72" s="988"/>
      <c r="B72" s="991"/>
      <c r="C72" s="994"/>
      <c r="D72" s="615"/>
      <c r="E72" s="639" t="s">
        <v>661</v>
      </c>
      <c r="F72" s="634"/>
      <c r="G72" s="637"/>
      <c r="H72" s="615" t="s">
        <v>729</v>
      </c>
      <c r="I72" s="633"/>
      <c r="J72" s="649" t="s">
        <v>353</v>
      </c>
      <c r="K72" s="994"/>
      <c r="L72" s="994"/>
      <c r="M72" s="994"/>
      <c r="N72" s="994"/>
      <c r="O72" s="999"/>
    </row>
    <row r="73" spans="1:15" s="632" customFormat="1" ht="47.1" customHeight="1">
      <c r="A73" s="988"/>
      <c r="B73" s="991"/>
      <c r="C73" s="994"/>
      <c r="D73" s="633">
        <v>7</v>
      </c>
      <c r="E73" s="639" t="s">
        <v>734</v>
      </c>
      <c r="F73" s="634"/>
      <c r="G73" s="637"/>
      <c r="H73" s="615" t="s">
        <v>719</v>
      </c>
      <c r="I73" s="633"/>
      <c r="J73" s="649" t="s">
        <v>735</v>
      </c>
      <c r="K73" s="994"/>
      <c r="L73" s="994"/>
      <c r="M73" s="994"/>
      <c r="N73" s="994"/>
      <c r="O73" s="999"/>
    </row>
    <row r="74" spans="1:15" s="632" customFormat="1" ht="47.1" customHeight="1" thickBot="1">
      <c r="A74" s="989"/>
      <c r="B74" s="992"/>
      <c r="C74" s="995"/>
      <c r="D74" s="640">
        <v>9</v>
      </c>
      <c r="E74" s="641" t="s">
        <v>333</v>
      </c>
      <c r="F74" s="642" t="s">
        <v>334</v>
      </c>
      <c r="G74" s="643"/>
      <c r="H74" s="641" t="s">
        <v>333</v>
      </c>
      <c r="I74" s="640"/>
      <c r="J74" s="644" t="s">
        <v>335</v>
      </c>
      <c r="K74" s="640" t="s">
        <v>173</v>
      </c>
      <c r="L74" s="641" t="s">
        <v>336</v>
      </c>
      <c r="M74" s="640" t="s">
        <v>337</v>
      </c>
      <c r="N74" s="640" t="s">
        <v>338</v>
      </c>
      <c r="O74" s="645" t="s">
        <v>339</v>
      </c>
    </row>
    <row r="75" spans="1:15" s="656" customFormat="1" ht="47.1" customHeight="1">
      <c r="A75" s="966">
        <v>70</v>
      </c>
      <c r="B75" s="969" t="s">
        <v>96</v>
      </c>
      <c r="C75" s="972" t="s">
        <v>435</v>
      </c>
      <c r="D75" s="646">
        <v>1</v>
      </c>
      <c r="E75" s="647" t="s">
        <v>436</v>
      </c>
      <c r="F75" s="646"/>
      <c r="G75" s="646"/>
      <c r="H75" s="646" t="s">
        <v>340</v>
      </c>
      <c r="I75" s="646"/>
      <c r="J75" s="975" t="s">
        <v>93</v>
      </c>
      <c r="K75" s="978">
        <v>1</v>
      </c>
      <c r="L75" s="978" t="s">
        <v>302</v>
      </c>
      <c r="M75" s="981" t="s">
        <v>341</v>
      </c>
      <c r="N75" s="981" t="s">
        <v>342</v>
      </c>
      <c r="O75" s="983" t="s">
        <v>343</v>
      </c>
    </row>
    <row r="76" spans="1:15" s="656" customFormat="1" ht="47.1" customHeight="1">
      <c r="A76" s="967"/>
      <c r="B76" s="970"/>
      <c r="C76" s="973"/>
      <c r="D76" s="619">
        <v>2</v>
      </c>
      <c r="E76" s="566" t="s">
        <v>437</v>
      </c>
      <c r="F76" s="619"/>
      <c r="G76" s="619"/>
      <c r="H76" s="638" t="s">
        <v>340</v>
      </c>
      <c r="I76" s="619"/>
      <c r="J76" s="976"/>
      <c r="K76" s="979"/>
      <c r="L76" s="979"/>
      <c r="M76" s="982"/>
      <c r="N76" s="982"/>
      <c r="O76" s="984"/>
    </row>
    <row r="77" spans="1:15" s="656" customFormat="1" ht="47.1" customHeight="1">
      <c r="A77" s="967"/>
      <c r="B77" s="970"/>
      <c r="C77" s="973"/>
      <c r="D77" s="619">
        <v>3</v>
      </c>
      <c r="E77" s="566"/>
      <c r="F77" s="619" t="s">
        <v>438</v>
      </c>
      <c r="G77" s="619"/>
      <c r="H77" s="638" t="s">
        <v>439</v>
      </c>
      <c r="I77" s="619"/>
      <c r="J77" s="976"/>
      <c r="K77" s="979"/>
      <c r="L77" s="979"/>
      <c r="M77" s="982"/>
      <c r="N77" s="982"/>
      <c r="O77" s="984"/>
    </row>
    <row r="78" spans="1:15" s="656" customFormat="1" ht="47.1" customHeight="1">
      <c r="A78" s="967"/>
      <c r="B78" s="970"/>
      <c r="C78" s="973"/>
      <c r="D78" s="619">
        <v>4</v>
      </c>
      <c r="E78" s="566"/>
      <c r="F78" s="619" t="s">
        <v>440</v>
      </c>
      <c r="G78" s="619"/>
      <c r="H78" s="638" t="s">
        <v>441</v>
      </c>
      <c r="I78" s="619"/>
      <c r="J78" s="976"/>
      <c r="K78" s="979"/>
      <c r="L78" s="979"/>
      <c r="M78" s="982"/>
      <c r="N78" s="982"/>
      <c r="O78" s="984"/>
    </row>
    <row r="79" spans="1:15" s="656" customFormat="1" ht="47.1" customHeight="1">
      <c r="A79" s="967"/>
      <c r="B79" s="970"/>
      <c r="C79" s="973"/>
      <c r="D79" s="619">
        <v>5</v>
      </c>
      <c r="E79" s="566"/>
      <c r="F79" s="638" t="s">
        <v>442</v>
      </c>
      <c r="G79" s="619"/>
      <c r="H79" s="638" t="s">
        <v>443</v>
      </c>
      <c r="I79" s="619"/>
      <c r="J79" s="976"/>
      <c r="K79" s="979"/>
      <c r="L79" s="979"/>
      <c r="M79" s="982" t="s">
        <v>444</v>
      </c>
      <c r="N79" s="982" t="s">
        <v>445</v>
      </c>
      <c r="O79" s="984"/>
    </row>
    <row r="80" spans="1:15" s="656" customFormat="1" ht="47.1" customHeight="1" thickBot="1">
      <c r="A80" s="968"/>
      <c r="B80" s="971"/>
      <c r="C80" s="974"/>
      <c r="D80" s="620">
        <v>6</v>
      </c>
      <c r="E80" s="540"/>
      <c r="F80" s="618" t="s">
        <v>446</v>
      </c>
      <c r="G80" s="620"/>
      <c r="H80" s="618" t="s">
        <v>447</v>
      </c>
      <c r="I80" s="620"/>
      <c r="J80" s="977"/>
      <c r="K80" s="980"/>
      <c r="L80" s="980"/>
      <c r="M80" s="986"/>
      <c r="N80" s="986"/>
      <c r="O80" s="985"/>
    </row>
    <row r="81" spans="1:15" s="632" customFormat="1" ht="47.1" customHeight="1">
      <c r="A81" s="948">
        <v>100</v>
      </c>
      <c r="B81" s="951" t="s">
        <v>704</v>
      </c>
      <c r="C81" s="954" t="s">
        <v>736</v>
      </c>
      <c r="D81" s="660">
        <v>1</v>
      </c>
      <c r="E81" s="674" t="s">
        <v>737</v>
      </c>
      <c r="F81" s="661"/>
      <c r="G81" s="670"/>
      <c r="H81" s="679" t="s">
        <v>738</v>
      </c>
      <c r="I81" s="681"/>
      <c r="J81" s="675" t="s">
        <v>344</v>
      </c>
      <c r="K81" s="957" t="s">
        <v>739</v>
      </c>
      <c r="L81" s="960" t="s">
        <v>318</v>
      </c>
      <c r="M81" s="957" t="s">
        <v>319</v>
      </c>
      <c r="N81" s="957" t="s">
        <v>320</v>
      </c>
      <c r="O81" s="963" t="s">
        <v>321</v>
      </c>
    </row>
    <row r="82" spans="1:15" s="632" customFormat="1" ht="47.1" customHeight="1">
      <c r="A82" s="949"/>
      <c r="B82" s="952"/>
      <c r="C82" s="955"/>
      <c r="D82" s="657">
        <v>2</v>
      </c>
      <c r="E82" s="663" t="s">
        <v>704</v>
      </c>
      <c r="F82" s="658"/>
      <c r="G82" s="662"/>
      <c r="H82" s="653" t="s">
        <v>682</v>
      </c>
      <c r="I82" s="663"/>
      <c r="J82" s="680" t="s">
        <v>344</v>
      </c>
      <c r="K82" s="958"/>
      <c r="L82" s="961"/>
      <c r="M82" s="958"/>
      <c r="N82" s="958"/>
      <c r="O82" s="964"/>
    </row>
    <row r="83" spans="1:15" s="632" customFormat="1" ht="47.1" customHeight="1">
      <c r="A83" s="949"/>
      <c r="B83" s="952"/>
      <c r="C83" s="955"/>
      <c r="D83" s="657">
        <v>3</v>
      </c>
      <c r="E83" s="663" t="s">
        <v>740</v>
      </c>
      <c r="F83" s="658"/>
      <c r="G83" s="662"/>
      <c r="H83" s="663" t="s">
        <v>741</v>
      </c>
      <c r="I83" s="657"/>
      <c r="J83" s="671" t="s">
        <v>201</v>
      </c>
      <c r="K83" s="959"/>
      <c r="L83" s="962"/>
      <c r="M83" s="959"/>
      <c r="N83" s="959"/>
      <c r="O83" s="965"/>
    </row>
    <row r="84" spans="1:15" s="632" customFormat="1" ht="47.1" customHeight="1" thickBot="1">
      <c r="A84" s="950"/>
      <c r="B84" s="953"/>
      <c r="C84" s="956"/>
      <c r="D84" s="664">
        <v>4</v>
      </c>
      <c r="E84" s="665" t="s">
        <v>333</v>
      </c>
      <c r="F84" s="666" t="s">
        <v>334</v>
      </c>
      <c r="G84" s="667"/>
      <c r="H84" s="665" t="s">
        <v>333</v>
      </c>
      <c r="I84" s="664"/>
      <c r="J84" s="668" t="s">
        <v>335</v>
      </c>
      <c r="K84" s="664" t="s">
        <v>173</v>
      </c>
      <c r="L84" s="665" t="s">
        <v>742</v>
      </c>
      <c r="M84" s="664" t="s">
        <v>337</v>
      </c>
      <c r="N84" s="664" t="s">
        <v>338</v>
      </c>
      <c r="O84" s="669" t="s">
        <v>339</v>
      </c>
    </row>
    <row r="85" spans="1:15" s="243" customFormat="1" ht="47.1" customHeight="1">
      <c r="A85" s="987">
        <v>80</v>
      </c>
      <c r="B85" s="990" t="s">
        <v>354</v>
      </c>
      <c r="C85" s="996" t="s">
        <v>333</v>
      </c>
      <c r="D85" s="244">
        <v>1</v>
      </c>
      <c r="E85" s="244" t="s">
        <v>315</v>
      </c>
      <c r="F85" s="244"/>
      <c r="G85" s="244"/>
      <c r="H85" s="548" t="s">
        <v>316</v>
      </c>
      <c r="I85" s="244"/>
      <c r="J85" s="960" t="s">
        <v>344</v>
      </c>
      <c r="K85" s="582">
        <v>1</v>
      </c>
      <c r="L85" s="993" t="s">
        <v>302</v>
      </c>
      <c r="M85" s="993" t="s">
        <v>355</v>
      </c>
      <c r="N85" s="993" t="s">
        <v>356</v>
      </c>
      <c r="O85" s="998" t="s">
        <v>357</v>
      </c>
    </row>
    <row r="86" spans="1:15" s="243" customFormat="1" ht="47.1" customHeight="1">
      <c r="A86" s="988"/>
      <c r="B86" s="991"/>
      <c r="C86" s="997"/>
      <c r="D86" s="551">
        <v>2</v>
      </c>
      <c r="E86" s="551" t="s">
        <v>306</v>
      </c>
      <c r="F86" s="551"/>
      <c r="G86" s="551"/>
      <c r="H86" s="549" t="s">
        <v>307</v>
      </c>
      <c r="I86" s="551"/>
      <c r="J86" s="961"/>
      <c r="K86" s="581"/>
      <c r="L86" s="994"/>
      <c r="M86" s="994"/>
      <c r="N86" s="994"/>
      <c r="O86" s="999"/>
    </row>
    <row r="87" spans="1:15" s="243" customFormat="1" ht="47.1" customHeight="1">
      <c r="A87" s="988"/>
      <c r="B87" s="991"/>
      <c r="C87" s="997"/>
      <c r="D87" s="551">
        <v>3</v>
      </c>
      <c r="E87" s="551" t="s">
        <v>322</v>
      </c>
      <c r="F87" s="551"/>
      <c r="G87" s="551"/>
      <c r="H87" s="549" t="s">
        <v>323</v>
      </c>
      <c r="I87" s="551"/>
      <c r="J87" s="961"/>
      <c r="K87" s="581"/>
      <c r="L87" s="994"/>
      <c r="M87" s="994"/>
      <c r="N87" s="994"/>
      <c r="O87" s="999"/>
    </row>
    <row r="88" spans="1:15" s="243" customFormat="1" ht="47.1" customHeight="1">
      <c r="A88" s="988"/>
      <c r="B88" s="991"/>
      <c r="C88" s="997"/>
      <c r="D88" s="551">
        <v>4</v>
      </c>
      <c r="E88" s="551" t="s">
        <v>324</v>
      </c>
      <c r="F88" s="551"/>
      <c r="G88" s="551"/>
      <c r="H88" s="549" t="s">
        <v>305</v>
      </c>
      <c r="I88" s="551"/>
      <c r="J88" s="961"/>
      <c r="K88" s="581"/>
      <c r="L88" s="994"/>
      <c r="M88" s="994"/>
      <c r="N88" s="994"/>
      <c r="O88" s="999"/>
    </row>
    <row r="89" spans="1:15" s="243" customFormat="1" ht="47.1" customHeight="1">
      <c r="A89" s="988"/>
      <c r="B89" s="991"/>
      <c r="C89" s="997"/>
      <c r="D89" s="551">
        <v>5</v>
      </c>
      <c r="E89" s="551" t="s">
        <v>325</v>
      </c>
      <c r="F89" s="551"/>
      <c r="G89" s="551"/>
      <c r="H89" s="549" t="s">
        <v>326</v>
      </c>
      <c r="I89" s="551"/>
      <c r="J89" s="961"/>
      <c r="K89" s="581"/>
      <c r="L89" s="994"/>
      <c r="M89" s="994"/>
      <c r="N89" s="994"/>
      <c r="O89" s="999"/>
    </row>
    <row r="90" spans="1:15" s="243" customFormat="1" ht="47.1" customHeight="1">
      <c r="A90" s="988"/>
      <c r="B90" s="991"/>
      <c r="C90" s="997"/>
      <c r="D90" s="551">
        <v>6</v>
      </c>
      <c r="E90" s="551" t="s">
        <v>327</v>
      </c>
      <c r="F90" s="551"/>
      <c r="G90" s="551"/>
      <c r="H90" s="549" t="s">
        <v>328</v>
      </c>
      <c r="I90" s="551"/>
      <c r="J90" s="961"/>
      <c r="K90" s="581"/>
      <c r="L90" s="994"/>
      <c r="M90" s="994"/>
      <c r="N90" s="994"/>
      <c r="O90" s="999"/>
    </row>
    <row r="91" spans="1:15" s="243" customFormat="1" ht="47.1" customHeight="1">
      <c r="A91" s="988"/>
      <c r="B91" s="991"/>
      <c r="C91" s="997"/>
      <c r="D91" s="551">
        <v>7</v>
      </c>
      <c r="E91" s="551" t="s">
        <v>345</v>
      </c>
      <c r="F91" s="549"/>
      <c r="G91" s="245"/>
      <c r="H91" s="247" t="s">
        <v>346</v>
      </c>
      <c r="I91" s="551"/>
      <c r="J91" s="961"/>
      <c r="K91" s="581"/>
      <c r="L91" s="994"/>
      <c r="M91" s="994"/>
      <c r="N91" s="994"/>
      <c r="O91" s="999"/>
    </row>
    <row r="92" spans="1:15" s="243" customFormat="1" ht="47.1" customHeight="1">
      <c r="A92" s="988"/>
      <c r="B92" s="991"/>
      <c r="C92" s="997"/>
      <c r="D92" s="551">
        <v>8</v>
      </c>
      <c r="E92" s="551" t="s">
        <v>347</v>
      </c>
      <c r="F92" s="549"/>
      <c r="G92" s="245"/>
      <c r="H92" s="247" t="s">
        <v>358</v>
      </c>
      <c r="I92" s="551"/>
      <c r="J92" s="961"/>
      <c r="K92" s="581"/>
      <c r="L92" s="994"/>
      <c r="M92" s="994"/>
      <c r="N92" s="994"/>
      <c r="O92" s="999"/>
    </row>
    <row r="93" spans="1:15" s="243" customFormat="1" ht="47.1" customHeight="1">
      <c r="A93" s="988"/>
      <c r="B93" s="991"/>
      <c r="C93" s="997"/>
      <c r="D93" s="551">
        <v>9</v>
      </c>
      <c r="E93" s="551" t="s">
        <v>349</v>
      </c>
      <c r="F93" s="549"/>
      <c r="G93" s="245"/>
      <c r="H93" s="247" t="s">
        <v>359</v>
      </c>
      <c r="I93" s="551"/>
      <c r="J93" s="961"/>
      <c r="K93" s="581"/>
      <c r="L93" s="994"/>
      <c r="M93" s="994"/>
      <c r="N93" s="994"/>
      <c r="O93" s="999"/>
    </row>
    <row r="94" spans="1:15" s="243" customFormat="1" ht="47.1" customHeight="1">
      <c r="A94" s="988"/>
      <c r="B94" s="991"/>
      <c r="C94" s="997"/>
      <c r="D94" s="575">
        <v>10</v>
      </c>
      <c r="E94" s="247" t="s">
        <v>312</v>
      </c>
      <c r="F94" s="549"/>
      <c r="G94" s="245"/>
      <c r="H94" s="544" t="s">
        <v>716</v>
      </c>
      <c r="I94" s="259"/>
      <c r="J94" s="544" t="s">
        <v>94</v>
      </c>
      <c r="K94" s="1005"/>
      <c r="L94" s="994"/>
      <c r="M94" s="994" t="s">
        <v>361</v>
      </c>
      <c r="N94" s="994" t="s">
        <v>303</v>
      </c>
      <c r="O94" s="999"/>
    </row>
    <row r="95" spans="1:15" s="243" customFormat="1" ht="47.1" customHeight="1">
      <c r="A95" s="988"/>
      <c r="B95" s="991"/>
      <c r="C95" s="997"/>
      <c r="D95" s="575">
        <v>11</v>
      </c>
      <c r="E95" s="247" t="s">
        <v>329</v>
      </c>
      <c r="F95" s="549"/>
      <c r="G95" s="245"/>
      <c r="H95" s="544" t="s">
        <v>676</v>
      </c>
      <c r="I95" s="259"/>
      <c r="J95" s="544" t="s">
        <v>95</v>
      </c>
      <c r="K95" s="1005"/>
      <c r="L95" s="994"/>
      <c r="M95" s="994"/>
      <c r="N95" s="994"/>
      <c r="O95" s="999"/>
    </row>
    <row r="96" spans="1:15" s="243" customFormat="1" ht="47.1" customHeight="1">
      <c r="A96" s="988"/>
      <c r="B96" s="991"/>
      <c r="C96" s="997"/>
      <c r="D96" s="575">
        <v>12</v>
      </c>
      <c r="E96" s="247" t="s">
        <v>330</v>
      </c>
      <c r="F96" s="549"/>
      <c r="G96" s="245"/>
      <c r="H96" s="544" t="s">
        <v>719</v>
      </c>
      <c r="I96" s="259"/>
      <c r="J96" s="544" t="s">
        <v>351</v>
      </c>
      <c r="K96" s="1005"/>
      <c r="L96" s="994"/>
      <c r="M96" s="994"/>
      <c r="N96" s="994"/>
      <c r="O96" s="999"/>
    </row>
    <row r="97" spans="1:15" s="243" customFormat="1" ht="47.1" customHeight="1">
      <c r="A97" s="988"/>
      <c r="B97" s="991"/>
      <c r="C97" s="997"/>
      <c r="D97" s="575">
        <v>13</v>
      </c>
      <c r="E97" s="663" t="s">
        <v>744</v>
      </c>
      <c r="F97" s="549"/>
      <c r="G97" s="245"/>
      <c r="H97" s="544" t="s">
        <v>743</v>
      </c>
      <c r="I97" s="551"/>
      <c r="J97" s="671" t="s">
        <v>749</v>
      </c>
      <c r="K97" s="1005"/>
      <c r="L97" s="994"/>
      <c r="M97" s="994"/>
      <c r="N97" s="994"/>
      <c r="O97" s="999"/>
    </row>
    <row r="98" spans="1:15" s="243" customFormat="1" ht="47.1" customHeight="1">
      <c r="A98" s="988"/>
      <c r="B98" s="991"/>
      <c r="C98" s="997"/>
      <c r="D98" s="575">
        <v>14</v>
      </c>
      <c r="E98" s="663" t="s">
        <v>745</v>
      </c>
      <c r="F98" s="549"/>
      <c r="G98" s="245"/>
      <c r="H98" s="544" t="s">
        <v>723</v>
      </c>
      <c r="I98" s="259"/>
      <c r="J98" s="671" t="s">
        <v>749</v>
      </c>
      <c r="K98" s="1005"/>
      <c r="L98" s="994"/>
      <c r="M98" s="994"/>
      <c r="N98" s="994"/>
      <c r="O98" s="999"/>
    </row>
    <row r="99" spans="1:15" s="656" customFormat="1" ht="47.1" customHeight="1">
      <c r="A99" s="1043"/>
      <c r="B99" s="1003"/>
      <c r="C99" s="1004"/>
      <c r="D99" s="657"/>
      <c r="E99" s="676" t="s">
        <v>746</v>
      </c>
      <c r="F99" s="659"/>
      <c r="G99" s="672"/>
      <c r="H99" s="677" t="s">
        <v>682</v>
      </c>
      <c r="I99" s="678"/>
      <c r="J99" s="652" t="s">
        <v>344</v>
      </c>
      <c r="K99" s="1005"/>
      <c r="L99" s="1007"/>
      <c r="M99" s="1007"/>
      <c r="N99" s="1007"/>
      <c r="O99" s="1011"/>
    </row>
    <row r="100" spans="1:15" s="656" customFormat="1" ht="47.1" customHeight="1">
      <c r="A100" s="1043"/>
      <c r="B100" s="1003"/>
      <c r="C100" s="1004"/>
      <c r="D100" s="657"/>
      <c r="E100" s="676" t="s">
        <v>747</v>
      </c>
      <c r="F100" s="659"/>
      <c r="G100" s="672"/>
      <c r="H100" s="673" t="s">
        <v>748</v>
      </c>
      <c r="I100" s="678"/>
      <c r="J100" s="652" t="s">
        <v>353</v>
      </c>
      <c r="K100" s="1005"/>
      <c r="L100" s="1007"/>
      <c r="M100" s="1007"/>
      <c r="N100" s="1007"/>
      <c r="O100" s="1011"/>
    </row>
    <row r="101" spans="1:15" s="243" customFormat="1" ht="47.1" customHeight="1" thickBot="1">
      <c r="A101" s="989"/>
      <c r="B101" s="992"/>
      <c r="C101" s="1000"/>
      <c r="D101" s="575">
        <v>15</v>
      </c>
      <c r="E101" s="249" t="s">
        <v>352</v>
      </c>
      <c r="F101" s="250"/>
      <c r="G101" s="251"/>
      <c r="H101" s="546" t="s">
        <v>728</v>
      </c>
      <c r="I101" s="572"/>
      <c r="J101" s="546" t="s">
        <v>353</v>
      </c>
      <c r="K101" s="1006"/>
      <c r="L101" s="995"/>
      <c r="M101" s="995"/>
      <c r="N101" s="995"/>
      <c r="O101" s="1012"/>
    </row>
    <row r="102" spans="1:15" s="243" customFormat="1" ht="47.1" customHeight="1">
      <c r="A102" s="987">
        <v>90</v>
      </c>
      <c r="B102" s="990" t="s">
        <v>203</v>
      </c>
      <c r="C102" s="996" t="s">
        <v>333</v>
      </c>
      <c r="D102" s="244">
        <v>1</v>
      </c>
      <c r="E102" s="258" t="s">
        <v>362</v>
      </c>
      <c r="F102" s="258"/>
      <c r="G102" s="258"/>
      <c r="H102" s="258" t="s">
        <v>363</v>
      </c>
      <c r="I102" s="244"/>
      <c r="J102" s="996" t="s">
        <v>344</v>
      </c>
      <c r="K102" s="1001" t="s">
        <v>360</v>
      </c>
      <c r="L102" s="1001" t="s">
        <v>364</v>
      </c>
      <c r="M102" s="1001" t="s">
        <v>365</v>
      </c>
      <c r="N102" s="1001" t="s">
        <v>303</v>
      </c>
      <c r="O102" s="1009" t="s">
        <v>366</v>
      </c>
    </row>
    <row r="103" spans="1:15" s="243" customFormat="1" ht="47.1" customHeight="1" thickBot="1">
      <c r="A103" s="989"/>
      <c r="B103" s="992"/>
      <c r="C103" s="1000"/>
      <c r="D103" s="248">
        <v>2</v>
      </c>
      <c r="E103" s="249" t="s">
        <v>367</v>
      </c>
      <c r="F103" s="249"/>
      <c r="G103" s="249"/>
      <c r="H103" s="249" t="s">
        <v>368</v>
      </c>
      <c r="I103" s="248"/>
      <c r="J103" s="1000"/>
      <c r="K103" s="1002"/>
      <c r="L103" s="1008"/>
      <c r="M103" s="1002"/>
      <c r="N103" s="1002"/>
      <c r="O103" s="1010"/>
    </row>
    <row r="105" spans="1:15" ht="15.75" thickBot="1">
      <c r="A105" s="928" t="s">
        <v>182</v>
      </c>
      <c r="B105" s="929"/>
      <c r="C105" s="929"/>
      <c r="D105" s="929"/>
      <c r="E105" s="929"/>
      <c r="F105" s="929"/>
      <c r="G105" s="929"/>
      <c r="H105" s="929"/>
      <c r="I105" s="929"/>
      <c r="J105" s="929"/>
      <c r="K105" s="929"/>
      <c r="L105" s="929"/>
      <c r="M105" s="929"/>
      <c r="N105" s="929"/>
      <c r="O105" s="930"/>
    </row>
    <row r="106" spans="1:15" ht="15.75" thickBot="1">
      <c r="A106" s="583" t="s">
        <v>622</v>
      </c>
      <c r="B106" s="584" t="s">
        <v>623</v>
      </c>
      <c r="C106" s="584" t="s">
        <v>183</v>
      </c>
      <c r="D106" s="584"/>
      <c r="E106" s="585"/>
      <c r="F106" s="585"/>
      <c r="G106" s="585"/>
      <c r="H106" s="585"/>
      <c r="I106" s="586"/>
      <c r="J106" s="585"/>
      <c r="K106" s="585"/>
      <c r="L106" s="585"/>
      <c r="M106" s="585"/>
      <c r="N106" s="585"/>
      <c r="O106" s="587"/>
    </row>
    <row r="107" spans="1:15">
      <c r="A107" s="260" t="s">
        <v>607</v>
      </c>
      <c r="B107" s="588" t="s">
        <v>714</v>
      </c>
      <c r="C107" s="589" t="s">
        <v>624</v>
      </c>
      <c r="D107" s="589"/>
      <c r="E107" s="590"/>
      <c r="F107" s="590"/>
      <c r="G107" s="590"/>
      <c r="H107" s="590"/>
      <c r="I107" s="591"/>
      <c r="J107" s="590"/>
      <c r="K107" s="590"/>
      <c r="L107" s="590"/>
      <c r="M107" s="590"/>
      <c r="N107" s="590"/>
      <c r="O107" s="592"/>
    </row>
    <row r="108" spans="1:15" ht="16.5" thickBot="1">
      <c r="A108" s="593"/>
      <c r="B108" s="594"/>
      <c r="C108" s="594"/>
      <c r="D108" s="594"/>
      <c r="E108" s="261"/>
      <c r="F108" s="261"/>
      <c r="G108" s="261"/>
      <c r="H108" s="261"/>
      <c r="I108" s="261"/>
      <c r="J108" s="261"/>
      <c r="K108" s="261"/>
      <c r="L108" s="261"/>
      <c r="M108" s="261"/>
      <c r="N108" s="261"/>
      <c r="O108" s="262"/>
    </row>
    <row r="109" spans="1:15" ht="15.75">
      <c r="A109" s="595"/>
      <c r="B109" s="596" t="s">
        <v>181</v>
      </c>
      <c r="C109" s="596" t="s">
        <v>751</v>
      </c>
      <c r="D109" s="597"/>
      <c r="E109" s="261"/>
      <c r="F109" s="261"/>
      <c r="G109" s="261"/>
      <c r="H109" s="261"/>
      <c r="I109" s="261"/>
      <c r="J109" s="261"/>
      <c r="K109" s="261"/>
      <c r="L109" s="261"/>
      <c r="M109" s="595" t="s">
        <v>164</v>
      </c>
      <c r="N109" s="596" t="s">
        <v>750</v>
      </c>
      <c r="O109" s="597"/>
    </row>
    <row r="110" spans="1:15" ht="15.75" thickBot="1">
      <c r="A110" s="542"/>
      <c r="B110" s="235"/>
      <c r="C110" s="235"/>
      <c r="D110" s="543"/>
      <c r="E110" s="172"/>
      <c r="F110" s="172"/>
      <c r="G110" s="172"/>
      <c r="H110" s="172"/>
      <c r="I110" s="172"/>
      <c r="J110" s="172"/>
      <c r="K110" s="172"/>
      <c r="L110" s="172"/>
      <c r="M110" s="171"/>
      <c r="N110" s="172"/>
      <c r="O110" s="598"/>
    </row>
    <row r="111" spans="1:15" ht="15.75" thickBot="1">
      <c r="A111" s="599"/>
      <c r="B111" s="600" t="s">
        <v>369</v>
      </c>
      <c r="C111" s="600"/>
      <c r="D111" s="601"/>
      <c r="E111" s="235"/>
      <c r="F111" s="235"/>
      <c r="G111" s="235"/>
      <c r="H111" s="235"/>
      <c r="I111" s="235"/>
      <c r="J111" s="235"/>
      <c r="K111" s="235"/>
      <c r="L111" s="235"/>
      <c r="M111" s="234"/>
      <c r="N111" s="235"/>
      <c r="O111" s="236"/>
    </row>
    <row r="117" spans="4:4">
      <c r="D117" t="s">
        <v>627</v>
      </c>
    </row>
  </sheetData>
  <mergeCells count="143">
    <mergeCell ref="A105:O105"/>
    <mergeCell ref="A85:A101"/>
    <mergeCell ref="L28:L30"/>
    <mergeCell ref="K28:K30"/>
    <mergeCell ref="M28:M30"/>
    <mergeCell ref="N28:N30"/>
    <mergeCell ref="K18:K26"/>
    <mergeCell ref="L18:L26"/>
    <mergeCell ref="M18:M26"/>
    <mergeCell ref="N18:N26"/>
    <mergeCell ref="J28:J29"/>
    <mergeCell ref="O18:O26"/>
    <mergeCell ref="A18:A27"/>
    <mergeCell ref="A75:A80"/>
    <mergeCell ref="B75:B80"/>
    <mergeCell ref="C75:C80"/>
    <mergeCell ref="J75:J80"/>
    <mergeCell ref="K75:K80"/>
    <mergeCell ref="L75:L80"/>
    <mergeCell ref="M75:M78"/>
    <mergeCell ref="N75:N78"/>
    <mergeCell ref="O75:O80"/>
    <mergeCell ref="M79:M80"/>
    <mergeCell ref="N79:N80"/>
    <mergeCell ref="A1:O1"/>
    <mergeCell ref="H2:J2"/>
    <mergeCell ref="M2:O2"/>
    <mergeCell ref="M3:O3"/>
    <mergeCell ref="H4:J6"/>
    <mergeCell ref="M4:O4"/>
    <mergeCell ref="M5:O5"/>
    <mergeCell ref="M6:O6"/>
    <mergeCell ref="C3:E3"/>
    <mergeCell ref="C2:F2"/>
    <mergeCell ref="A8:A9"/>
    <mergeCell ref="B8:B9"/>
    <mergeCell ref="C8:C9"/>
    <mergeCell ref="D8:F8"/>
    <mergeCell ref="N8:N9"/>
    <mergeCell ref="O8:O9"/>
    <mergeCell ref="N10:N17"/>
    <mergeCell ref="O10:O17"/>
    <mergeCell ref="J11:J14"/>
    <mergeCell ref="M10:M17"/>
    <mergeCell ref="B18:B27"/>
    <mergeCell ref="C18:C27"/>
    <mergeCell ref="J18:J23"/>
    <mergeCell ref="A10:A17"/>
    <mergeCell ref="B10:B17"/>
    <mergeCell ref="C10:C17"/>
    <mergeCell ref="K10:K17"/>
    <mergeCell ref="L10:L17"/>
    <mergeCell ref="O28:O31"/>
    <mergeCell ref="A28:A32"/>
    <mergeCell ref="B28:B32"/>
    <mergeCell ref="C28:C32"/>
    <mergeCell ref="L33:L38"/>
    <mergeCell ref="M33:M36"/>
    <mergeCell ref="N33:N36"/>
    <mergeCell ref="O33:O38"/>
    <mergeCell ref="M37:M38"/>
    <mergeCell ref="N37:N38"/>
    <mergeCell ref="A39:A49"/>
    <mergeCell ref="B39:B49"/>
    <mergeCell ref="C39:C49"/>
    <mergeCell ref="K39:K48"/>
    <mergeCell ref="L39:L48"/>
    <mergeCell ref="M39:M48"/>
    <mergeCell ref="N39:N48"/>
    <mergeCell ref="O39:O48"/>
    <mergeCell ref="A33:A38"/>
    <mergeCell ref="B33:B38"/>
    <mergeCell ref="C33:C38"/>
    <mergeCell ref="J33:J38"/>
    <mergeCell ref="K33:K38"/>
    <mergeCell ref="J39:J43"/>
    <mergeCell ref="O50:O55"/>
    <mergeCell ref="M54:M55"/>
    <mergeCell ref="N54:N55"/>
    <mergeCell ref="A50:A55"/>
    <mergeCell ref="B50:B55"/>
    <mergeCell ref="C50:C55"/>
    <mergeCell ref="J50:J55"/>
    <mergeCell ref="K50:K55"/>
    <mergeCell ref="L50:L55"/>
    <mergeCell ref="M50:M53"/>
    <mergeCell ref="N50:N53"/>
    <mergeCell ref="L85:L101"/>
    <mergeCell ref="M85:M93"/>
    <mergeCell ref="L102:L103"/>
    <mergeCell ref="M102:M103"/>
    <mergeCell ref="N102:N103"/>
    <mergeCell ref="O102:O103"/>
    <mergeCell ref="N85:N93"/>
    <mergeCell ref="O85:O101"/>
    <mergeCell ref="M94:M101"/>
    <mergeCell ref="N94:N101"/>
    <mergeCell ref="A102:A103"/>
    <mergeCell ref="B102:B103"/>
    <mergeCell ref="C102:C103"/>
    <mergeCell ref="J102:J103"/>
    <mergeCell ref="K102:K103"/>
    <mergeCell ref="B85:B101"/>
    <mergeCell ref="C85:C101"/>
    <mergeCell ref="J85:J93"/>
    <mergeCell ref="K94:K101"/>
    <mergeCell ref="L66:L73"/>
    <mergeCell ref="M66:M73"/>
    <mergeCell ref="N66:N73"/>
    <mergeCell ref="O66:O73"/>
    <mergeCell ref="A56:A59"/>
    <mergeCell ref="B56:B59"/>
    <mergeCell ref="C56:C59"/>
    <mergeCell ref="K56:K58"/>
    <mergeCell ref="L56:L58"/>
    <mergeCell ref="M56:M58"/>
    <mergeCell ref="N56:N58"/>
    <mergeCell ref="O56:O58"/>
    <mergeCell ref="J56:J58"/>
    <mergeCell ref="A81:A84"/>
    <mergeCell ref="B81:B84"/>
    <mergeCell ref="C81:C84"/>
    <mergeCell ref="K81:K83"/>
    <mergeCell ref="L81:L83"/>
    <mergeCell ref="M81:M83"/>
    <mergeCell ref="N81:N83"/>
    <mergeCell ref="O81:O83"/>
    <mergeCell ref="A60:A65"/>
    <mergeCell ref="B60:B65"/>
    <mergeCell ref="C60:C65"/>
    <mergeCell ref="J60:J65"/>
    <mergeCell ref="K60:K65"/>
    <mergeCell ref="L60:L65"/>
    <mergeCell ref="M60:M63"/>
    <mergeCell ref="N60:N63"/>
    <mergeCell ref="O60:O65"/>
    <mergeCell ref="M64:M65"/>
    <mergeCell ref="N64:N65"/>
    <mergeCell ref="A66:A74"/>
    <mergeCell ref="B66:B74"/>
    <mergeCell ref="C66:C74"/>
    <mergeCell ref="J66:J70"/>
    <mergeCell ref="K66:K73"/>
  </mergeCells>
  <pageMargins left="0" right="0" top="0" bottom="0" header="0" footer="0"/>
  <pageSetup paperSize="9" scale="31" orientation="landscape" r:id="rId1"/>
  <rowBreaks count="1" manualBreakCount="1">
    <brk id="56" max="1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53"/>
  <sheetViews>
    <sheetView view="pageBreakPreview" zoomScale="70" zoomScaleNormal="70" zoomScaleSheetLayoutView="70" workbookViewId="0">
      <selection activeCell="A4" sqref="A4:E4"/>
    </sheetView>
  </sheetViews>
  <sheetFormatPr defaultRowHeight="12.75"/>
  <cols>
    <col min="1" max="1" width="5.5703125" style="15" customWidth="1"/>
    <col min="2" max="2" width="9.85546875" style="15" customWidth="1"/>
    <col min="3" max="12" width="7.7109375" style="15" customWidth="1"/>
    <col min="13" max="14" width="11.28515625" style="15" customWidth="1"/>
    <col min="15" max="15" width="14" style="15" customWidth="1"/>
    <col min="16" max="16" width="11.140625" style="15" customWidth="1"/>
    <col min="17" max="17" width="13.85546875" style="15" customWidth="1"/>
    <col min="18" max="18" width="7.7109375" style="15" customWidth="1"/>
    <col min="19" max="19" width="13" style="15" customWidth="1"/>
    <col min="20" max="20" width="10.5703125" style="15" customWidth="1"/>
    <col min="21" max="21" width="9.7109375" style="15" customWidth="1"/>
    <col min="22" max="22" width="9.28515625" style="15" customWidth="1"/>
    <col min="23" max="23" width="8.28515625" style="15" customWidth="1"/>
    <col min="24" max="24" width="10" style="15" customWidth="1"/>
    <col min="25" max="25" width="28.7109375" style="15" customWidth="1"/>
    <col min="26" max="256" width="9.140625" style="15"/>
    <col min="257" max="257" width="5.5703125" style="15" customWidth="1"/>
    <col min="258" max="258" width="9.85546875" style="15" customWidth="1"/>
    <col min="259" max="268" width="7.7109375" style="15" customWidth="1"/>
    <col min="269" max="270" width="11.28515625" style="15" customWidth="1"/>
    <col min="271" max="271" width="14" style="15" customWidth="1"/>
    <col min="272" max="272" width="11.140625" style="15" customWidth="1"/>
    <col min="273" max="273" width="13.85546875" style="15" customWidth="1"/>
    <col min="274" max="274" width="7.7109375" style="15" customWidth="1"/>
    <col min="275" max="275" width="9.28515625" style="15" customWidth="1"/>
    <col min="276" max="276" width="10.5703125" style="15" customWidth="1"/>
    <col min="277" max="277" width="9.7109375" style="15" customWidth="1"/>
    <col min="278" max="278" width="9.28515625" style="15" customWidth="1"/>
    <col min="279" max="279" width="8.28515625" style="15" customWidth="1"/>
    <col min="280" max="280" width="10" style="15" customWidth="1"/>
    <col min="281" max="281" width="12" style="15" customWidth="1"/>
    <col min="282" max="512" width="9.140625" style="15"/>
    <col min="513" max="513" width="5.5703125" style="15" customWidth="1"/>
    <col min="514" max="514" width="9.85546875" style="15" customWidth="1"/>
    <col min="515" max="524" width="7.7109375" style="15" customWidth="1"/>
    <col min="525" max="526" width="11.28515625" style="15" customWidth="1"/>
    <col min="527" max="527" width="14" style="15" customWidth="1"/>
    <col min="528" max="528" width="11.140625" style="15" customWidth="1"/>
    <col min="529" max="529" width="13.85546875" style="15" customWidth="1"/>
    <col min="530" max="530" width="7.7109375" style="15" customWidth="1"/>
    <col min="531" max="531" width="9.28515625" style="15" customWidth="1"/>
    <col min="532" max="532" width="10.5703125" style="15" customWidth="1"/>
    <col min="533" max="533" width="9.7109375" style="15" customWidth="1"/>
    <col min="534" max="534" width="9.28515625" style="15" customWidth="1"/>
    <col min="535" max="535" width="8.28515625" style="15" customWidth="1"/>
    <col min="536" max="536" width="10" style="15" customWidth="1"/>
    <col min="537" max="537" width="12" style="15" customWidth="1"/>
    <col min="538" max="768" width="9.140625" style="15"/>
    <col min="769" max="769" width="5.5703125" style="15" customWidth="1"/>
    <col min="770" max="770" width="9.85546875" style="15" customWidth="1"/>
    <col min="771" max="780" width="7.7109375" style="15" customWidth="1"/>
    <col min="781" max="782" width="11.28515625" style="15" customWidth="1"/>
    <col min="783" max="783" width="14" style="15" customWidth="1"/>
    <col min="784" max="784" width="11.140625" style="15" customWidth="1"/>
    <col min="785" max="785" width="13.85546875" style="15" customWidth="1"/>
    <col min="786" max="786" width="7.7109375" style="15" customWidth="1"/>
    <col min="787" max="787" width="9.28515625" style="15" customWidth="1"/>
    <col min="788" max="788" width="10.5703125" style="15" customWidth="1"/>
    <col min="789" max="789" width="9.7109375" style="15" customWidth="1"/>
    <col min="790" max="790" width="9.28515625" style="15" customWidth="1"/>
    <col min="791" max="791" width="8.28515625" style="15" customWidth="1"/>
    <col min="792" max="792" width="10" style="15" customWidth="1"/>
    <col min="793" max="793" width="12" style="15" customWidth="1"/>
    <col min="794" max="1024" width="9.140625" style="15"/>
    <col min="1025" max="1025" width="5.5703125" style="15" customWidth="1"/>
    <col min="1026" max="1026" width="9.85546875" style="15" customWidth="1"/>
    <col min="1027" max="1036" width="7.7109375" style="15" customWidth="1"/>
    <col min="1037" max="1038" width="11.28515625" style="15" customWidth="1"/>
    <col min="1039" max="1039" width="14" style="15" customWidth="1"/>
    <col min="1040" max="1040" width="11.140625" style="15" customWidth="1"/>
    <col min="1041" max="1041" width="13.85546875" style="15" customWidth="1"/>
    <col min="1042" max="1042" width="7.7109375" style="15" customWidth="1"/>
    <col min="1043" max="1043" width="9.28515625" style="15" customWidth="1"/>
    <col min="1044" max="1044" width="10.5703125" style="15" customWidth="1"/>
    <col min="1045" max="1045" width="9.7109375" style="15" customWidth="1"/>
    <col min="1046" max="1046" width="9.28515625" style="15" customWidth="1"/>
    <col min="1047" max="1047" width="8.28515625" style="15" customWidth="1"/>
    <col min="1048" max="1048" width="10" style="15" customWidth="1"/>
    <col min="1049" max="1049" width="12" style="15" customWidth="1"/>
    <col min="1050" max="1280" width="9.140625" style="15"/>
    <col min="1281" max="1281" width="5.5703125" style="15" customWidth="1"/>
    <col min="1282" max="1282" width="9.85546875" style="15" customWidth="1"/>
    <col min="1283" max="1292" width="7.7109375" style="15" customWidth="1"/>
    <col min="1293" max="1294" width="11.28515625" style="15" customWidth="1"/>
    <col min="1295" max="1295" width="14" style="15" customWidth="1"/>
    <col min="1296" max="1296" width="11.140625" style="15" customWidth="1"/>
    <col min="1297" max="1297" width="13.85546875" style="15" customWidth="1"/>
    <col min="1298" max="1298" width="7.7109375" style="15" customWidth="1"/>
    <col min="1299" max="1299" width="9.28515625" style="15" customWidth="1"/>
    <col min="1300" max="1300" width="10.5703125" style="15" customWidth="1"/>
    <col min="1301" max="1301" width="9.7109375" style="15" customWidth="1"/>
    <col min="1302" max="1302" width="9.28515625" style="15" customWidth="1"/>
    <col min="1303" max="1303" width="8.28515625" style="15" customWidth="1"/>
    <col min="1304" max="1304" width="10" style="15" customWidth="1"/>
    <col min="1305" max="1305" width="12" style="15" customWidth="1"/>
    <col min="1306" max="1536" width="9.140625" style="15"/>
    <col min="1537" max="1537" width="5.5703125" style="15" customWidth="1"/>
    <col min="1538" max="1538" width="9.85546875" style="15" customWidth="1"/>
    <col min="1539" max="1548" width="7.7109375" style="15" customWidth="1"/>
    <col min="1549" max="1550" width="11.28515625" style="15" customWidth="1"/>
    <col min="1551" max="1551" width="14" style="15" customWidth="1"/>
    <col min="1552" max="1552" width="11.140625" style="15" customWidth="1"/>
    <col min="1553" max="1553" width="13.85546875" style="15" customWidth="1"/>
    <col min="1554" max="1554" width="7.7109375" style="15" customWidth="1"/>
    <col min="1555" max="1555" width="9.28515625" style="15" customWidth="1"/>
    <col min="1556" max="1556" width="10.5703125" style="15" customWidth="1"/>
    <col min="1557" max="1557" width="9.7109375" style="15" customWidth="1"/>
    <col min="1558" max="1558" width="9.28515625" style="15" customWidth="1"/>
    <col min="1559" max="1559" width="8.28515625" style="15" customWidth="1"/>
    <col min="1560" max="1560" width="10" style="15" customWidth="1"/>
    <col min="1561" max="1561" width="12" style="15" customWidth="1"/>
    <col min="1562" max="1792" width="9.140625" style="15"/>
    <col min="1793" max="1793" width="5.5703125" style="15" customWidth="1"/>
    <col min="1794" max="1794" width="9.85546875" style="15" customWidth="1"/>
    <col min="1795" max="1804" width="7.7109375" style="15" customWidth="1"/>
    <col min="1805" max="1806" width="11.28515625" style="15" customWidth="1"/>
    <col min="1807" max="1807" width="14" style="15" customWidth="1"/>
    <col min="1808" max="1808" width="11.140625" style="15" customWidth="1"/>
    <col min="1809" max="1809" width="13.85546875" style="15" customWidth="1"/>
    <col min="1810" max="1810" width="7.7109375" style="15" customWidth="1"/>
    <col min="1811" max="1811" width="9.28515625" style="15" customWidth="1"/>
    <col min="1812" max="1812" width="10.5703125" style="15" customWidth="1"/>
    <col min="1813" max="1813" width="9.7109375" style="15" customWidth="1"/>
    <col min="1814" max="1814" width="9.28515625" style="15" customWidth="1"/>
    <col min="1815" max="1815" width="8.28515625" style="15" customWidth="1"/>
    <col min="1816" max="1816" width="10" style="15" customWidth="1"/>
    <col min="1817" max="1817" width="12" style="15" customWidth="1"/>
    <col min="1818" max="2048" width="9.140625" style="15"/>
    <col min="2049" max="2049" width="5.5703125" style="15" customWidth="1"/>
    <col min="2050" max="2050" width="9.85546875" style="15" customWidth="1"/>
    <col min="2051" max="2060" width="7.7109375" style="15" customWidth="1"/>
    <col min="2061" max="2062" width="11.28515625" style="15" customWidth="1"/>
    <col min="2063" max="2063" width="14" style="15" customWidth="1"/>
    <col min="2064" max="2064" width="11.140625" style="15" customWidth="1"/>
    <col min="2065" max="2065" width="13.85546875" style="15" customWidth="1"/>
    <col min="2066" max="2066" width="7.7109375" style="15" customWidth="1"/>
    <col min="2067" max="2067" width="9.28515625" style="15" customWidth="1"/>
    <col min="2068" max="2068" width="10.5703125" style="15" customWidth="1"/>
    <col min="2069" max="2069" width="9.7109375" style="15" customWidth="1"/>
    <col min="2070" max="2070" width="9.28515625" style="15" customWidth="1"/>
    <col min="2071" max="2071" width="8.28515625" style="15" customWidth="1"/>
    <col min="2072" max="2072" width="10" style="15" customWidth="1"/>
    <col min="2073" max="2073" width="12" style="15" customWidth="1"/>
    <col min="2074" max="2304" width="9.140625" style="15"/>
    <col min="2305" max="2305" width="5.5703125" style="15" customWidth="1"/>
    <col min="2306" max="2306" width="9.85546875" style="15" customWidth="1"/>
    <col min="2307" max="2316" width="7.7109375" style="15" customWidth="1"/>
    <col min="2317" max="2318" width="11.28515625" style="15" customWidth="1"/>
    <col min="2319" max="2319" width="14" style="15" customWidth="1"/>
    <col min="2320" max="2320" width="11.140625" style="15" customWidth="1"/>
    <col min="2321" max="2321" width="13.85546875" style="15" customWidth="1"/>
    <col min="2322" max="2322" width="7.7109375" style="15" customWidth="1"/>
    <col min="2323" max="2323" width="9.28515625" style="15" customWidth="1"/>
    <col min="2324" max="2324" width="10.5703125" style="15" customWidth="1"/>
    <col min="2325" max="2325" width="9.7109375" style="15" customWidth="1"/>
    <col min="2326" max="2326" width="9.28515625" style="15" customWidth="1"/>
    <col min="2327" max="2327" width="8.28515625" style="15" customWidth="1"/>
    <col min="2328" max="2328" width="10" style="15" customWidth="1"/>
    <col min="2329" max="2329" width="12" style="15" customWidth="1"/>
    <col min="2330" max="2560" width="9.140625" style="15"/>
    <col min="2561" max="2561" width="5.5703125" style="15" customWidth="1"/>
    <col min="2562" max="2562" width="9.85546875" style="15" customWidth="1"/>
    <col min="2563" max="2572" width="7.7109375" style="15" customWidth="1"/>
    <col min="2573" max="2574" width="11.28515625" style="15" customWidth="1"/>
    <col min="2575" max="2575" width="14" style="15" customWidth="1"/>
    <col min="2576" max="2576" width="11.140625" style="15" customWidth="1"/>
    <col min="2577" max="2577" width="13.85546875" style="15" customWidth="1"/>
    <col min="2578" max="2578" width="7.7109375" style="15" customWidth="1"/>
    <col min="2579" max="2579" width="9.28515625" style="15" customWidth="1"/>
    <col min="2580" max="2580" width="10.5703125" style="15" customWidth="1"/>
    <col min="2581" max="2581" width="9.7109375" style="15" customWidth="1"/>
    <col min="2582" max="2582" width="9.28515625" style="15" customWidth="1"/>
    <col min="2583" max="2583" width="8.28515625" style="15" customWidth="1"/>
    <col min="2584" max="2584" width="10" style="15" customWidth="1"/>
    <col min="2585" max="2585" width="12" style="15" customWidth="1"/>
    <col min="2586" max="2816" width="9.140625" style="15"/>
    <col min="2817" max="2817" width="5.5703125" style="15" customWidth="1"/>
    <col min="2818" max="2818" width="9.85546875" style="15" customWidth="1"/>
    <col min="2819" max="2828" width="7.7109375" style="15" customWidth="1"/>
    <col min="2829" max="2830" width="11.28515625" style="15" customWidth="1"/>
    <col min="2831" max="2831" width="14" style="15" customWidth="1"/>
    <col min="2832" max="2832" width="11.140625" style="15" customWidth="1"/>
    <col min="2833" max="2833" width="13.85546875" style="15" customWidth="1"/>
    <col min="2834" max="2834" width="7.7109375" style="15" customWidth="1"/>
    <col min="2835" max="2835" width="9.28515625" style="15" customWidth="1"/>
    <col min="2836" max="2836" width="10.5703125" style="15" customWidth="1"/>
    <col min="2837" max="2837" width="9.7109375" style="15" customWidth="1"/>
    <col min="2838" max="2838" width="9.28515625" style="15" customWidth="1"/>
    <col min="2839" max="2839" width="8.28515625" style="15" customWidth="1"/>
    <col min="2840" max="2840" width="10" style="15" customWidth="1"/>
    <col min="2841" max="2841" width="12" style="15" customWidth="1"/>
    <col min="2842" max="3072" width="9.140625" style="15"/>
    <col min="3073" max="3073" width="5.5703125" style="15" customWidth="1"/>
    <col min="3074" max="3074" width="9.85546875" style="15" customWidth="1"/>
    <col min="3075" max="3084" width="7.7109375" style="15" customWidth="1"/>
    <col min="3085" max="3086" width="11.28515625" style="15" customWidth="1"/>
    <col min="3087" max="3087" width="14" style="15" customWidth="1"/>
    <col min="3088" max="3088" width="11.140625" style="15" customWidth="1"/>
    <col min="3089" max="3089" width="13.85546875" style="15" customWidth="1"/>
    <col min="3090" max="3090" width="7.7109375" style="15" customWidth="1"/>
    <col min="3091" max="3091" width="9.28515625" style="15" customWidth="1"/>
    <col min="3092" max="3092" width="10.5703125" style="15" customWidth="1"/>
    <col min="3093" max="3093" width="9.7109375" style="15" customWidth="1"/>
    <col min="3094" max="3094" width="9.28515625" style="15" customWidth="1"/>
    <col min="3095" max="3095" width="8.28515625" style="15" customWidth="1"/>
    <col min="3096" max="3096" width="10" style="15" customWidth="1"/>
    <col min="3097" max="3097" width="12" style="15" customWidth="1"/>
    <col min="3098" max="3328" width="9.140625" style="15"/>
    <col min="3329" max="3329" width="5.5703125" style="15" customWidth="1"/>
    <col min="3330" max="3330" width="9.85546875" style="15" customWidth="1"/>
    <col min="3331" max="3340" width="7.7109375" style="15" customWidth="1"/>
    <col min="3341" max="3342" width="11.28515625" style="15" customWidth="1"/>
    <col min="3343" max="3343" width="14" style="15" customWidth="1"/>
    <col min="3344" max="3344" width="11.140625" style="15" customWidth="1"/>
    <col min="3345" max="3345" width="13.85546875" style="15" customWidth="1"/>
    <col min="3346" max="3346" width="7.7109375" style="15" customWidth="1"/>
    <col min="3347" max="3347" width="9.28515625" style="15" customWidth="1"/>
    <col min="3348" max="3348" width="10.5703125" style="15" customWidth="1"/>
    <col min="3349" max="3349" width="9.7109375" style="15" customWidth="1"/>
    <col min="3350" max="3350" width="9.28515625" style="15" customWidth="1"/>
    <col min="3351" max="3351" width="8.28515625" style="15" customWidth="1"/>
    <col min="3352" max="3352" width="10" style="15" customWidth="1"/>
    <col min="3353" max="3353" width="12" style="15" customWidth="1"/>
    <col min="3354" max="3584" width="9.140625" style="15"/>
    <col min="3585" max="3585" width="5.5703125" style="15" customWidth="1"/>
    <col min="3586" max="3586" width="9.85546875" style="15" customWidth="1"/>
    <col min="3587" max="3596" width="7.7109375" style="15" customWidth="1"/>
    <col min="3597" max="3598" width="11.28515625" style="15" customWidth="1"/>
    <col min="3599" max="3599" width="14" style="15" customWidth="1"/>
    <col min="3600" max="3600" width="11.140625" style="15" customWidth="1"/>
    <col min="3601" max="3601" width="13.85546875" style="15" customWidth="1"/>
    <col min="3602" max="3602" width="7.7109375" style="15" customWidth="1"/>
    <col min="3603" max="3603" width="9.28515625" style="15" customWidth="1"/>
    <col min="3604" max="3604" width="10.5703125" style="15" customWidth="1"/>
    <col min="3605" max="3605" width="9.7109375" style="15" customWidth="1"/>
    <col min="3606" max="3606" width="9.28515625" style="15" customWidth="1"/>
    <col min="3607" max="3607" width="8.28515625" style="15" customWidth="1"/>
    <col min="3608" max="3608" width="10" style="15" customWidth="1"/>
    <col min="3609" max="3609" width="12" style="15" customWidth="1"/>
    <col min="3610" max="3840" width="9.140625" style="15"/>
    <col min="3841" max="3841" width="5.5703125" style="15" customWidth="1"/>
    <col min="3842" max="3842" width="9.85546875" style="15" customWidth="1"/>
    <col min="3843" max="3852" width="7.7109375" style="15" customWidth="1"/>
    <col min="3853" max="3854" width="11.28515625" style="15" customWidth="1"/>
    <col min="3855" max="3855" width="14" style="15" customWidth="1"/>
    <col min="3856" max="3856" width="11.140625" style="15" customWidth="1"/>
    <col min="3857" max="3857" width="13.85546875" style="15" customWidth="1"/>
    <col min="3858" max="3858" width="7.7109375" style="15" customWidth="1"/>
    <col min="3859" max="3859" width="9.28515625" style="15" customWidth="1"/>
    <col min="3860" max="3860" width="10.5703125" style="15" customWidth="1"/>
    <col min="3861" max="3861" width="9.7109375" style="15" customWidth="1"/>
    <col min="3862" max="3862" width="9.28515625" style="15" customWidth="1"/>
    <col min="3863" max="3863" width="8.28515625" style="15" customWidth="1"/>
    <col min="3864" max="3864" width="10" style="15" customWidth="1"/>
    <col min="3865" max="3865" width="12" style="15" customWidth="1"/>
    <col min="3866" max="4096" width="9.140625" style="15"/>
    <col min="4097" max="4097" width="5.5703125" style="15" customWidth="1"/>
    <col min="4098" max="4098" width="9.85546875" style="15" customWidth="1"/>
    <col min="4099" max="4108" width="7.7109375" style="15" customWidth="1"/>
    <col min="4109" max="4110" width="11.28515625" style="15" customWidth="1"/>
    <col min="4111" max="4111" width="14" style="15" customWidth="1"/>
    <col min="4112" max="4112" width="11.140625" style="15" customWidth="1"/>
    <col min="4113" max="4113" width="13.85546875" style="15" customWidth="1"/>
    <col min="4114" max="4114" width="7.7109375" style="15" customWidth="1"/>
    <col min="4115" max="4115" width="9.28515625" style="15" customWidth="1"/>
    <col min="4116" max="4116" width="10.5703125" style="15" customWidth="1"/>
    <col min="4117" max="4117" width="9.7109375" style="15" customWidth="1"/>
    <col min="4118" max="4118" width="9.28515625" style="15" customWidth="1"/>
    <col min="4119" max="4119" width="8.28515625" style="15" customWidth="1"/>
    <col min="4120" max="4120" width="10" style="15" customWidth="1"/>
    <col min="4121" max="4121" width="12" style="15" customWidth="1"/>
    <col min="4122" max="4352" width="9.140625" style="15"/>
    <col min="4353" max="4353" width="5.5703125" style="15" customWidth="1"/>
    <col min="4354" max="4354" width="9.85546875" style="15" customWidth="1"/>
    <col min="4355" max="4364" width="7.7109375" style="15" customWidth="1"/>
    <col min="4365" max="4366" width="11.28515625" style="15" customWidth="1"/>
    <col min="4367" max="4367" width="14" style="15" customWidth="1"/>
    <col min="4368" max="4368" width="11.140625" style="15" customWidth="1"/>
    <col min="4369" max="4369" width="13.85546875" style="15" customWidth="1"/>
    <col min="4370" max="4370" width="7.7109375" style="15" customWidth="1"/>
    <col min="4371" max="4371" width="9.28515625" style="15" customWidth="1"/>
    <col min="4372" max="4372" width="10.5703125" style="15" customWidth="1"/>
    <col min="4373" max="4373" width="9.7109375" style="15" customWidth="1"/>
    <col min="4374" max="4374" width="9.28515625" style="15" customWidth="1"/>
    <col min="4375" max="4375" width="8.28515625" style="15" customWidth="1"/>
    <col min="4376" max="4376" width="10" style="15" customWidth="1"/>
    <col min="4377" max="4377" width="12" style="15" customWidth="1"/>
    <col min="4378" max="4608" width="9.140625" style="15"/>
    <col min="4609" max="4609" width="5.5703125" style="15" customWidth="1"/>
    <col min="4610" max="4610" width="9.85546875" style="15" customWidth="1"/>
    <col min="4611" max="4620" width="7.7109375" style="15" customWidth="1"/>
    <col min="4621" max="4622" width="11.28515625" style="15" customWidth="1"/>
    <col min="4623" max="4623" width="14" style="15" customWidth="1"/>
    <col min="4624" max="4624" width="11.140625" style="15" customWidth="1"/>
    <col min="4625" max="4625" width="13.85546875" style="15" customWidth="1"/>
    <col min="4626" max="4626" width="7.7109375" style="15" customWidth="1"/>
    <col min="4627" max="4627" width="9.28515625" style="15" customWidth="1"/>
    <col min="4628" max="4628" width="10.5703125" style="15" customWidth="1"/>
    <col min="4629" max="4629" width="9.7109375" style="15" customWidth="1"/>
    <col min="4630" max="4630" width="9.28515625" style="15" customWidth="1"/>
    <col min="4631" max="4631" width="8.28515625" style="15" customWidth="1"/>
    <col min="4632" max="4632" width="10" style="15" customWidth="1"/>
    <col min="4633" max="4633" width="12" style="15" customWidth="1"/>
    <col min="4634" max="4864" width="9.140625" style="15"/>
    <col min="4865" max="4865" width="5.5703125" style="15" customWidth="1"/>
    <col min="4866" max="4866" width="9.85546875" style="15" customWidth="1"/>
    <col min="4867" max="4876" width="7.7109375" style="15" customWidth="1"/>
    <col min="4877" max="4878" width="11.28515625" style="15" customWidth="1"/>
    <col min="4879" max="4879" width="14" style="15" customWidth="1"/>
    <col min="4880" max="4880" width="11.140625" style="15" customWidth="1"/>
    <col min="4881" max="4881" width="13.85546875" style="15" customWidth="1"/>
    <col min="4882" max="4882" width="7.7109375" style="15" customWidth="1"/>
    <col min="4883" max="4883" width="9.28515625" style="15" customWidth="1"/>
    <col min="4884" max="4884" width="10.5703125" style="15" customWidth="1"/>
    <col min="4885" max="4885" width="9.7109375" style="15" customWidth="1"/>
    <col min="4886" max="4886" width="9.28515625" style="15" customWidth="1"/>
    <col min="4887" max="4887" width="8.28515625" style="15" customWidth="1"/>
    <col min="4888" max="4888" width="10" style="15" customWidth="1"/>
    <col min="4889" max="4889" width="12" style="15" customWidth="1"/>
    <col min="4890" max="5120" width="9.140625" style="15"/>
    <col min="5121" max="5121" width="5.5703125" style="15" customWidth="1"/>
    <col min="5122" max="5122" width="9.85546875" style="15" customWidth="1"/>
    <col min="5123" max="5132" width="7.7109375" style="15" customWidth="1"/>
    <col min="5133" max="5134" width="11.28515625" style="15" customWidth="1"/>
    <col min="5135" max="5135" width="14" style="15" customWidth="1"/>
    <col min="5136" max="5136" width="11.140625" style="15" customWidth="1"/>
    <col min="5137" max="5137" width="13.85546875" style="15" customWidth="1"/>
    <col min="5138" max="5138" width="7.7109375" style="15" customWidth="1"/>
    <col min="5139" max="5139" width="9.28515625" style="15" customWidth="1"/>
    <col min="5140" max="5140" width="10.5703125" style="15" customWidth="1"/>
    <col min="5141" max="5141" width="9.7109375" style="15" customWidth="1"/>
    <col min="5142" max="5142" width="9.28515625" style="15" customWidth="1"/>
    <col min="5143" max="5143" width="8.28515625" style="15" customWidth="1"/>
    <col min="5144" max="5144" width="10" style="15" customWidth="1"/>
    <col min="5145" max="5145" width="12" style="15" customWidth="1"/>
    <col min="5146" max="5376" width="9.140625" style="15"/>
    <col min="5377" max="5377" width="5.5703125" style="15" customWidth="1"/>
    <col min="5378" max="5378" width="9.85546875" style="15" customWidth="1"/>
    <col min="5379" max="5388" width="7.7109375" style="15" customWidth="1"/>
    <col min="5389" max="5390" width="11.28515625" style="15" customWidth="1"/>
    <col min="5391" max="5391" width="14" style="15" customWidth="1"/>
    <col min="5392" max="5392" width="11.140625" style="15" customWidth="1"/>
    <col min="5393" max="5393" width="13.85546875" style="15" customWidth="1"/>
    <col min="5394" max="5394" width="7.7109375" style="15" customWidth="1"/>
    <col min="5395" max="5395" width="9.28515625" style="15" customWidth="1"/>
    <col min="5396" max="5396" width="10.5703125" style="15" customWidth="1"/>
    <col min="5397" max="5397" width="9.7109375" style="15" customWidth="1"/>
    <col min="5398" max="5398" width="9.28515625" style="15" customWidth="1"/>
    <col min="5399" max="5399" width="8.28515625" style="15" customWidth="1"/>
    <col min="5400" max="5400" width="10" style="15" customWidth="1"/>
    <col min="5401" max="5401" width="12" style="15" customWidth="1"/>
    <col min="5402" max="5632" width="9.140625" style="15"/>
    <col min="5633" max="5633" width="5.5703125" style="15" customWidth="1"/>
    <col min="5634" max="5634" width="9.85546875" style="15" customWidth="1"/>
    <col min="5635" max="5644" width="7.7109375" style="15" customWidth="1"/>
    <col min="5645" max="5646" width="11.28515625" style="15" customWidth="1"/>
    <col min="5647" max="5647" width="14" style="15" customWidth="1"/>
    <col min="5648" max="5648" width="11.140625" style="15" customWidth="1"/>
    <col min="5649" max="5649" width="13.85546875" style="15" customWidth="1"/>
    <col min="5650" max="5650" width="7.7109375" style="15" customWidth="1"/>
    <col min="5651" max="5651" width="9.28515625" style="15" customWidth="1"/>
    <col min="5652" max="5652" width="10.5703125" style="15" customWidth="1"/>
    <col min="5653" max="5653" width="9.7109375" style="15" customWidth="1"/>
    <col min="5654" max="5654" width="9.28515625" style="15" customWidth="1"/>
    <col min="5655" max="5655" width="8.28515625" style="15" customWidth="1"/>
    <col min="5656" max="5656" width="10" style="15" customWidth="1"/>
    <col min="5657" max="5657" width="12" style="15" customWidth="1"/>
    <col min="5658" max="5888" width="9.140625" style="15"/>
    <col min="5889" max="5889" width="5.5703125" style="15" customWidth="1"/>
    <col min="5890" max="5890" width="9.85546875" style="15" customWidth="1"/>
    <col min="5891" max="5900" width="7.7109375" style="15" customWidth="1"/>
    <col min="5901" max="5902" width="11.28515625" style="15" customWidth="1"/>
    <col min="5903" max="5903" width="14" style="15" customWidth="1"/>
    <col min="5904" max="5904" width="11.140625" style="15" customWidth="1"/>
    <col min="5905" max="5905" width="13.85546875" style="15" customWidth="1"/>
    <col min="5906" max="5906" width="7.7109375" style="15" customWidth="1"/>
    <col min="5907" max="5907" width="9.28515625" style="15" customWidth="1"/>
    <col min="5908" max="5908" width="10.5703125" style="15" customWidth="1"/>
    <col min="5909" max="5909" width="9.7109375" style="15" customWidth="1"/>
    <col min="5910" max="5910" width="9.28515625" style="15" customWidth="1"/>
    <col min="5911" max="5911" width="8.28515625" style="15" customWidth="1"/>
    <col min="5912" max="5912" width="10" style="15" customWidth="1"/>
    <col min="5913" max="5913" width="12" style="15" customWidth="1"/>
    <col min="5914" max="6144" width="9.140625" style="15"/>
    <col min="6145" max="6145" width="5.5703125" style="15" customWidth="1"/>
    <col min="6146" max="6146" width="9.85546875" style="15" customWidth="1"/>
    <col min="6147" max="6156" width="7.7109375" style="15" customWidth="1"/>
    <col min="6157" max="6158" width="11.28515625" style="15" customWidth="1"/>
    <col min="6159" max="6159" width="14" style="15" customWidth="1"/>
    <col min="6160" max="6160" width="11.140625" style="15" customWidth="1"/>
    <col min="6161" max="6161" width="13.85546875" style="15" customWidth="1"/>
    <col min="6162" max="6162" width="7.7109375" style="15" customWidth="1"/>
    <col min="6163" max="6163" width="9.28515625" style="15" customWidth="1"/>
    <col min="6164" max="6164" width="10.5703125" style="15" customWidth="1"/>
    <col min="6165" max="6165" width="9.7109375" style="15" customWidth="1"/>
    <col min="6166" max="6166" width="9.28515625" style="15" customWidth="1"/>
    <col min="6167" max="6167" width="8.28515625" style="15" customWidth="1"/>
    <col min="6168" max="6168" width="10" style="15" customWidth="1"/>
    <col min="6169" max="6169" width="12" style="15" customWidth="1"/>
    <col min="6170" max="6400" width="9.140625" style="15"/>
    <col min="6401" max="6401" width="5.5703125" style="15" customWidth="1"/>
    <col min="6402" max="6402" width="9.85546875" style="15" customWidth="1"/>
    <col min="6403" max="6412" width="7.7109375" style="15" customWidth="1"/>
    <col min="6413" max="6414" width="11.28515625" style="15" customWidth="1"/>
    <col min="6415" max="6415" width="14" style="15" customWidth="1"/>
    <col min="6416" max="6416" width="11.140625" style="15" customWidth="1"/>
    <col min="6417" max="6417" width="13.85546875" style="15" customWidth="1"/>
    <col min="6418" max="6418" width="7.7109375" style="15" customWidth="1"/>
    <col min="6419" max="6419" width="9.28515625" style="15" customWidth="1"/>
    <col min="6420" max="6420" width="10.5703125" style="15" customWidth="1"/>
    <col min="6421" max="6421" width="9.7109375" style="15" customWidth="1"/>
    <col min="6422" max="6422" width="9.28515625" style="15" customWidth="1"/>
    <col min="6423" max="6423" width="8.28515625" style="15" customWidth="1"/>
    <col min="6424" max="6424" width="10" style="15" customWidth="1"/>
    <col min="6425" max="6425" width="12" style="15" customWidth="1"/>
    <col min="6426" max="6656" width="9.140625" style="15"/>
    <col min="6657" max="6657" width="5.5703125" style="15" customWidth="1"/>
    <col min="6658" max="6658" width="9.85546875" style="15" customWidth="1"/>
    <col min="6659" max="6668" width="7.7109375" style="15" customWidth="1"/>
    <col min="6669" max="6670" width="11.28515625" style="15" customWidth="1"/>
    <col min="6671" max="6671" width="14" style="15" customWidth="1"/>
    <col min="6672" max="6672" width="11.140625" style="15" customWidth="1"/>
    <col min="6673" max="6673" width="13.85546875" style="15" customWidth="1"/>
    <col min="6674" max="6674" width="7.7109375" style="15" customWidth="1"/>
    <col min="6675" max="6675" width="9.28515625" style="15" customWidth="1"/>
    <col min="6676" max="6676" width="10.5703125" style="15" customWidth="1"/>
    <col min="6677" max="6677" width="9.7109375" style="15" customWidth="1"/>
    <col min="6678" max="6678" width="9.28515625" style="15" customWidth="1"/>
    <col min="6679" max="6679" width="8.28515625" style="15" customWidth="1"/>
    <col min="6680" max="6680" width="10" style="15" customWidth="1"/>
    <col min="6681" max="6681" width="12" style="15" customWidth="1"/>
    <col min="6682" max="6912" width="9.140625" style="15"/>
    <col min="6913" max="6913" width="5.5703125" style="15" customWidth="1"/>
    <col min="6914" max="6914" width="9.85546875" style="15" customWidth="1"/>
    <col min="6915" max="6924" width="7.7109375" style="15" customWidth="1"/>
    <col min="6925" max="6926" width="11.28515625" style="15" customWidth="1"/>
    <col min="6927" max="6927" width="14" style="15" customWidth="1"/>
    <col min="6928" max="6928" width="11.140625" style="15" customWidth="1"/>
    <col min="6929" max="6929" width="13.85546875" style="15" customWidth="1"/>
    <col min="6930" max="6930" width="7.7109375" style="15" customWidth="1"/>
    <col min="6931" max="6931" width="9.28515625" style="15" customWidth="1"/>
    <col min="6932" max="6932" width="10.5703125" style="15" customWidth="1"/>
    <col min="6933" max="6933" width="9.7109375" style="15" customWidth="1"/>
    <col min="6934" max="6934" width="9.28515625" style="15" customWidth="1"/>
    <col min="6935" max="6935" width="8.28515625" style="15" customWidth="1"/>
    <col min="6936" max="6936" width="10" style="15" customWidth="1"/>
    <col min="6937" max="6937" width="12" style="15" customWidth="1"/>
    <col min="6938" max="7168" width="9.140625" style="15"/>
    <col min="7169" max="7169" width="5.5703125" style="15" customWidth="1"/>
    <col min="7170" max="7170" width="9.85546875" style="15" customWidth="1"/>
    <col min="7171" max="7180" width="7.7109375" style="15" customWidth="1"/>
    <col min="7181" max="7182" width="11.28515625" style="15" customWidth="1"/>
    <col min="7183" max="7183" width="14" style="15" customWidth="1"/>
    <col min="7184" max="7184" width="11.140625" style="15" customWidth="1"/>
    <col min="7185" max="7185" width="13.85546875" style="15" customWidth="1"/>
    <col min="7186" max="7186" width="7.7109375" style="15" customWidth="1"/>
    <col min="7187" max="7187" width="9.28515625" style="15" customWidth="1"/>
    <col min="7188" max="7188" width="10.5703125" style="15" customWidth="1"/>
    <col min="7189" max="7189" width="9.7109375" style="15" customWidth="1"/>
    <col min="7190" max="7190" width="9.28515625" style="15" customWidth="1"/>
    <col min="7191" max="7191" width="8.28515625" style="15" customWidth="1"/>
    <col min="7192" max="7192" width="10" style="15" customWidth="1"/>
    <col min="7193" max="7193" width="12" style="15" customWidth="1"/>
    <col min="7194" max="7424" width="9.140625" style="15"/>
    <col min="7425" max="7425" width="5.5703125" style="15" customWidth="1"/>
    <col min="7426" max="7426" width="9.85546875" style="15" customWidth="1"/>
    <col min="7427" max="7436" width="7.7109375" style="15" customWidth="1"/>
    <col min="7437" max="7438" width="11.28515625" style="15" customWidth="1"/>
    <col min="7439" max="7439" width="14" style="15" customWidth="1"/>
    <col min="7440" max="7440" width="11.140625" style="15" customWidth="1"/>
    <col min="7441" max="7441" width="13.85546875" style="15" customWidth="1"/>
    <col min="7442" max="7442" width="7.7109375" style="15" customWidth="1"/>
    <col min="7443" max="7443" width="9.28515625" style="15" customWidth="1"/>
    <col min="7444" max="7444" width="10.5703125" style="15" customWidth="1"/>
    <col min="7445" max="7445" width="9.7109375" style="15" customWidth="1"/>
    <col min="7446" max="7446" width="9.28515625" style="15" customWidth="1"/>
    <col min="7447" max="7447" width="8.28515625" style="15" customWidth="1"/>
    <col min="7448" max="7448" width="10" style="15" customWidth="1"/>
    <col min="7449" max="7449" width="12" style="15" customWidth="1"/>
    <col min="7450" max="7680" width="9.140625" style="15"/>
    <col min="7681" max="7681" width="5.5703125" style="15" customWidth="1"/>
    <col min="7682" max="7682" width="9.85546875" style="15" customWidth="1"/>
    <col min="7683" max="7692" width="7.7109375" style="15" customWidth="1"/>
    <col min="7693" max="7694" width="11.28515625" style="15" customWidth="1"/>
    <col min="7695" max="7695" width="14" style="15" customWidth="1"/>
    <col min="7696" max="7696" width="11.140625" style="15" customWidth="1"/>
    <col min="7697" max="7697" width="13.85546875" style="15" customWidth="1"/>
    <col min="7698" max="7698" width="7.7109375" style="15" customWidth="1"/>
    <col min="7699" max="7699" width="9.28515625" style="15" customWidth="1"/>
    <col min="7700" max="7700" width="10.5703125" style="15" customWidth="1"/>
    <col min="7701" max="7701" width="9.7109375" style="15" customWidth="1"/>
    <col min="7702" max="7702" width="9.28515625" style="15" customWidth="1"/>
    <col min="7703" max="7703" width="8.28515625" style="15" customWidth="1"/>
    <col min="7704" max="7704" width="10" style="15" customWidth="1"/>
    <col min="7705" max="7705" width="12" style="15" customWidth="1"/>
    <col min="7706" max="7936" width="9.140625" style="15"/>
    <col min="7937" max="7937" width="5.5703125" style="15" customWidth="1"/>
    <col min="7938" max="7938" width="9.85546875" style="15" customWidth="1"/>
    <col min="7939" max="7948" width="7.7109375" style="15" customWidth="1"/>
    <col min="7949" max="7950" width="11.28515625" style="15" customWidth="1"/>
    <col min="7951" max="7951" width="14" style="15" customWidth="1"/>
    <col min="7952" max="7952" width="11.140625" style="15" customWidth="1"/>
    <col min="7953" max="7953" width="13.85546875" style="15" customWidth="1"/>
    <col min="7954" max="7954" width="7.7109375" style="15" customWidth="1"/>
    <col min="7955" max="7955" width="9.28515625" style="15" customWidth="1"/>
    <col min="7956" max="7956" width="10.5703125" style="15" customWidth="1"/>
    <col min="7957" max="7957" width="9.7109375" style="15" customWidth="1"/>
    <col min="7958" max="7958" width="9.28515625" style="15" customWidth="1"/>
    <col min="7959" max="7959" width="8.28515625" style="15" customWidth="1"/>
    <col min="7960" max="7960" width="10" style="15" customWidth="1"/>
    <col min="7961" max="7961" width="12" style="15" customWidth="1"/>
    <col min="7962" max="8192" width="9.140625" style="15"/>
    <col min="8193" max="8193" width="5.5703125" style="15" customWidth="1"/>
    <col min="8194" max="8194" width="9.85546875" style="15" customWidth="1"/>
    <col min="8195" max="8204" width="7.7109375" style="15" customWidth="1"/>
    <col min="8205" max="8206" width="11.28515625" style="15" customWidth="1"/>
    <col min="8207" max="8207" width="14" style="15" customWidth="1"/>
    <col min="8208" max="8208" width="11.140625" style="15" customWidth="1"/>
    <col min="8209" max="8209" width="13.85546875" style="15" customWidth="1"/>
    <col min="8210" max="8210" width="7.7109375" style="15" customWidth="1"/>
    <col min="8211" max="8211" width="9.28515625" style="15" customWidth="1"/>
    <col min="8212" max="8212" width="10.5703125" style="15" customWidth="1"/>
    <col min="8213" max="8213" width="9.7109375" style="15" customWidth="1"/>
    <col min="8214" max="8214" width="9.28515625" style="15" customWidth="1"/>
    <col min="8215" max="8215" width="8.28515625" style="15" customWidth="1"/>
    <col min="8216" max="8216" width="10" style="15" customWidth="1"/>
    <col min="8217" max="8217" width="12" style="15" customWidth="1"/>
    <col min="8218" max="8448" width="9.140625" style="15"/>
    <col min="8449" max="8449" width="5.5703125" style="15" customWidth="1"/>
    <col min="8450" max="8450" width="9.85546875" style="15" customWidth="1"/>
    <col min="8451" max="8460" width="7.7109375" style="15" customWidth="1"/>
    <col min="8461" max="8462" width="11.28515625" style="15" customWidth="1"/>
    <col min="8463" max="8463" width="14" style="15" customWidth="1"/>
    <col min="8464" max="8464" width="11.140625" style="15" customWidth="1"/>
    <col min="8465" max="8465" width="13.85546875" style="15" customWidth="1"/>
    <col min="8466" max="8466" width="7.7109375" style="15" customWidth="1"/>
    <col min="8467" max="8467" width="9.28515625" style="15" customWidth="1"/>
    <col min="8468" max="8468" width="10.5703125" style="15" customWidth="1"/>
    <col min="8469" max="8469" width="9.7109375" style="15" customWidth="1"/>
    <col min="8470" max="8470" width="9.28515625" style="15" customWidth="1"/>
    <col min="8471" max="8471" width="8.28515625" style="15" customWidth="1"/>
    <col min="8472" max="8472" width="10" style="15" customWidth="1"/>
    <col min="8473" max="8473" width="12" style="15" customWidth="1"/>
    <col min="8474" max="8704" width="9.140625" style="15"/>
    <col min="8705" max="8705" width="5.5703125" style="15" customWidth="1"/>
    <col min="8706" max="8706" width="9.85546875" style="15" customWidth="1"/>
    <col min="8707" max="8716" width="7.7109375" style="15" customWidth="1"/>
    <col min="8717" max="8718" width="11.28515625" style="15" customWidth="1"/>
    <col min="8719" max="8719" width="14" style="15" customWidth="1"/>
    <col min="8720" max="8720" width="11.140625" style="15" customWidth="1"/>
    <col min="8721" max="8721" width="13.85546875" style="15" customWidth="1"/>
    <col min="8722" max="8722" width="7.7109375" style="15" customWidth="1"/>
    <col min="8723" max="8723" width="9.28515625" style="15" customWidth="1"/>
    <col min="8724" max="8724" width="10.5703125" style="15" customWidth="1"/>
    <col min="8725" max="8725" width="9.7109375" style="15" customWidth="1"/>
    <col min="8726" max="8726" width="9.28515625" style="15" customWidth="1"/>
    <col min="8727" max="8727" width="8.28515625" style="15" customWidth="1"/>
    <col min="8728" max="8728" width="10" style="15" customWidth="1"/>
    <col min="8729" max="8729" width="12" style="15" customWidth="1"/>
    <col min="8730" max="8960" width="9.140625" style="15"/>
    <col min="8961" max="8961" width="5.5703125" style="15" customWidth="1"/>
    <col min="8962" max="8962" width="9.85546875" style="15" customWidth="1"/>
    <col min="8963" max="8972" width="7.7109375" style="15" customWidth="1"/>
    <col min="8973" max="8974" width="11.28515625" style="15" customWidth="1"/>
    <col min="8975" max="8975" width="14" style="15" customWidth="1"/>
    <col min="8976" max="8976" width="11.140625" style="15" customWidth="1"/>
    <col min="8977" max="8977" width="13.85546875" style="15" customWidth="1"/>
    <col min="8978" max="8978" width="7.7109375" style="15" customWidth="1"/>
    <col min="8979" max="8979" width="9.28515625" style="15" customWidth="1"/>
    <col min="8980" max="8980" width="10.5703125" style="15" customWidth="1"/>
    <col min="8981" max="8981" width="9.7109375" style="15" customWidth="1"/>
    <col min="8982" max="8982" width="9.28515625" style="15" customWidth="1"/>
    <col min="8983" max="8983" width="8.28515625" style="15" customWidth="1"/>
    <col min="8984" max="8984" width="10" style="15" customWidth="1"/>
    <col min="8985" max="8985" width="12" style="15" customWidth="1"/>
    <col min="8986" max="9216" width="9.140625" style="15"/>
    <col min="9217" max="9217" width="5.5703125" style="15" customWidth="1"/>
    <col min="9218" max="9218" width="9.85546875" style="15" customWidth="1"/>
    <col min="9219" max="9228" width="7.7109375" style="15" customWidth="1"/>
    <col min="9229" max="9230" width="11.28515625" style="15" customWidth="1"/>
    <col min="9231" max="9231" width="14" style="15" customWidth="1"/>
    <col min="9232" max="9232" width="11.140625" style="15" customWidth="1"/>
    <col min="9233" max="9233" width="13.85546875" style="15" customWidth="1"/>
    <col min="9234" max="9234" width="7.7109375" style="15" customWidth="1"/>
    <col min="9235" max="9235" width="9.28515625" style="15" customWidth="1"/>
    <col min="9236" max="9236" width="10.5703125" style="15" customWidth="1"/>
    <col min="9237" max="9237" width="9.7109375" style="15" customWidth="1"/>
    <col min="9238" max="9238" width="9.28515625" style="15" customWidth="1"/>
    <col min="9239" max="9239" width="8.28515625" style="15" customWidth="1"/>
    <col min="9240" max="9240" width="10" style="15" customWidth="1"/>
    <col min="9241" max="9241" width="12" style="15" customWidth="1"/>
    <col min="9242" max="9472" width="9.140625" style="15"/>
    <col min="9473" max="9473" width="5.5703125" style="15" customWidth="1"/>
    <col min="9474" max="9474" width="9.85546875" style="15" customWidth="1"/>
    <col min="9475" max="9484" width="7.7109375" style="15" customWidth="1"/>
    <col min="9485" max="9486" width="11.28515625" style="15" customWidth="1"/>
    <col min="9487" max="9487" width="14" style="15" customWidth="1"/>
    <col min="9488" max="9488" width="11.140625" style="15" customWidth="1"/>
    <col min="9489" max="9489" width="13.85546875" style="15" customWidth="1"/>
    <col min="9490" max="9490" width="7.7109375" style="15" customWidth="1"/>
    <col min="9491" max="9491" width="9.28515625" style="15" customWidth="1"/>
    <col min="9492" max="9492" width="10.5703125" style="15" customWidth="1"/>
    <col min="9493" max="9493" width="9.7109375" style="15" customWidth="1"/>
    <col min="9494" max="9494" width="9.28515625" style="15" customWidth="1"/>
    <col min="9495" max="9495" width="8.28515625" style="15" customWidth="1"/>
    <col min="9496" max="9496" width="10" style="15" customWidth="1"/>
    <col min="9497" max="9497" width="12" style="15" customWidth="1"/>
    <col min="9498" max="9728" width="9.140625" style="15"/>
    <col min="9729" max="9729" width="5.5703125" style="15" customWidth="1"/>
    <col min="9730" max="9730" width="9.85546875" style="15" customWidth="1"/>
    <col min="9731" max="9740" width="7.7109375" style="15" customWidth="1"/>
    <col min="9741" max="9742" width="11.28515625" style="15" customWidth="1"/>
    <col min="9743" max="9743" width="14" style="15" customWidth="1"/>
    <col min="9744" max="9744" width="11.140625" style="15" customWidth="1"/>
    <col min="9745" max="9745" width="13.85546875" style="15" customWidth="1"/>
    <col min="9746" max="9746" width="7.7109375" style="15" customWidth="1"/>
    <col min="9747" max="9747" width="9.28515625" style="15" customWidth="1"/>
    <col min="9748" max="9748" width="10.5703125" style="15" customWidth="1"/>
    <col min="9749" max="9749" width="9.7109375" style="15" customWidth="1"/>
    <col min="9750" max="9750" width="9.28515625" style="15" customWidth="1"/>
    <col min="9751" max="9751" width="8.28515625" style="15" customWidth="1"/>
    <col min="9752" max="9752" width="10" style="15" customWidth="1"/>
    <col min="9753" max="9753" width="12" style="15" customWidth="1"/>
    <col min="9754" max="9984" width="9.140625" style="15"/>
    <col min="9985" max="9985" width="5.5703125" style="15" customWidth="1"/>
    <col min="9986" max="9986" width="9.85546875" style="15" customWidth="1"/>
    <col min="9987" max="9996" width="7.7109375" style="15" customWidth="1"/>
    <col min="9997" max="9998" width="11.28515625" style="15" customWidth="1"/>
    <col min="9999" max="9999" width="14" style="15" customWidth="1"/>
    <col min="10000" max="10000" width="11.140625" style="15" customWidth="1"/>
    <col min="10001" max="10001" width="13.85546875" style="15" customWidth="1"/>
    <col min="10002" max="10002" width="7.7109375" style="15" customWidth="1"/>
    <col min="10003" max="10003" width="9.28515625" style="15" customWidth="1"/>
    <col min="10004" max="10004" width="10.5703125" style="15" customWidth="1"/>
    <col min="10005" max="10005" width="9.7109375" style="15" customWidth="1"/>
    <col min="10006" max="10006" width="9.28515625" style="15" customWidth="1"/>
    <col min="10007" max="10007" width="8.28515625" style="15" customWidth="1"/>
    <col min="10008" max="10008" width="10" style="15" customWidth="1"/>
    <col min="10009" max="10009" width="12" style="15" customWidth="1"/>
    <col min="10010" max="10240" width="9.140625" style="15"/>
    <col min="10241" max="10241" width="5.5703125" style="15" customWidth="1"/>
    <col min="10242" max="10242" width="9.85546875" style="15" customWidth="1"/>
    <col min="10243" max="10252" width="7.7109375" style="15" customWidth="1"/>
    <col min="10253" max="10254" width="11.28515625" style="15" customWidth="1"/>
    <col min="10255" max="10255" width="14" style="15" customWidth="1"/>
    <col min="10256" max="10256" width="11.140625" style="15" customWidth="1"/>
    <col min="10257" max="10257" width="13.85546875" style="15" customWidth="1"/>
    <col min="10258" max="10258" width="7.7109375" style="15" customWidth="1"/>
    <col min="10259" max="10259" width="9.28515625" style="15" customWidth="1"/>
    <col min="10260" max="10260" width="10.5703125" style="15" customWidth="1"/>
    <col min="10261" max="10261" width="9.7109375" style="15" customWidth="1"/>
    <col min="10262" max="10262" width="9.28515625" style="15" customWidth="1"/>
    <col min="10263" max="10263" width="8.28515625" style="15" customWidth="1"/>
    <col min="10264" max="10264" width="10" style="15" customWidth="1"/>
    <col min="10265" max="10265" width="12" style="15" customWidth="1"/>
    <col min="10266" max="10496" width="9.140625" style="15"/>
    <col min="10497" max="10497" width="5.5703125" style="15" customWidth="1"/>
    <col min="10498" max="10498" width="9.85546875" style="15" customWidth="1"/>
    <col min="10499" max="10508" width="7.7109375" style="15" customWidth="1"/>
    <col min="10509" max="10510" width="11.28515625" style="15" customWidth="1"/>
    <col min="10511" max="10511" width="14" style="15" customWidth="1"/>
    <col min="10512" max="10512" width="11.140625" style="15" customWidth="1"/>
    <col min="10513" max="10513" width="13.85546875" style="15" customWidth="1"/>
    <col min="10514" max="10514" width="7.7109375" style="15" customWidth="1"/>
    <col min="10515" max="10515" width="9.28515625" style="15" customWidth="1"/>
    <col min="10516" max="10516" width="10.5703125" style="15" customWidth="1"/>
    <col min="10517" max="10517" width="9.7109375" style="15" customWidth="1"/>
    <col min="10518" max="10518" width="9.28515625" style="15" customWidth="1"/>
    <col min="10519" max="10519" width="8.28515625" style="15" customWidth="1"/>
    <col min="10520" max="10520" width="10" style="15" customWidth="1"/>
    <col min="10521" max="10521" width="12" style="15" customWidth="1"/>
    <col min="10522" max="10752" width="9.140625" style="15"/>
    <col min="10753" max="10753" width="5.5703125" style="15" customWidth="1"/>
    <col min="10754" max="10754" width="9.85546875" style="15" customWidth="1"/>
    <col min="10755" max="10764" width="7.7109375" style="15" customWidth="1"/>
    <col min="10765" max="10766" width="11.28515625" style="15" customWidth="1"/>
    <col min="10767" max="10767" width="14" style="15" customWidth="1"/>
    <col min="10768" max="10768" width="11.140625" style="15" customWidth="1"/>
    <col min="10769" max="10769" width="13.85546875" style="15" customWidth="1"/>
    <col min="10770" max="10770" width="7.7109375" style="15" customWidth="1"/>
    <col min="10771" max="10771" width="9.28515625" style="15" customWidth="1"/>
    <col min="10772" max="10772" width="10.5703125" style="15" customWidth="1"/>
    <col min="10773" max="10773" width="9.7109375" style="15" customWidth="1"/>
    <col min="10774" max="10774" width="9.28515625" style="15" customWidth="1"/>
    <col min="10775" max="10775" width="8.28515625" style="15" customWidth="1"/>
    <col min="10776" max="10776" width="10" style="15" customWidth="1"/>
    <col min="10777" max="10777" width="12" style="15" customWidth="1"/>
    <col min="10778" max="11008" width="9.140625" style="15"/>
    <col min="11009" max="11009" width="5.5703125" style="15" customWidth="1"/>
    <col min="11010" max="11010" width="9.85546875" style="15" customWidth="1"/>
    <col min="11011" max="11020" width="7.7109375" style="15" customWidth="1"/>
    <col min="11021" max="11022" width="11.28515625" style="15" customWidth="1"/>
    <col min="11023" max="11023" width="14" style="15" customWidth="1"/>
    <col min="11024" max="11024" width="11.140625" style="15" customWidth="1"/>
    <col min="11025" max="11025" width="13.85546875" style="15" customWidth="1"/>
    <col min="11026" max="11026" width="7.7109375" style="15" customWidth="1"/>
    <col min="11027" max="11027" width="9.28515625" style="15" customWidth="1"/>
    <col min="11028" max="11028" width="10.5703125" style="15" customWidth="1"/>
    <col min="11029" max="11029" width="9.7109375" style="15" customWidth="1"/>
    <col min="11030" max="11030" width="9.28515625" style="15" customWidth="1"/>
    <col min="11031" max="11031" width="8.28515625" style="15" customWidth="1"/>
    <col min="11032" max="11032" width="10" style="15" customWidth="1"/>
    <col min="11033" max="11033" width="12" style="15" customWidth="1"/>
    <col min="11034" max="11264" width="9.140625" style="15"/>
    <col min="11265" max="11265" width="5.5703125" style="15" customWidth="1"/>
    <col min="11266" max="11266" width="9.85546875" style="15" customWidth="1"/>
    <col min="11267" max="11276" width="7.7109375" style="15" customWidth="1"/>
    <col min="11277" max="11278" width="11.28515625" style="15" customWidth="1"/>
    <col min="11279" max="11279" width="14" style="15" customWidth="1"/>
    <col min="11280" max="11280" width="11.140625" style="15" customWidth="1"/>
    <col min="11281" max="11281" width="13.85546875" style="15" customWidth="1"/>
    <col min="11282" max="11282" width="7.7109375" style="15" customWidth="1"/>
    <col min="11283" max="11283" width="9.28515625" style="15" customWidth="1"/>
    <col min="11284" max="11284" width="10.5703125" style="15" customWidth="1"/>
    <col min="11285" max="11285" width="9.7109375" style="15" customWidth="1"/>
    <col min="11286" max="11286" width="9.28515625" style="15" customWidth="1"/>
    <col min="11287" max="11287" width="8.28515625" style="15" customWidth="1"/>
    <col min="11288" max="11288" width="10" style="15" customWidth="1"/>
    <col min="11289" max="11289" width="12" style="15" customWidth="1"/>
    <col min="11290" max="11520" width="9.140625" style="15"/>
    <col min="11521" max="11521" width="5.5703125" style="15" customWidth="1"/>
    <col min="11522" max="11522" width="9.85546875" style="15" customWidth="1"/>
    <col min="11523" max="11532" width="7.7109375" style="15" customWidth="1"/>
    <col min="11533" max="11534" width="11.28515625" style="15" customWidth="1"/>
    <col min="11535" max="11535" width="14" style="15" customWidth="1"/>
    <col min="11536" max="11536" width="11.140625" style="15" customWidth="1"/>
    <col min="11537" max="11537" width="13.85546875" style="15" customWidth="1"/>
    <col min="11538" max="11538" width="7.7109375" style="15" customWidth="1"/>
    <col min="11539" max="11539" width="9.28515625" style="15" customWidth="1"/>
    <col min="11540" max="11540" width="10.5703125" style="15" customWidth="1"/>
    <col min="11541" max="11541" width="9.7109375" style="15" customWidth="1"/>
    <col min="11542" max="11542" width="9.28515625" style="15" customWidth="1"/>
    <col min="11543" max="11543" width="8.28515625" style="15" customWidth="1"/>
    <col min="11544" max="11544" width="10" style="15" customWidth="1"/>
    <col min="11545" max="11545" width="12" style="15" customWidth="1"/>
    <col min="11546" max="11776" width="9.140625" style="15"/>
    <col min="11777" max="11777" width="5.5703125" style="15" customWidth="1"/>
    <col min="11778" max="11778" width="9.85546875" style="15" customWidth="1"/>
    <col min="11779" max="11788" width="7.7109375" style="15" customWidth="1"/>
    <col min="11789" max="11790" width="11.28515625" style="15" customWidth="1"/>
    <col min="11791" max="11791" width="14" style="15" customWidth="1"/>
    <col min="11792" max="11792" width="11.140625" style="15" customWidth="1"/>
    <col min="11793" max="11793" width="13.85546875" style="15" customWidth="1"/>
    <col min="11794" max="11794" width="7.7109375" style="15" customWidth="1"/>
    <col min="11795" max="11795" width="9.28515625" style="15" customWidth="1"/>
    <col min="11796" max="11796" width="10.5703125" style="15" customWidth="1"/>
    <col min="11797" max="11797" width="9.7109375" style="15" customWidth="1"/>
    <col min="11798" max="11798" width="9.28515625" style="15" customWidth="1"/>
    <col min="11799" max="11799" width="8.28515625" style="15" customWidth="1"/>
    <col min="11800" max="11800" width="10" style="15" customWidth="1"/>
    <col min="11801" max="11801" width="12" style="15" customWidth="1"/>
    <col min="11802" max="12032" width="9.140625" style="15"/>
    <col min="12033" max="12033" width="5.5703125" style="15" customWidth="1"/>
    <col min="12034" max="12034" width="9.85546875" style="15" customWidth="1"/>
    <col min="12035" max="12044" width="7.7109375" style="15" customWidth="1"/>
    <col min="12045" max="12046" width="11.28515625" style="15" customWidth="1"/>
    <col min="12047" max="12047" width="14" style="15" customWidth="1"/>
    <col min="12048" max="12048" width="11.140625" style="15" customWidth="1"/>
    <col min="12049" max="12049" width="13.85546875" style="15" customWidth="1"/>
    <col min="12050" max="12050" width="7.7109375" style="15" customWidth="1"/>
    <col min="12051" max="12051" width="9.28515625" style="15" customWidth="1"/>
    <col min="12052" max="12052" width="10.5703125" style="15" customWidth="1"/>
    <col min="12053" max="12053" width="9.7109375" style="15" customWidth="1"/>
    <col min="12054" max="12054" width="9.28515625" style="15" customWidth="1"/>
    <col min="12055" max="12055" width="8.28515625" style="15" customWidth="1"/>
    <col min="12056" max="12056" width="10" style="15" customWidth="1"/>
    <col min="12057" max="12057" width="12" style="15" customWidth="1"/>
    <col min="12058" max="12288" width="9.140625" style="15"/>
    <col min="12289" max="12289" width="5.5703125" style="15" customWidth="1"/>
    <col min="12290" max="12290" width="9.85546875" style="15" customWidth="1"/>
    <col min="12291" max="12300" width="7.7109375" style="15" customWidth="1"/>
    <col min="12301" max="12302" width="11.28515625" style="15" customWidth="1"/>
    <col min="12303" max="12303" width="14" style="15" customWidth="1"/>
    <col min="12304" max="12304" width="11.140625" style="15" customWidth="1"/>
    <col min="12305" max="12305" width="13.85546875" style="15" customWidth="1"/>
    <col min="12306" max="12306" width="7.7109375" style="15" customWidth="1"/>
    <col min="12307" max="12307" width="9.28515625" style="15" customWidth="1"/>
    <col min="12308" max="12308" width="10.5703125" style="15" customWidth="1"/>
    <col min="12309" max="12309" width="9.7109375" style="15" customWidth="1"/>
    <col min="12310" max="12310" width="9.28515625" style="15" customWidth="1"/>
    <col min="12311" max="12311" width="8.28515625" style="15" customWidth="1"/>
    <col min="12312" max="12312" width="10" style="15" customWidth="1"/>
    <col min="12313" max="12313" width="12" style="15" customWidth="1"/>
    <col min="12314" max="12544" width="9.140625" style="15"/>
    <col min="12545" max="12545" width="5.5703125" style="15" customWidth="1"/>
    <col min="12546" max="12546" width="9.85546875" style="15" customWidth="1"/>
    <col min="12547" max="12556" width="7.7109375" style="15" customWidth="1"/>
    <col min="12557" max="12558" width="11.28515625" style="15" customWidth="1"/>
    <col min="12559" max="12559" width="14" style="15" customWidth="1"/>
    <col min="12560" max="12560" width="11.140625" style="15" customWidth="1"/>
    <col min="12561" max="12561" width="13.85546875" style="15" customWidth="1"/>
    <col min="12562" max="12562" width="7.7109375" style="15" customWidth="1"/>
    <col min="12563" max="12563" width="9.28515625" style="15" customWidth="1"/>
    <col min="12564" max="12564" width="10.5703125" style="15" customWidth="1"/>
    <col min="12565" max="12565" width="9.7109375" style="15" customWidth="1"/>
    <col min="12566" max="12566" width="9.28515625" style="15" customWidth="1"/>
    <col min="12567" max="12567" width="8.28515625" style="15" customWidth="1"/>
    <col min="12568" max="12568" width="10" style="15" customWidth="1"/>
    <col min="12569" max="12569" width="12" style="15" customWidth="1"/>
    <col min="12570" max="12800" width="9.140625" style="15"/>
    <col min="12801" max="12801" width="5.5703125" style="15" customWidth="1"/>
    <col min="12802" max="12802" width="9.85546875" style="15" customWidth="1"/>
    <col min="12803" max="12812" width="7.7109375" style="15" customWidth="1"/>
    <col min="12813" max="12814" width="11.28515625" style="15" customWidth="1"/>
    <col min="12815" max="12815" width="14" style="15" customWidth="1"/>
    <col min="12816" max="12816" width="11.140625" style="15" customWidth="1"/>
    <col min="12817" max="12817" width="13.85546875" style="15" customWidth="1"/>
    <col min="12818" max="12818" width="7.7109375" style="15" customWidth="1"/>
    <col min="12819" max="12819" width="9.28515625" style="15" customWidth="1"/>
    <col min="12820" max="12820" width="10.5703125" style="15" customWidth="1"/>
    <col min="12821" max="12821" width="9.7109375" style="15" customWidth="1"/>
    <col min="12822" max="12822" width="9.28515625" style="15" customWidth="1"/>
    <col min="12823" max="12823" width="8.28515625" style="15" customWidth="1"/>
    <col min="12824" max="12824" width="10" style="15" customWidth="1"/>
    <col min="12825" max="12825" width="12" style="15" customWidth="1"/>
    <col min="12826" max="13056" width="9.140625" style="15"/>
    <col min="13057" max="13057" width="5.5703125" style="15" customWidth="1"/>
    <col min="13058" max="13058" width="9.85546875" style="15" customWidth="1"/>
    <col min="13059" max="13068" width="7.7109375" style="15" customWidth="1"/>
    <col min="13069" max="13070" width="11.28515625" style="15" customWidth="1"/>
    <col min="13071" max="13071" width="14" style="15" customWidth="1"/>
    <col min="13072" max="13072" width="11.140625" style="15" customWidth="1"/>
    <col min="13073" max="13073" width="13.85546875" style="15" customWidth="1"/>
    <col min="13074" max="13074" width="7.7109375" style="15" customWidth="1"/>
    <col min="13075" max="13075" width="9.28515625" style="15" customWidth="1"/>
    <col min="13076" max="13076" width="10.5703125" style="15" customWidth="1"/>
    <col min="13077" max="13077" width="9.7109375" style="15" customWidth="1"/>
    <col min="13078" max="13078" width="9.28515625" style="15" customWidth="1"/>
    <col min="13079" max="13079" width="8.28515625" style="15" customWidth="1"/>
    <col min="13080" max="13080" width="10" style="15" customWidth="1"/>
    <col min="13081" max="13081" width="12" style="15" customWidth="1"/>
    <col min="13082" max="13312" width="9.140625" style="15"/>
    <col min="13313" max="13313" width="5.5703125" style="15" customWidth="1"/>
    <col min="13314" max="13314" width="9.85546875" style="15" customWidth="1"/>
    <col min="13315" max="13324" width="7.7109375" style="15" customWidth="1"/>
    <col min="13325" max="13326" width="11.28515625" style="15" customWidth="1"/>
    <col min="13327" max="13327" width="14" style="15" customWidth="1"/>
    <col min="13328" max="13328" width="11.140625" style="15" customWidth="1"/>
    <col min="13329" max="13329" width="13.85546875" style="15" customWidth="1"/>
    <col min="13330" max="13330" width="7.7109375" style="15" customWidth="1"/>
    <col min="13331" max="13331" width="9.28515625" style="15" customWidth="1"/>
    <col min="13332" max="13332" width="10.5703125" style="15" customWidth="1"/>
    <col min="13333" max="13333" width="9.7109375" style="15" customWidth="1"/>
    <col min="13334" max="13334" width="9.28515625" style="15" customWidth="1"/>
    <col min="13335" max="13335" width="8.28515625" style="15" customWidth="1"/>
    <col min="13336" max="13336" width="10" style="15" customWidth="1"/>
    <col min="13337" max="13337" width="12" style="15" customWidth="1"/>
    <col min="13338" max="13568" width="9.140625" style="15"/>
    <col min="13569" max="13569" width="5.5703125" style="15" customWidth="1"/>
    <col min="13570" max="13570" width="9.85546875" style="15" customWidth="1"/>
    <col min="13571" max="13580" width="7.7109375" style="15" customWidth="1"/>
    <col min="13581" max="13582" width="11.28515625" style="15" customWidth="1"/>
    <col min="13583" max="13583" width="14" style="15" customWidth="1"/>
    <col min="13584" max="13584" width="11.140625" style="15" customWidth="1"/>
    <col min="13585" max="13585" width="13.85546875" style="15" customWidth="1"/>
    <col min="13586" max="13586" width="7.7109375" style="15" customWidth="1"/>
    <col min="13587" max="13587" width="9.28515625" style="15" customWidth="1"/>
    <col min="13588" max="13588" width="10.5703125" style="15" customWidth="1"/>
    <col min="13589" max="13589" width="9.7109375" style="15" customWidth="1"/>
    <col min="13590" max="13590" width="9.28515625" style="15" customWidth="1"/>
    <col min="13591" max="13591" width="8.28515625" style="15" customWidth="1"/>
    <col min="13592" max="13592" width="10" style="15" customWidth="1"/>
    <col min="13593" max="13593" width="12" style="15" customWidth="1"/>
    <col min="13594" max="13824" width="9.140625" style="15"/>
    <col min="13825" max="13825" width="5.5703125" style="15" customWidth="1"/>
    <col min="13826" max="13826" width="9.85546875" style="15" customWidth="1"/>
    <col min="13827" max="13836" width="7.7109375" style="15" customWidth="1"/>
    <col min="13837" max="13838" width="11.28515625" style="15" customWidth="1"/>
    <col min="13839" max="13839" width="14" style="15" customWidth="1"/>
    <col min="13840" max="13840" width="11.140625" style="15" customWidth="1"/>
    <col min="13841" max="13841" width="13.85546875" style="15" customWidth="1"/>
    <col min="13842" max="13842" width="7.7109375" style="15" customWidth="1"/>
    <col min="13843" max="13843" width="9.28515625" style="15" customWidth="1"/>
    <col min="13844" max="13844" width="10.5703125" style="15" customWidth="1"/>
    <col min="13845" max="13845" width="9.7109375" style="15" customWidth="1"/>
    <col min="13846" max="13846" width="9.28515625" style="15" customWidth="1"/>
    <col min="13847" max="13847" width="8.28515625" style="15" customWidth="1"/>
    <col min="13848" max="13848" width="10" style="15" customWidth="1"/>
    <col min="13849" max="13849" width="12" style="15" customWidth="1"/>
    <col min="13850" max="14080" width="9.140625" style="15"/>
    <col min="14081" max="14081" width="5.5703125" style="15" customWidth="1"/>
    <col min="14082" max="14082" width="9.85546875" style="15" customWidth="1"/>
    <col min="14083" max="14092" width="7.7109375" style="15" customWidth="1"/>
    <col min="14093" max="14094" width="11.28515625" style="15" customWidth="1"/>
    <col min="14095" max="14095" width="14" style="15" customWidth="1"/>
    <col min="14096" max="14096" width="11.140625" style="15" customWidth="1"/>
    <col min="14097" max="14097" width="13.85546875" style="15" customWidth="1"/>
    <col min="14098" max="14098" width="7.7109375" style="15" customWidth="1"/>
    <col min="14099" max="14099" width="9.28515625" style="15" customWidth="1"/>
    <col min="14100" max="14100" width="10.5703125" style="15" customWidth="1"/>
    <col min="14101" max="14101" width="9.7109375" style="15" customWidth="1"/>
    <col min="14102" max="14102" width="9.28515625" style="15" customWidth="1"/>
    <col min="14103" max="14103" width="8.28515625" style="15" customWidth="1"/>
    <col min="14104" max="14104" width="10" style="15" customWidth="1"/>
    <col min="14105" max="14105" width="12" style="15" customWidth="1"/>
    <col min="14106" max="14336" width="9.140625" style="15"/>
    <col min="14337" max="14337" width="5.5703125" style="15" customWidth="1"/>
    <col min="14338" max="14338" width="9.85546875" style="15" customWidth="1"/>
    <col min="14339" max="14348" width="7.7109375" style="15" customWidth="1"/>
    <col min="14349" max="14350" width="11.28515625" style="15" customWidth="1"/>
    <col min="14351" max="14351" width="14" style="15" customWidth="1"/>
    <col min="14352" max="14352" width="11.140625" style="15" customWidth="1"/>
    <col min="14353" max="14353" width="13.85546875" style="15" customWidth="1"/>
    <col min="14354" max="14354" width="7.7109375" style="15" customWidth="1"/>
    <col min="14355" max="14355" width="9.28515625" style="15" customWidth="1"/>
    <col min="14356" max="14356" width="10.5703125" style="15" customWidth="1"/>
    <col min="14357" max="14357" width="9.7109375" style="15" customWidth="1"/>
    <col min="14358" max="14358" width="9.28515625" style="15" customWidth="1"/>
    <col min="14359" max="14359" width="8.28515625" style="15" customWidth="1"/>
    <col min="14360" max="14360" width="10" style="15" customWidth="1"/>
    <col min="14361" max="14361" width="12" style="15" customWidth="1"/>
    <col min="14362" max="14592" width="9.140625" style="15"/>
    <col min="14593" max="14593" width="5.5703125" style="15" customWidth="1"/>
    <col min="14594" max="14594" width="9.85546875" style="15" customWidth="1"/>
    <col min="14595" max="14604" width="7.7109375" style="15" customWidth="1"/>
    <col min="14605" max="14606" width="11.28515625" style="15" customWidth="1"/>
    <col min="14607" max="14607" width="14" style="15" customWidth="1"/>
    <col min="14608" max="14608" width="11.140625" style="15" customWidth="1"/>
    <col min="14609" max="14609" width="13.85546875" style="15" customWidth="1"/>
    <col min="14610" max="14610" width="7.7109375" style="15" customWidth="1"/>
    <col min="14611" max="14611" width="9.28515625" style="15" customWidth="1"/>
    <col min="14612" max="14612" width="10.5703125" style="15" customWidth="1"/>
    <col min="14613" max="14613" width="9.7109375" style="15" customWidth="1"/>
    <col min="14614" max="14614" width="9.28515625" style="15" customWidth="1"/>
    <col min="14615" max="14615" width="8.28515625" style="15" customWidth="1"/>
    <col min="14616" max="14616" width="10" style="15" customWidth="1"/>
    <col min="14617" max="14617" width="12" style="15" customWidth="1"/>
    <col min="14618" max="14848" width="9.140625" style="15"/>
    <col min="14849" max="14849" width="5.5703125" style="15" customWidth="1"/>
    <col min="14850" max="14850" width="9.85546875" style="15" customWidth="1"/>
    <col min="14851" max="14860" width="7.7109375" style="15" customWidth="1"/>
    <col min="14861" max="14862" width="11.28515625" style="15" customWidth="1"/>
    <col min="14863" max="14863" width="14" style="15" customWidth="1"/>
    <col min="14864" max="14864" width="11.140625" style="15" customWidth="1"/>
    <col min="14865" max="14865" width="13.85546875" style="15" customWidth="1"/>
    <col min="14866" max="14866" width="7.7109375" style="15" customWidth="1"/>
    <col min="14867" max="14867" width="9.28515625" style="15" customWidth="1"/>
    <col min="14868" max="14868" width="10.5703125" style="15" customWidth="1"/>
    <col min="14869" max="14869" width="9.7109375" style="15" customWidth="1"/>
    <col min="14870" max="14870" width="9.28515625" style="15" customWidth="1"/>
    <col min="14871" max="14871" width="8.28515625" style="15" customWidth="1"/>
    <col min="14872" max="14872" width="10" style="15" customWidth="1"/>
    <col min="14873" max="14873" width="12" style="15" customWidth="1"/>
    <col min="14874" max="15104" width="9.140625" style="15"/>
    <col min="15105" max="15105" width="5.5703125" style="15" customWidth="1"/>
    <col min="15106" max="15106" width="9.85546875" style="15" customWidth="1"/>
    <col min="15107" max="15116" width="7.7109375" style="15" customWidth="1"/>
    <col min="15117" max="15118" width="11.28515625" style="15" customWidth="1"/>
    <col min="15119" max="15119" width="14" style="15" customWidth="1"/>
    <col min="15120" max="15120" width="11.140625" style="15" customWidth="1"/>
    <col min="15121" max="15121" width="13.85546875" style="15" customWidth="1"/>
    <col min="15122" max="15122" width="7.7109375" style="15" customWidth="1"/>
    <col min="15123" max="15123" width="9.28515625" style="15" customWidth="1"/>
    <col min="15124" max="15124" width="10.5703125" style="15" customWidth="1"/>
    <col min="15125" max="15125" width="9.7109375" style="15" customWidth="1"/>
    <col min="15126" max="15126" width="9.28515625" style="15" customWidth="1"/>
    <col min="15127" max="15127" width="8.28515625" style="15" customWidth="1"/>
    <col min="15128" max="15128" width="10" style="15" customWidth="1"/>
    <col min="15129" max="15129" width="12" style="15" customWidth="1"/>
    <col min="15130" max="15360" width="9.140625" style="15"/>
    <col min="15361" max="15361" width="5.5703125" style="15" customWidth="1"/>
    <col min="15362" max="15362" width="9.85546875" style="15" customWidth="1"/>
    <col min="15363" max="15372" width="7.7109375" style="15" customWidth="1"/>
    <col min="15373" max="15374" width="11.28515625" style="15" customWidth="1"/>
    <col min="15375" max="15375" width="14" style="15" customWidth="1"/>
    <col min="15376" max="15376" width="11.140625" style="15" customWidth="1"/>
    <col min="15377" max="15377" width="13.85546875" style="15" customWidth="1"/>
    <col min="15378" max="15378" width="7.7109375" style="15" customWidth="1"/>
    <col min="15379" max="15379" width="9.28515625" style="15" customWidth="1"/>
    <col min="15380" max="15380" width="10.5703125" style="15" customWidth="1"/>
    <col min="15381" max="15381" width="9.7109375" style="15" customWidth="1"/>
    <col min="15382" max="15382" width="9.28515625" style="15" customWidth="1"/>
    <col min="15383" max="15383" width="8.28515625" style="15" customWidth="1"/>
    <col min="15384" max="15384" width="10" style="15" customWidth="1"/>
    <col min="15385" max="15385" width="12" style="15" customWidth="1"/>
    <col min="15386" max="15616" width="9.140625" style="15"/>
    <col min="15617" max="15617" width="5.5703125" style="15" customWidth="1"/>
    <col min="15618" max="15618" width="9.85546875" style="15" customWidth="1"/>
    <col min="15619" max="15628" width="7.7109375" style="15" customWidth="1"/>
    <col min="15629" max="15630" width="11.28515625" style="15" customWidth="1"/>
    <col min="15631" max="15631" width="14" style="15" customWidth="1"/>
    <col min="15632" max="15632" width="11.140625" style="15" customWidth="1"/>
    <col min="15633" max="15633" width="13.85546875" style="15" customWidth="1"/>
    <col min="15634" max="15634" width="7.7109375" style="15" customWidth="1"/>
    <col min="15635" max="15635" width="9.28515625" style="15" customWidth="1"/>
    <col min="15636" max="15636" width="10.5703125" style="15" customWidth="1"/>
    <col min="15637" max="15637" width="9.7109375" style="15" customWidth="1"/>
    <col min="15638" max="15638" width="9.28515625" style="15" customWidth="1"/>
    <col min="15639" max="15639" width="8.28515625" style="15" customWidth="1"/>
    <col min="15640" max="15640" width="10" style="15" customWidth="1"/>
    <col min="15641" max="15641" width="12" style="15" customWidth="1"/>
    <col min="15642" max="15872" width="9.140625" style="15"/>
    <col min="15873" max="15873" width="5.5703125" style="15" customWidth="1"/>
    <col min="15874" max="15874" width="9.85546875" style="15" customWidth="1"/>
    <col min="15875" max="15884" width="7.7109375" style="15" customWidth="1"/>
    <col min="15885" max="15886" width="11.28515625" style="15" customWidth="1"/>
    <col min="15887" max="15887" width="14" style="15" customWidth="1"/>
    <col min="15888" max="15888" width="11.140625" style="15" customWidth="1"/>
    <col min="15889" max="15889" width="13.85546875" style="15" customWidth="1"/>
    <col min="15890" max="15890" width="7.7109375" style="15" customWidth="1"/>
    <col min="15891" max="15891" width="9.28515625" style="15" customWidth="1"/>
    <col min="15892" max="15892" width="10.5703125" style="15" customWidth="1"/>
    <col min="15893" max="15893" width="9.7109375" style="15" customWidth="1"/>
    <col min="15894" max="15894" width="9.28515625" style="15" customWidth="1"/>
    <col min="15895" max="15895" width="8.28515625" style="15" customWidth="1"/>
    <col min="15896" max="15896" width="10" style="15" customWidth="1"/>
    <col min="15897" max="15897" width="12" style="15" customWidth="1"/>
    <col min="15898" max="16128" width="9.140625" style="15"/>
    <col min="16129" max="16129" width="5.5703125" style="15" customWidth="1"/>
    <col min="16130" max="16130" width="9.85546875" style="15" customWidth="1"/>
    <col min="16131" max="16140" width="7.7109375" style="15" customWidth="1"/>
    <col min="16141" max="16142" width="11.28515625" style="15" customWidth="1"/>
    <col min="16143" max="16143" width="14" style="15" customWidth="1"/>
    <col min="16144" max="16144" width="11.140625" style="15" customWidth="1"/>
    <col min="16145" max="16145" width="13.85546875" style="15" customWidth="1"/>
    <col min="16146" max="16146" width="7.7109375" style="15" customWidth="1"/>
    <col min="16147" max="16147" width="9.28515625" style="15" customWidth="1"/>
    <col min="16148" max="16148" width="10.5703125" style="15" customWidth="1"/>
    <col min="16149" max="16149" width="9.7109375" style="15" customWidth="1"/>
    <col min="16150" max="16150" width="9.28515625" style="15" customWidth="1"/>
    <col min="16151" max="16151" width="8.28515625" style="15" customWidth="1"/>
    <col min="16152" max="16152" width="10" style="15" customWidth="1"/>
    <col min="16153" max="16153" width="12" style="15" customWidth="1"/>
    <col min="16154" max="16384" width="9.140625" style="15"/>
  </cols>
  <sheetData>
    <row r="1" spans="1:26" ht="30" customHeight="1">
      <c r="A1" s="813"/>
      <c r="B1" s="814"/>
      <c r="C1" s="815"/>
      <c r="D1" s="819" t="s">
        <v>104</v>
      </c>
      <c r="E1" s="820"/>
      <c r="F1" s="820"/>
      <c r="G1" s="820"/>
      <c r="H1" s="820"/>
      <c r="I1" s="820"/>
      <c r="J1" s="820"/>
      <c r="K1" s="820"/>
      <c r="L1" s="820"/>
      <c r="M1" s="820"/>
      <c r="N1" s="820"/>
      <c r="O1" s="820"/>
      <c r="P1" s="820"/>
      <c r="Q1" s="820"/>
      <c r="R1" s="820"/>
      <c r="S1" s="820"/>
      <c r="T1" s="820"/>
      <c r="U1" s="820"/>
      <c r="V1" s="820"/>
      <c r="W1" s="820"/>
      <c r="X1" s="820"/>
      <c r="Y1" s="821"/>
    </row>
    <row r="2" spans="1:26" ht="30" customHeight="1">
      <c r="A2" s="816"/>
      <c r="B2" s="817"/>
      <c r="C2" s="818"/>
      <c r="D2" s="822" t="s">
        <v>105</v>
      </c>
      <c r="E2" s="823"/>
      <c r="F2" s="823"/>
      <c r="G2" s="823"/>
      <c r="H2" s="823"/>
      <c r="I2" s="823"/>
      <c r="J2" s="823"/>
      <c r="K2" s="823"/>
      <c r="L2" s="823"/>
      <c r="M2" s="823"/>
      <c r="N2" s="823"/>
      <c r="O2" s="823"/>
      <c r="P2" s="823"/>
      <c r="Q2" s="823"/>
      <c r="R2" s="823"/>
      <c r="S2" s="823"/>
      <c r="T2" s="823"/>
      <c r="U2" s="823"/>
      <c r="V2" s="823"/>
      <c r="W2" s="823"/>
      <c r="X2" s="823"/>
      <c r="Y2" s="824"/>
    </row>
    <row r="3" spans="1:26" s="17" customFormat="1" ht="15">
      <c r="A3" s="825" t="s">
        <v>29</v>
      </c>
      <c r="B3" s="826"/>
      <c r="C3" s="826"/>
      <c r="D3" s="826"/>
      <c r="E3" s="827"/>
      <c r="F3" s="828" t="s">
        <v>106</v>
      </c>
      <c r="G3" s="826"/>
      <c r="H3" s="826"/>
      <c r="I3" s="827"/>
      <c r="J3" s="828" t="s">
        <v>30</v>
      </c>
      <c r="K3" s="826"/>
      <c r="L3" s="826"/>
      <c r="M3" s="826"/>
      <c r="N3" s="827"/>
      <c r="O3" s="828" t="s">
        <v>29</v>
      </c>
      <c r="P3" s="826"/>
      <c r="Q3" s="827"/>
      <c r="R3" s="828" t="s">
        <v>106</v>
      </c>
      <c r="S3" s="826"/>
      <c r="T3" s="826"/>
      <c r="U3" s="827"/>
      <c r="V3" s="828" t="s">
        <v>30</v>
      </c>
      <c r="W3" s="826"/>
      <c r="X3" s="826"/>
      <c r="Y3" s="829"/>
      <c r="Z3" s="16"/>
    </row>
    <row r="4" spans="1:26" ht="15">
      <c r="A4" s="830" t="s">
        <v>756</v>
      </c>
      <c r="B4" s="831"/>
      <c r="C4" s="831"/>
      <c r="D4" s="831"/>
      <c r="E4" s="832"/>
      <c r="F4" s="833" t="s">
        <v>430</v>
      </c>
      <c r="G4" s="834"/>
      <c r="H4" s="834"/>
      <c r="I4" s="835"/>
      <c r="J4" s="833" t="s">
        <v>602</v>
      </c>
      <c r="K4" s="834"/>
      <c r="L4" s="834"/>
      <c r="M4" s="834"/>
      <c r="N4" s="835"/>
      <c r="O4" s="836" t="s">
        <v>756</v>
      </c>
      <c r="P4" s="837"/>
      <c r="Q4" s="838"/>
      <c r="R4" s="810" t="str">
        <f>IF(F4&lt;&gt;"",F4,"")</f>
        <v xml:space="preserve">Vernier Caliper </v>
      </c>
      <c r="S4" s="811"/>
      <c r="T4" s="811"/>
      <c r="U4" s="839"/>
      <c r="V4" s="810" t="str">
        <f>IF(J4&lt;&gt;"",J4,"")</f>
        <v>Sandip Mahajan</v>
      </c>
      <c r="W4" s="811"/>
      <c r="X4" s="811"/>
      <c r="Y4" s="812"/>
      <c r="Z4" s="18"/>
    </row>
    <row r="5" spans="1:26" s="17" customFormat="1" ht="15">
      <c r="A5" s="847" t="s">
        <v>27</v>
      </c>
      <c r="B5" s="840"/>
      <c r="C5" s="840"/>
      <c r="D5" s="840"/>
      <c r="E5" s="841"/>
      <c r="F5" s="842" t="s">
        <v>107</v>
      </c>
      <c r="G5" s="840"/>
      <c r="H5" s="840" t="s">
        <v>108</v>
      </c>
      <c r="I5" s="841"/>
      <c r="J5" s="842" t="s">
        <v>31</v>
      </c>
      <c r="K5" s="840"/>
      <c r="L5" s="840"/>
      <c r="M5" s="840"/>
      <c r="N5" s="841"/>
      <c r="O5" s="842" t="s">
        <v>27</v>
      </c>
      <c r="P5" s="840"/>
      <c r="Q5" s="841"/>
      <c r="R5" s="842" t="s">
        <v>107</v>
      </c>
      <c r="S5" s="840"/>
      <c r="T5" s="840" t="s">
        <v>108</v>
      </c>
      <c r="U5" s="841"/>
      <c r="V5" s="842" t="s">
        <v>31</v>
      </c>
      <c r="W5" s="840"/>
      <c r="X5" s="840"/>
      <c r="Y5" s="843"/>
      <c r="Z5" s="16"/>
    </row>
    <row r="6" spans="1:26" ht="32.25" customHeight="1">
      <c r="A6" s="1044" t="s">
        <v>761</v>
      </c>
      <c r="B6" s="1044"/>
      <c r="C6" s="1044"/>
      <c r="D6" s="1044"/>
      <c r="E6" s="1045"/>
      <c r="F6" s="833" t="s">
        <v>450</v>
      </c>
      <c r="G6" s="834"/>
      <c r="H6" s="834" t="s">
        <v>166</v>
      </c>
      <c r="I6" s="835"/>
      <c r="J6" s="833" t="s">
        <v>757</v>
      </c>
      <c r="K6" s="834"/>
      <c r="L6" s="834"/>
      <c r="M6" s="834"/>
      <c r="N6" s="835"/>
      <c r="O6" s="810" t="str">
        <f>A6</f>
        <v>Brake disc Blanking &amp; Piercing Rear  Ø270</v>
      </c>
      <c r="P6" s="811"/>
      <c r="Q6" s="839"/>
      <c r="R6" s="810" t="str">
        <f>F6</f>
        <v>B21040501</v>
      </c>
      <c r="S6" s="811"/>
      <c r="T6" s="811" t="str">
        <f>H6</f>
        <v>0-200 MM</v>
      </c>
      <c r="U6" s="839"/>
      <c r="V6" s="810" t="str">
        <f>IF(J6&lt;&gt;"",J6,"")</f>
        <v>Kartik</v>
      </c>
      <c r="W6" s="811"/>
      <c r="X6" s="811"/>
      <c r="Y6" s="812"/>
      <c r="Z6" s="18"/>
    </row>
    <row r="7" spans="1:26" s="17" customFormat="1" ht="15">
      <c r="A7" s="847" t="s">
        <v>32</v>
      </c>
      <c r="B7" s="840"/>
      <c r="C7" s="840"/>
      <c r="D7" s="19" t="s">
        <v>33</v>
      </c>
      <c r="E7" s="20"/>
      <c r="F7" s="842" t="s">
        <v>109</v>
      </c>
      <c r="G7" s="840"/>
      <c r="H7" s="840" t="s">
        <v>110</v>
      </c>
      <c r="I7" s="841"/>
      <c r="J7" s="842" t="s">
        <v>34</v>
      </c>
      <c r="K7" s="840"/>
      <c r="L7" s="840"/>
      <c r="M7" s="840"/>
      <c r="N7" s="841"/>
      <c r="O7" s="840" t="s">
        <v>32</v>
      </c>
      <c r="P7" s="840"/>
      <c r="Q7" s="840"/>
      <c r="R7" s="19" t="s">
        <v>33</v>
      </c>
      <c r="S7" s="21"/>
      <c r="T7" s="311" t="s">
        <v>109</v>
      </c>
      <c r="U7" s="310" t="s">
        <v>110</v>
      </c>
      <c r="V7" s="842" t="s">
        <v>34</v>
      </c>
      <c r="W7" s="840"/>
      <c r="X7" s="840"/>
      <c r="Y7" s="843"/>
      <c r="Z7" s="16"/>
    </row>
    <row r="8" spans="1:26" ht="15">
      <c r="A8" s="844" t="s">
        <v>448</v>
      </c>
      <c r="B8" s="834"/>
      <c r="C8" s="834"/>
      <c r="D8" s="156">
        <v>5.8</v>
      </c>
      <c r="E8" s="157">
        <v>6.2</v>
      </c>
      <c r="F8" s="833" t="s">
        <v>112</v>
      </c>
      <c r="G8" s="834"/>
      <c r="H8" s="834">
        <v>0.01</v>
      </c>
      <c r="I8" s="835"/>
      <c r="J8" s="833" t="s">
        <v>758</v>
      </c>
      <c r="K8" s="834"/>
      <c r="L8" s="834"/>
      <c r="M8" s="834"/>
      <c r="N8" s="835"/>
      <c r="O8" s="811" t="str">
        <f>A8</f>
        <v>Hole Dia.</v>
      </c>
      <c r="P8" s="811"/>
      <c r="Q8" s="811"/>
      <c r="R8" s="22">
        <f>D8</f>
        <v>5.8</v>
      </c>
      <c r="S8" s="23">
        <f>E8</f>
        <v>6.2</v>
      </c>
      <c r="T8" s="305" t="str">
        <f>F8</f>
        <v>Digital</v>
      </c>
      <c r="U8" s="309">
        <f>H8</f>
        <v>0.01</v>
      </c>
      <c r="V8" s="810" t="str">
        <f>IF(J8&lt;&gt;"",J8,"")</f>
        <v xml:space="preserve">Santosh </v>
      </c>
      <c r="W8" s="811"/>
      <c r="X8" s="811"/>
      <c r="Y8" s="812"/>
      <c r="Z8" s="18"/>
    </row>
    <row r="9" spans="1:26" ht="15">
      <c r="A9" s="847" t="s">
        <v>35</v>
      </c>
      <c r="B9" s="840"/>
      <c r="C9" s="840"/>
      <c r="D9" s="840"/>
      <c r="E9" s="841"/>
      <c r="F9" s="842" t="s">
        <v>36</v>
      </c>
      <c r="G9" s="841"/>
      <c r="H9" s="842" t="s">
        <v>37</v>
      </c>
      <c r="I9" s="841"/>
      <c r="J9" s="842" t="s">
        <v>38</v>
      </c>
      <c r="K9" s="841"/>
      <c r="L9" s="842" t="s">
        <v>39</v>
      </c>
      <c r="M9" s="840"/>
      <c r="N9" s="841"/>
      <c r="O9" s="842" t="s">
        <v>35</v>
      </c>
      <c r="P9" s="840"/>
      <c r="Q9" s="841"/>
      <c r="R9" s="842" t="s">
        <v>36</v>
      </c>
      <c r="S9" s="841"/>
      <c r="T9" s="842" t="s">
        <v>37</v>
      </c>
      <c r="U9" s="841"/>
      <c r="V9" s="842" t="s">
        <v>38</v>
      </c>
      <c r="W9" s="841"/>
      <c r="X9" s="842" t="s">
        <v>39</v>
      </c>
      <c r="Y9" s="843"/>
      <c r="Z9" s="16"/>
    </row>
    <row r="10" spans="1:26" ht="15.75" thickBot="1">
      <c r="A10" s="848" t="s">
        <v>730</v>
      </c>
      <c r="B10" s="849"/>
      <c r="C10" s="849"/>
      <c r="D10" s="849"/>
      <c r="E10" s="850"/>
      <c r="F10" s="851">
        <v>3</v>
      </c>
      <c r="G10" s="852"/>
      <c r="H10" s="851">
        <v>10</v>
      </c>
      <c r="I10" s="852"/>
      <c r="J10" s="851">
        <v>3</v>
      </c>
      <c r="K10" s="852"/>
      <c r="L10" s="853" t="s">
        <v>759</v>
      </c>
      <c r="M10" s="854"/>
      <c r="N10" s="855"/>
      <c r="O10" s="856" t="str">
        <f>A10</f>
        <v>Ø 6±0.2</v>
      </c>
      <c r="P10" s="857"/>
      <c r="Q10" s="858"/>
      <c r="R10" s="859">
        <f>F10</f>
        <v>3</v>
      </c>
      <c r="S10" s="860"/>
      <c r="T10" s="859">
        <f>H10</f>
        <v>10</v>
      </c>
      <c r="U10" s="860"/>
      <c r="V10" s="861">
        <f>J10</f>
        <v>3</v>
      </c>
      <c r="W10" s="862"/>
      <c r="X10" s="863" t="s">
        <v>759</v>
      </c>
      <c r="Y10" s="864"/>
      <c r="Z10" s="18"/>
    </row>
    <row r="11" spans="1:26" ht="15">
      <c r="A11" s="24" t="s">
        <v>40</v>
      </c>
      <c r="B11" s="25"/>
      <c r="C11" s="26" t="s">
        <v>41</v>
      </c>
      <c r="D11" s="27"/>
      <c r="E11" s="27"/>
      <c r="F11" s="27"/>
      <c r="G11" s="27"/>
      <c r="H11" s="27"/>
      <c r="I11" s="27"/>
      <c r="J11" s="27"/>
      <c r="K11" s="27"/>
      <c r="L11" s="28"/>
      <c r="M11" s="29" t="s">
        <v>42</v>
      </c>
      <c r="N11" s="30"/>
      <c r="O11" s="31"/>
      <c r="P11" s="31"/>
      <c r="Q11" s="31"/>
      <c r="R11" s="32" t="s">
        <v>43</v>
      </c>
      <c r="S11" s="31"/>
      <c r="T11" s="31"/>
      <c r="U11" s="33"/>
      <c r="V11" s="26" t="s">
        <v>44</v>
      </c>
      <c r="W11" s="34"/>
      <c r="X11" s="35"/>
      <c r="Y11" s="36"/>
    </row>
    <row r="12" spans="1:26" ht="15.75" thickBot="1">
      <c r="A12" s="37" t="s">
        <v>45</v>
      </c>
      <c r="B12" s="38"/>
      <c r="C12" s="39">
        <v>1</v>
      </c>
      <c r="D12" s="39">
        <v>2</v>
      </c>
      <c r="E12" s="39">
        <v>3</v>
      </c>
      <c r="F12" s="39">
        <v>4</v>
      </c>
      <c r="G12" s="39">
        <v>5</v>
      </c>
      <c r="H12" s="39">
        <v>6</v>
      </c>
      <c r="I12" s="39">
        <v>7</v>
      </c>
      <c r="J12" s="39">
        <v>8</v>
      </c>
      <c r="K12" s="39">
        <v>9</v>
      </c>
      <c r="L12" s="39">
        <v>10</v>
      </c>
      <c r="M12" s="40"/>
      <c r="N12" s="41"/>
      <c r="O12" s="42" t="s">
        <v>113</v>
      </c>
      <c r="P12" s="43"/>
      <c r="Q12" s="43"/>
      <c r="R12" s="43"/>
      <c r="S12" s="43"/>
      <c r="T12" s="44"/>
      <c r="U12" s="45"/>
      <c r="V12" s="46"/>
      <c r="W12" s="43"/>
      <c r="X12" s="43"/>
      <c r="Y12" s="47"/>
    </row>
    <row r="13" spans="1:26" ht="16.5">
      <c r="A13" s="48" t="s">
        <v>114</v>
      </c>
      <c r="B13" s="49">
        <v>1</v>
      </c>
      <c r="C13" s="10">
        <v>6.03</v>
      </c>
      <c r="D13" s="10">
        <v>6.04</v>
      </c>
      <c r="E13" s="10">
        <v>6.04</v>
      </c>
      <c r="F13" s="10">
        <v>6.04</v>
      </c>
      <c r="G13" s="10">
        <v>6.04</v>
      </c>
      <c r="H13" s="10">
        <v>6.04</v>
      </c>
      <c r="I13" s="10">
        <v>6.06</v>
      </c>
      <c r="J13" s="10">
        <v>6.05</v>
      </c>
      <c r="K13" s="10">
        <v>6.05</v>
      </c>
      <c r="L13" s="10">
        <v>6.04</v>
      </c>
      <c r="M13" s="50"/>
      <c r="N13" s="51">
        <f t="shared" ref="N13:N27" si="0">IF(C13&lt;&gt;"",AVERAGE(C13:L13),"")</f>
        <v>6.0429999999999993</v>
      </c>
      <c r="O13" s="308" t="s">
        <v>46</v>
      </c>
      <c r="P13" s="306" t="s">
        <v>47</v>
      </c>
      <c r="Q13" s="52" t="s">
        <v>115</v>
      </c>
      <c r="R13" s="52"/>
      <c r="S13" s="52"/>
      <c r="T13" s="53" t="s">
        <v>36</v>
      </c>
      <c r="U13" s="54" t="s">
        <v>48</v>
      </c>
      <c r="V13" s="308" t="s">
        <v>49</v>
      </c>
      <c r="W13" s="306" t="s">
        <v>47</v>
      </c>
      <c r="X13" s="52" t="s">
        <v>116</v>
      </c>
      <c r="Y13" s="55"/>
    </row>
    <row r="14" spans="1:26" ht="15">
      <c r="A14" s="56"/>
      <c r="B14" s="57">
        <v>2</v>
      </c>
      <c r="C14" s="655">
        <v>6.05</v>
      </c>
      <c r="D14" s="655">
        <v>6.06</v>
      </c>
      <c r="E14" s="655">
        <v>6.05</v>
      </c>
      <c r="F14" s="655">
        <v>6.05</v>
      </c>
      <c r="G14" s="655">
        <v>6.06</v>
      </c>
      <c r="H14" s="655">
        <v>6.06</v>
      </c>
      <c r="I14" s="655">
        <v>6.06</v>
      </c>
      <c r="J14" s="655">
        <v>6.05</v>
      </c>
      <c r="K14" s="655">
        <v>6.05</v>
      </c>
      <c r="L14" s="655">
        <v>6.04</v>
      </c>
      <c r="M14" s="50"/>
      <c r="N14" s="51">
        <f t="shared" si="0"/>
        <v>6.052999999999999</v>
      </c>
      <c r="O14" s="58"/>
      <c r="P14" s="306" t="s">
        <v>47</v>
      </c>
      <c r="Q14" s="52" t="str">
        <f>IF(C13&lt;&gt;"",CONCATENATE(TEXT($N$30,"0.000")," x ",CHOOSE($F$10,0,U14,U15)),"")</f>
        <v>0.011 x 0.5908</v>
      </c>
      <c r="R14" s="52"/>
      <c r="S14" s="52"/>
      <c r="T14" s="59">
        <v>2</v>
      </c>
      <c r="U14" s="307">
        <v>0.88619999999999999</v>
      </c>
      <c r="V14" s="308"/>
      <c r="W14" s="306" t="s">
        <v>47</v>
      </c>
      <c r="X14" s="60">
        <f>100*(Q15/Q31)</f>
        <v>9.4527999999999217</v>
      </c>
      <c r="Y14" s="55"/>
    </row>
    <row r="15" spans="1:26" ht="15">
      <c r="A15" s="61"/>
      <c r="B15" s="49">
        <v>3</v>
      </c>
      <c r="C15" s="655">
        <v>6.05</v>
      </c>
      <c r="D15" s="655">
        <v>6.06</v>
      </c>
      <c r="E15" s="655">
        <v>6.04</v>
      </c>
      <c r="F15" s="655">
        <v>6.04</v>
      </c>
      <c r="G15" s="655">
        <v>6.06</v>
      </c>
      <c r="H15" s="655">
        <v>6.06</v>
      </c>
      <c r="I15" s="655">
        <v>6.08</v>
      </c>
      <c r="J15" s="655">
        <v>6.06</v>
      </c>
      <c r="K15" s="655">
        <v>6.06</v>
      </c>
      <c r="L15" s="655">
        <v>6.04</v>
      </c>
      <c r="M15" s="50"/>
      <c r="N15" s="51">
        <f t="shared" si="0"/>
        <v>6.0549999999999997</v>
      </c>
      <c r="O15" s="62"/>
      <c r="P15" s="63" t="s">
        <v>47</v>
      </c>
      <c r="Q15" s="64">
        <f>IF(C13&lt;&gt;"",$N$30*(CHOOSE($F$10,0,U14,U15)),"")</f>
        <v>6.3018666666666201E-3</v>
      </c>
      <c r="R15" s="65"/>
      <c r="S15" s="65"/>
      <c r="T15" s="66">
        <v>3</v>
      </c>
      <c r="U15" s="67">
        <v>0.59079999999999999</v>
      </c>
      <c r="V15" s="62"/>
      <c r="W15" s="63"/>
      <c r="X15" s="68"/>
      <c r="Y15" s="69"/>
    </row>
    <row r="16" spans="1:26" ht="16.5">
      <c r="A16" s="61"/>
      <c r="B16" s="49" t="s">
        <v>50</v>
      </c>
      <c r="C16" s="70">
        <f t="shared" ref="C16" si="1">IF(C13&lt;&gt;"",SUM(C13:C15)/COUNT(C13:C15),"")</f>
        <v>6.043333333333333</v>
      </c>
      <c r="D16" s="70">
        <f t="shared" ref="D16:L16" si="2">IF(D13&lt;&gt;"",SUM(D13:D15)/COUNT(D13:D15),"")</f>
        <v>6.0533333333333337</v>
      </c>
      <c r="E16" s="70">
        <f t="shared" si="2"/>
        <v>6.043333333333333</v>
      </c>
      <c r="F16" s="70">
        <f t="shared" si="2"/>
        <v>6.043333333333333</v>
      </c>
      <c r="G16" s="70">
        <f t="shared" si="2"/>
        <v>6.0533333333333337</v>
      </c>
      <c r="H16" s="70">
        <f t="shared" si="2"/>
        <v>6.0533333333333337</v>
      </c>
      <c r="I16" s="70">
        <f t="shared" si="2"/>
        <v>6.0666666666666664</v>
      </c>
      <c r="J16" s="70">
        <f t="shared" si="2"/>
        <v>6.0533333333333337</v>
      </c>
      <c r="K16" s="70">
        <f t="shared" si="2"/>
        <v>6.0533333333333337</v>
      </c>
      <c r="L16" s="70">
        <f t="shared" si="2"/>
        <v>6.04</v>
      </c>
      <c r="M16" s="71" t="s">
        <v>117</v>
      </c>
      <c r="N16" s="51">
        <f t="shared" si="0"/>
        <v>6.0503333333333336</v>
      </c>
      <c r="O16" s="72" t="s">
        <v>118</v>
      </c>
      <c r="P16" s="73"/>
      <c r="Q16" s="73"/>
      <c r="R16" s="74"/>
      <c r="S16" s="74"/>
      <c r="T16" s="74"/>
      <c r="U16" s="75"/>
      <c r="V16" s="76"/>
      <c r="W16" s="77"/>
      <c r="X16" s="77"/>
      <c r="Y16" s="78"/>
    </row>
    <row r="17" spans="1:25" ht="18.75" thickBot="1">
      <c r="A17" s="79"/>
      <c r="B17" s="80" t="s">
        <v>71</v>
      </c>
      <c r="C17" s="81">
        <f t="shared" ref="C17:L17" si="3">IF(C13&lt;&gt;"",MAX(C13:C15)-MIN(C13:C15),"")</f>
        <v>1.9999999999999574E-2</v>
      </c>
      <c r="D17" s="81">
        <f t="shared" si="3"/>
        <v>1.9999999999999574E-2</v>
      </c>
      <c r="E17" s="81">
        <f t="shared" si="3"/>
        <v>9.9999999999997868E-3</v>
      </c>
      <c r="F17" s="81">
        <f t="shared" si="3"/>
        <v>9.9999999999997868E-3</v>
      </c>
      <c r="G17" s="81">
        <f t="shared" si="3"/>
        <v>1.9999999999999574E-2</v>
      </c>
      <c r="H17" s="81">
        <f t="shared" si="3"/>
        <v>1.9999999999999574E-2</v>
      </c>
      <c r="I17" s="81">
        <f t="shared" si="3"/>
        <v>2.0000000000000462E-2</v>
      </c>
      <c r="J17" s="81">
        <f t="shared" si="3"/>
        <v>9.9999999999997868E-3</v>
      </c>
      <c r="K17" s="81">
        <f t="shared" si="3"/>
        <v>9.9999999999997868E-3</v>
      </c>
      <c r="L17" s="81">
        <f t="shared" si="3"/>
        <v>0</v>
      </c>
      <c r="M17" s="82" t="s">
        <v>119</v>
      </c>
      <c r="N17" s="51">
        <f t="shared" si="0"/>
        <v>1.399999999999979E-2</v>
      </c>
      <c r="O17" s="83" t="s">
        <v>51</v>
      </c>
      <c r="P17" s="84" t="s">
        <v>47</v>
      </c>
      <c r="Q17" s="52" t="s">
        <v>120</v>
      </c>
      <c r="R17" s="52"/>
      <c r="S17" s="18"/>
      <c r="T17" s="18"/>
      <c r="U17" s="85"/>
      <c r="V17" s="308" t="s">
        <v>52</v>
      </c>
      <c r="W17" s="306" t="s">
        <v>47</v>
      </c>
      <c r="X17" s="52" t="s">
        <v>121</v>
      </c>
      <c r="Y17" s="55"/>
    </row>
    <row r="18" spans="1:25" ht="15.75">
      <c r="A18" s="86" t="s">
        <v>122</v>
      </c>
      <c r="B18" s="87">
        <v>1</v>
      </c>
      <c r="C18" s="655">
        <v>6.03</v>
      </c>
      <c r="D18" s="655">
        <v>6.04</v>
      </c>
      <c r="E18" s="655">
        <v>6.04</v>
      </c>
      <c r="F18" s="655">
        <v>6.05</v>
      </c>
      <c r="G18" s="655">
        <v>6.04</v>
      </c>
      <c r="H18" s="655">
        <v>6.04</v>
      </c>
      <c r="I18" s="655">
        <v>6.04</v>
      </c>
      <c r="J18" s="655">
        <v>6.05</v>
      </c>
      <c r="K18" s="655">
        <v>6.05</v>
      </c>
      <c r="L18" s="655">
        <v>6.04</v>
      </c>
      <c r="M18" s="88"/>
      <c r="N18" s="89">
        <f t="shared" si="0"/>
        <v>6.0419999999999998</v>
      </c>
      <c r="O18" s="90"/>
      <c r="P18" s="84" t="s">
        <v>47</v>
      </c>
      <c r="Q18" s="91" t="str">
        <f>IF(C13&lt;&gt;"",CONCATENATE("{(",TEXT($N$31,"0.000")," x ",CHOOSE($J$10,0,T20,U20),")^2 - (",TEXT($Q$15,"0.000")," ^2/(",$H$10," x ",$F$10,"))}^1/2"),"")</f>
        <v>{(0.004 x 0.5231)^2 - (0.006 ^2/(10 x 3))}^1/2</v>
      </c>
      <c r="R18" s="52"/>
      <c r="S18" s="18"/>
      <c r="T18" s="18"/>
      <c r="U18" s="85"/>
      <c r="V18" s="308"/>
      <c r="W18" s="306" t="s">
        <v>47</v>
      </c>
      <c r="X18" s="52" t="str">
        <f>IF(C13&lt;&gt;"",CONCATENATE("100(",TEXT($Q$19,"0.000"),"/",TEXT($Q$31,"0.000"),")"),"")</f>
        <v>100(0.002/0.067)</v>
      </c>
      <c r="Y18" s="55"/>
    </row>
    <row r="19" spans="1:25" ht="15.75">
      <c r="A19" s="61"/>
      <c r="B19" s="57">
        <v>2</v>
      </c>
      <c r="C19" s="655">
        <v>6.04</v>
      </c>
      <c r="D19" s="655">
        <v>6.04</v>
      </c>
      <c r="E19" s="655">
        <v>6.05</v>
      </c>
      <c r="F19" s="655">
        <v>6.05</v>
      </c>
      <c r="G19" s="655">
        <v>6.04</v>
      </c>
      <c r="H19" s="655">
        <v>6.05</v>
      </c>
      <c r="I19" s="655">
        <v>6.05</v>
      </c>
      <c r="J19" s="655">
        <v>6.05</v>
      </c>
      <c r="K19" s="655">
        <v>6.05</v>
      </c>
      <c r="L19" s="655">
        <v>6.04</v>
      </c>
      <c r="M19" s="50"/>
      <c r="N19" s="51">
        <f t="shared" si="0"/>
        <v>6.0459999999999985</v>
      </c>
      <c r="O19" s="90"/>
      <c r="P19" s="84" t="s">
        <v>47</v>
      </c>
      <c r="Q19" s="92">
        <f>IF(C13="","",IF(($N$31*CHOOSE($J$10,0,T20,U20))^2-$Q$15^2/($H$10*$F$10)&lt;0,0,(($N$31*CHOOSE($J$10,0,T20,U20))^2-$Q$15^2/($H$10*$F$10))^(1/2)))</f>
        <v>1.9530609322202443E-3</v>
      </c>
      <c r="R19" s="52"/>
      <c r="S19" s="93" t="s">
        <v>38</v>
      </c>
      <c r="T19" s="53">
        <v>2</v>
      </c>
      <c r="U19" s="53">
        <v>3</v>
      </c>
      <c r="V19" s="308"/>
      <c r="W19" s="94" t="s">
        <v>47</v>
      </c>
      <c r="X19" s="95">
        <f>100*(Q19/Q31)</f>
        <v>2.9295913983303641</v>
      </c>
      <c r="Y19" s="55"/>
    </row>
    <row r="20" spans="1:25" ht="16.5">
      <c r="A20" s="61"/>
      <c r="B20" s="49">
        <v>3</v>
      </c>
      <c r="C20" s="655">
        <v>6.04</v>
      </c>
      <c r="D20" s="655">
        <v>6.04</v>
      </c>
      <c r="E20" s="655">
        <v>6.05</v>
      </c>
      <c r="F20" s="655">
        <v>6.08</v>
      </c>
      <c r="G20" s="655">
        <v>6.04</v>
      </c>
      <c r="H20" s="655">
        <v>6.06</v>
      </c>
      <c r="I20" s="655">
        <v>6.05</v>
      </c>
      <c r="J20" s="655">
        <v>6.05</v>
      </c>
      <c r="K20" s="655">
        <v>6.05</v>
      </c>
      <c r="L20" s="655">
        <v>6.04</v>
      </c>
      <c r="M20" s="50"/>
      <c r="N20" s="51">
        <f t="shared" si="0"/>
        <v>6.0499999999999989</v>
      </c>
      <c r="O20" s="62"/>
      <c r="P20" s="65"/>
      <c r="Q20" s="65"/>
      <c r="R20" s="65"/>
      <c r="S20" s="96" t="s">
        <v>123</v>
      </c>
      <c r="T20" s="96">
        <v>0.70709999999999995</v>
      </c>
      <c r="U20" s="97">
        <v>0.52310000000000001</v>
      </c>
      <c r="V20" s="58" t="s">
        <v>53</v>
      </c>
      <c r="W20" s="52"/>
      <c r="X20" s="52"/>
      <c r="Y20" s="55"/>
    </row>
    <row r="21" spans="1:25" ht="16.5">
      <c r="A21" s="61"/>
      <c r="B21" s="49" t="s">
        <v>50</v>
      </c>
      <c r="C21" s="70">
        <f t="shared" ref="C21" si="4">IF(C18&lt;&gt;"",SUM(C18:C20)/COUNT(C18:C20),"")</f>
        <v>6.0366666666666662</v>
      </c>
      <c r="D21" s="70">
        <f t="shared" ref="D21:L21" si="5">IF(D18&lt;&gt;"",SUM(D18:D20)/COUNT(D18:D20),"")</f>
        <v>6.04</v>
      </c>
      <c r="E21" s="70">
        <f t="shared" si="5"/>
        <v>6.0466666666666669</v>
      </c>
      <c r="F21" s="70">
        <f>IF(F18&lt;&gt;"",SUM(F18:F20)/COUNT(F18:F20),"")</f>
        <v>6.06</v>
      </c>
      <c r="G21" s="70">
        <f t="shared" si="5"/>
        <v>6.04</v>
      </c>
      <c r="H21" s="70">
        <f t="shared" si="5"/>
        <v>6.05</v>
      </c>
      <c r="I21" s="70">
        <f t="shared" si="5"/>
        <v>6.0466666666666669</v>
      </c>
      <c r="J21" s="70">
        <f t="shared" si="5"/>
        <v>6.05</v>
      </c>
      <c r="K21" s="70">
        <f t="shared" si="5"/>
        <v>6.05</v>
      </c>
      <c r="L21" s="70">
        <f t="shared" si="5"/>
        <v>6.04</v>
      </c>
      <c r="M21" s="71" t="s">
        <v>124</v>
      </c>
      <c r="N21" s="51">
        <f t="shared" si="0"/>
        <v>6.0459999999999994</v>
      </c>
      <c r="O21" s="98" t="s">
        <v>125</v>
      </c>
      <c r="P21" s="74"/>
      <c r="Q21" s="74"/>
      <c r="R21" s="74"/>
      <c r="S21" s="74"/>
      <c r="T21" s="74"/>
      <c r="U21" s="75"/>
      <c r="V21" s="62" t="s">
        <v>54</v>
      </c>
      <c r="W21" s="65"/>
      <c r="X21" s="65"/>
      <c r="Y21" s="69"/>
    </row>
    <row r="22" spans="1:25" ht="18.75" thickBot="1">
      <c r="A22" s="79"/>
      <c r="B22" s="80" t="s">
        <v>71</v>
      </c>
      <c r="C22" s="99">
        <f t="shared" ref="C22:L22" si="6">IF(C18&lt;&gt;"",MAX(C18:C20)-MIN(C18:C20),"")</f>
        <v>9.9999999999997868E-3</v>
      </c>
      <c r="D22" s="99">
        <f t="shared" si="6"/>
        <v>0</v>
      </c>
      <c r="E22" s="99">
        <f t="shared" si="6"/>
        <v>9.9999999999997868E-3</v>
      </c>
      <c r="F22" s="99">
        <f t="shared" si="6"/>
        <v>3.0000000000000249E-2</v>
      </c>
      <c r="G22" s="99">
        <f t="shared" si="6"/>
        <v>0</v>
      </c>
      <c r="H22" s="99">
        <f t="shared" si="6"/>
        <v>1.9999999999999574E-2</v>
      </c>
      <c r="I22" s="99">
        <f t="shared" si="6"/>
        <v>9.9999999999997868E-3</v>
      </c>
      <c r="J22" s="99">
        <f t="shared" si="6"/>
        <v>0</v>
      </c>
      <c r="K22" s="99">
        <f t="shared" si="6"/>
        <v>0</v>
      </c>
      <c r="L22" s="99">
        <f t="shared" si="6"/>
        <v>0</v>
      </c>
      <c r="M22" s="82" t="s">
        <v>126</v>
      </c>
      <c r="N22" s="51">
        <f t="shared" si="0"/>
        <v>7.9999999999999186E-3</v>
      </c>
      <c r="O22" s="308" t="s">
        <v>127</v>
      </c>
      <c r="P22" s="306" t="s">
        <v>47</v>
      </c>
      <c r="Q22" s="52" t="s">
        <v>128</v>
      </c>
      <c r="R22" s="52"/>
      <c r="S22" s="52"/>
      <c r="T22" s="53" t="s">
        <v>37</v>
      </c>
      <c r="U22" s="54" t="s">
        <v>129</v>
      </c>
      <c r="V22" s="76"/>
      <c r="W22" s="77"/>
      <c r="X22" s="77"/>
      <c r="Y22" s="78"/>
    </row>
    <row r="23" spans="1:25" ht="15">
      <c r="A23" s="86" t="s">
        <v>130</v>
      </c>
      <c r="B23" s="87">
        <v>1</v>
      </c>
      <c r="C23" s="655">
        <v>6.03</v>
      </c>
      <c r="D23" s="655">
        <v>6.05</v>
      </c>
      <c r="E23" s="655">
        <v>6.04</v>
      </c>
      <c r="F23" s="655">
        <v>6.05</v>
      </c>
      <c r="G23" s="655">
        <v>6.04</v>
      </c>
      <c r="H23" s="655">
        <v>6.05</v>
      </c>
      <c r="I23" s="655">
        <v>6.04</v>
      </c>
      <c r="J23" s="655">
        <v>6.05</v>
      </c>
      <c r="K23" s="655">
        <v>6.04</v>
      </c>
      <c r="L23" s="655">
        <v>6.04</v>
      </c>
      <c r="M23" s="88"/>
      <c r="N23" s="89">
        <f t="shared" si="0"/>
        <v>6.0429999999999993</v>
      </c>
      <c r="O23" s="58"/>
      <c r="P23" s="306" t="s">
        <v>47</v>
      </c>
      <c r="Q23" s="100" t="str">
        <f>IF(C13&lt;&gt;"",CONCATENATE("{(",TEXT($Q$15,"0.000"),"^2 + ",TEXT($Q$19,"0.000"),"^2)}^1/2"),"")</f>
        <v>{(0.006^2 + 0.002^2)}^1/2</v>
      </c>
      <c r="R23" s="52"/>
      <c r="S23" s="52"/>
      <c r="T23" s="59">
        <v>2</v>
      </c>
      <c r="U23" s="101">
        <v>0.70709999999999995</v>
      </c>
      <c r="V23" s="308" t="s">
        <v>131</v>
      </c>
      <c r="W23" s="306" t="s">
        <v>47</v>
      </c>
      <c r="X23" s="52" t="s">
        <v>132</v>
      </c>
      <c r="Y23" s="55"/>
    </row>
    <row r="24" spans="1:25" ht="15">
      <c r="A24" s="61"/>
      <c r="B24" s="57">
        <v>2</v>
      </c>
      <c r="C24" s="655">
        <v>6.04</v>
      </c>
      <c r="D24" s="655">
        <v>6.06</v>
      </c>
      <c r="E24" s="655">
        <v>6.05</v>
      </c>
      <c r="F24" s="655">
        <v>6.05</v>
      </c>
      <c r="G24" s="655">
        <v>6.05</v>
      </c>
      <c r="H24" s="655">
        <v>6.06</v>
      </c>
      <c r="I24" s="655">
        <v>6.04</v>
      </c>
      <c r="J24" s="655">
        <v>6.05</v>
      </c>
      <c r="K24" s="655">
        <v>6.04</v>
      </c>
      <c r="L24" s="655">
        <v>6.04</v>
      </c>
      <c r="M24" s="50"/>
      <c r="N24" s="51">
        <f t="shared" si="0"/>
        <v>6.048</v>
      </c>
      <c r="O24" s="62"/>
      <c r="P24" s="63" t="s">
        <v>47</v>
      </c>
      <c r="Q24" s="102">
        <f>IF(C13&lt;&gt;"",($Q$15^2+$Q$19^2)^(1/2),"")</f>
        <v>6.5975730757157113E-3</v>
      </c>
      <c r="R24" s="65"/>
      <c r="S24" s="65"/>
      <c r="T24" s="59">
        <v>3</v>
      </c>
      <c r="U24" s="101">
        <v>0.52310000000000001</v>
      </c>
      <c r="V24" s="308"/>
      <c r="W24" s="306" t="s">
        <v>47</v>
      </c>
      <c r="X24" s="52" t="str">
        <f>IF(C13&lt;&gt;"",CONCATENATE("100(",TEXT($Q$24,"0.000"),"/",TEXT($Q$31,"0.000"),")"),"")</f>
        <v>100(0.007/0.067)</v>
      </c>
      <c r="Y24" s="55"/>
    </row>
    <row r="25" spans="1:25" ht="15">
      <c r="A25" s="61"/>
      <c r="B25" s="49">
        <v>3</v>
      </c>
      <c r="C25" s="655">
        <v>6.04</v>
      </c>
      <c r="D25" s="655">
        <v>6.07</v>
      </c>
      <c r="E25" s="655">
        <v>6.05</v>
      </c>
      <c r="F25" s="655">
        <v>6.07</v>
      </c>
      <c r="G25" s="655">
        <v>6.06</v>
      </c>
      <c r="H25" s="655">
        <v>6.07</v>
      </c>
      <c r="I25" s="655">
        <v>6.04</v>
      </c>
      <c r="J25" s="655">
        <v>6.05</v>
      </c>
      <c r="K25" s="655">
        <v>6.04</v>
      </c>
      <c r="L25" s="655">
        <v>6.04</v>
      </c>
      <c r="M25" s="50"/>
      <c r="N25" s="51">
        <f t="shared" si="0"/>
        <v>6.052999999999999</v>
      </c>
      <c r="O25" s="98" t="s">
        <v>133</v>
      </c>
      <c r="P25" s="77"/>
      <c r="Q25" s="77"/>
      <c r="R25" s="77"/>
      <c r="S25" s="77"/>
      <c r="T25" s="59">
        <v>4</v>
      </c>
      <c r="U25" s="101">
        <v>0.44669999999999999</v>
      </c>
      <c r="V25" s="308"/>
      <c r="W25" s="306" t="s">
        <v>47</v>
      </c>
      <c r="X25" s="95">
        <f>100*(Q24/Q31)</f>
        <v>9.8963596135735585</v>
      </c>
      <c r="Y25" s="55"/>
    </row>
    <row r="26" spans="1:25" ht="16.5">
      <c r="A26" s="61"/>
      <c r="B26" s="49" t="s">
        <v>50</v>
      </c>
      <c r="C26" s="70">
        <f t="shared" ref="C26" si="7">IF(C23&lt;&gt;"",SUM(C23:C25)/COUNT(C23:C25),"")</f>
        <v>6.0366666666666662</v>
      </c>
      <c r="D26" s="70">
        <f t="shared" ref="D26:L28" si="8">IF(D23&lt;&gt;"",SUM(D23:D25)/COUNT(D23:D25),"")</f>
        <v>6.06</v>
      </c>
      <c r="E26" s="70">
        <f t="shared" si="8"/>
        <v>6.0466666666666669</v>
      </c>
      <c r="F26" s="70">
        <f t="shared" si="8"/>
        <v>6.0566666666666675</v>
      </c>
      <c r="G26" s="70">
        <f>IF(G23&lt;&gt;"",SUM(G23:G25)/COUNT(G23:G25),"")</f>
        <v>6.05</v>
      </c>
      <c r="H26" s="70">
        <f t="shared" si="8"/>
        <v>6.06</v>
      </c>
      <c r="I26" s="70">
        <f t="shared" si="8"/>
        <v>6.04</v>
      </c>
      <c r="J26" s="70">
        <f t="shared" si="8"/>
        <v>6.05</v>
      </c>
      <c r="K26" s="70">
        <f t="shared" si="8"/>
        <v>6.04</v>
      </c>
      <c r="L26" s="70">
        <f t="shared" si="8"/>
        <v>6.04</v>
      </c>
      <c r="M26" s="71" t="s">
        <v>134</v>
      </c>
      <c r="N26" s="51">
        <f t="shared" si="0"/>
        <v>6.048</v>
      </c>
      <c r="O26" s="308" t="s">
        <v>56</v>
      </c>
      <c r="P26" s="306" t="s">
        <v>47</v>
      </c>
      <c r="Q26" s="52" t="s">
        <v>135</v>
      </c>
      <c r="R26" s="52"/>
      <c r="S26" s="52"/>
      <c r="T26" s="59">
        <v>5</v>
      </c>
      <c r="U26" s="101">
        <v>0.40300000000000002</v>
      </c>
      <c r="V26" s="103" t="str">
        <f>IF(C14&lt;&gt;"",IF(X25&lt;10,"Gauge System OK",IF(X25&lt;30,"Gauge System May be Acceptable","Gauge System Needs Improvement")),"")</f>
        <v>Gauge System OK</v>
      </c>
      <c r="W26" s="104"/>
      <c r="X26" s="105"/>
      <c r="Y26" s="106"/>
    </row>
    <row r="27" spans="1:25" ht="17.25" thickBot="1">
      <c r="A27" s="79"/>
      <c r="B27" s="80" t="s">
        <v>71</v>
      </c>
      <c r="C27" s="99">
        <f t="shared" ref="C27:L27" si="9">IF(C23&lt;&gt;"",MAX(C23:C25)-MIN(C23:C25),"")</f>
        <v>9.9999999999997868E-3</v>
      </c>
      <c r="D27" s="99">
        <f t="shared" si="9"/>
        <v>2.0000000000000462E-2</v>
      </c>
      <c r="E27" s="99">
        <f t="shared" si="9"/>
        <v>9.9999999999997868E-3</v>
      </c>
      <c r="F27" s="99">
        <f t="shared" si="9"/>
        <v>2.0000000000000462E-2</v>
      </c>
      <c r="G27" s="99">
        <f t="shared" si="9"/>
        <v>1.9999999999999574E-2</v>
      </c>
      <c r="H27" s="99">
        <f t="shared" si="9"/>
        <v>2.0000000000000462E-2</v>
      </c>
      <c r="I27" s="99">
        <f t="shared" si="9"/>
        <v>0</v>
      </c>
      <c r="J27" s="99">
        <f>IF(J23&lt;&gt;"",MAX(J23:J25)-MIN(J23:J25),"")</f>
        <v>0</v>
      </c>
      <c r="K27" s="99">
        <f t="shared" si="9"/>
        <v>0</v>
      </c>
      <c r="L27" s="99">
        <f t="shared" si="9"/>
        <v>0</v>
      </c>
      <c r="M27" s="82" t="s">
        <v>136</v>
      </c>
      <c r="N27" s="51">
        <f t="shared" si="0"/>
        <v>1.0000000000000054E-2</v>
      </c>
      <c r="O27" s="308"/>
      <c r="P27" s="306" t="s">
        <v>47</v>
      </c>
      <c r="Q27" s="52" t="str">
        <f>IF(C13&lt;&gt;"",CONCATENATE(TEXT($N$29,"0.000")," x ",CHOOSE($H$10,0,U23,U24,U25,U26,U27,U28,U29,U30,U31)),"")</f>
        <v>0.016 x 0.3146</v>
      </c>
      <c r="R27" s="52"/>
      <c r="S27" s="52"/>
      <c r="T27" s="59">
        <v>6</v>
      </c>
      <c r="U27" s="101">
        <v>0.37419999999999998</v>
      </c>
      <c r="V27" s="76"/>
      <c r="W27" s="77"/>
      <c r="X27" s="77"/>
      <c r="Y27" s="78"/>
    </row>
    <row r="28" spans="1:25" ht="15">
      <c r="A28" s="107" t="s">
        <v>137</v>
      </c>
      <c r="B28" s="108"/>
      <c r="C28" s="109"/>
      <c r="D28" s="70">
        <f t="shared" si="8"/>
        <v>4.05</v>
      </c>
      <c r="E28" s="109"/>
      <c r="F28" s="109"/>
      <c r="G28" s="109"/>
      <c r="H28" s="109"/>
      <c r="I28" s="109"/>
      <c r="J28" s="109"/>
      <c r="K28" s="109"/>
      <c r="L28" s="109"/>
      <c r="M28" s="110" t="s">
        <v>138</v>
      </c>
      <c r="N28" s="111">
        <f>IF(C13&lt;&gt;"",AVERAGE(C29:L29),"")</f>
        <v>6.048111111111111</v>
      </c>
      <c r="O28" s="112"/>
      <c r="P28" s="63" t="s">
        <v>47</v>
      </c>
      <c r="Q28" s="102">
        <f>IF(C13&lt;&gt;"",$N$29*CHOOSE($H$10,0,U23,U24,U25,U26,U27,U28,U29,U30,U31),"")</f>
        <v>4.893777777778263E-3</v>
      </c>
      <c r="R28" s="65"/>
      <c r="S28" s="65"/>
      <c r="T28" s="59">
        <v>7</v>
      </c>
      <c r="U28" s="101">
        <v>0.35339999999999999</v>
      </c>
      <c r="V28" s="308" t="s">
        <v>55</v>
      </c>
      <c r="W28" s="306" t="s">
        <v>47</v>
      </c>
      <c r="X28" s="52" t="s">
        <v>139</v>
      </c>
      <c r="Y28" s="55"/>
    </row>
    <row r="29" spans="1:25" ht="17.25" thickBot="1">
      <c r="A29" s="113" t="s">
        <v>57</v>
      </c>
      <c r="B29" s="80"/>
      <c r="C29" s="114">
        <f t="shared" ref="C29:L29" si="10">IF(C16&lt;&gt;"",SUM(C16,C21,C26)/COUNT(C16,C21,C26),"")</f>
        <v>6.0388888888888879</v>
      </c>
      <c r="D29" s="114">
        <f t="shared" si="10"/>
        <v>6.0511111111111111</v>
      </c>
      <c r="E29" s="114">
        <f t="shared" si="10"/>
        <v>6.0455555555555556</v>
      </c>
      <c r="F29" s="114">
        <f t="shared" si="10"/>
        <v>6.0533333333333337</v>
      </c>
      <c r="G29" s="114">
        <f t="shared" si="10"/>
        <v>6.0477777777777781</v>
      </c>
      <c r="H29" s="114">
        <f t="shared" si="10"/>
        <v>6.054444444444445</v>
      </c>
      <c r="I29" s="114">
        <f t="shared" si="10"/>
        <v>6.0511111111111111</v>
      </c>
      <c r="J29" s="114">
        <f t="shared" si="10"/>
        <v>6.0511111111111111</v>
      </c>
      <c r="K29" s="114">
        <f t="shared" si="10"/>
        <v>6.0477777777777781</v>
      </c>
      <c r="L29" s="114">
        <f t="shared" si="10"/>
        <v>6.04</v>
      </c>
      <c r="M29" s="82" t="s">
        <v>140</v>
      </c>
      <c r="N29" s="115">
        <f>IF(C13&lt;&gt;"",MAX(C29:L29)-MIN(C29:L29),"")</f>
        <v>1.5555555555557099E-2</v>
      </c>
      <c r="O29" s="98" t="s">
        <v>141</v>
      </c>
      <c r="P29" s="74"/>
      <c r="Q29" s="74"/>
      <c r="R29" s="74"/>
      <c r="S29" s="74"/>
      <c r="T29" s="59">
        <v>8</v>
      </c>
      <c r="U29" s="101">
        <v>0.33750000000000002</v>
      </c>
      <c r="V29" s="308"/>
      <c r="W29" s="306" t="s">
        <v>47</v>
      </c>
      <c r="X29" s="52" t="str">
        <f>IF(C13&lt;&gt;"",CONCATENATE("100(",TEXT($Q$28,"0.000"),"/",TEXT($Q$31,"0.000"),")"),"")</f>
        <v>100(0.005/0.067)</v>
      </c>
      <c r="Y29" s="55"/>
    </row>
    <row r="30" spans="1:25" ht="16.5">
      <c r="A30" s="116"/>
      <c r="B30" s="117" t="s">
        <v>142</v>
      </c>
      <c r="C30" s="118"/>
      <c r="D30" s="118"/>
      <c r="E30" s="118"/>
      <c r="F30" s="118"/>
      <c r="G30" s="118"/>
      <c r="H30" s="118"/>
      <c r="I30" s="118"/>
      <c r="J30" s="118"/>
      <c r="K30" s="118"/>
      <c r="L30" s="118"/>
      <c r="M30" s="119" t="s">
        <v>143</v>
      </c>
      <c r="N30" s="89">
        <f>IF(C13&lt;&gt;"",SUM(N17,N22,N27)/COUNT(C13,C18,C23),"")</f>
        <v>1.0666666666666588E-2</v>
      </c>
      <c r="O30" s="308" t="s">
        <v>58</v>
      </c>
      <c r="P30" s="306" t="s">
        <v>47</v>
      </c>
      <c r="Q30" s="52" t="s">
        <v>144</v>
      </c>
      <c r="R30" s="52"/>
      <c r="S30" s="52"/>
      <c r="T30" s="59">
        <v>9</v>
      </c>
      <c r="U30" s="101">
        <v>0.32490000000000002</v>
      </c>
      <c r="V30" s="308"/>
      <c r="W30" s="306" t="s">
        <v>47</v>
      </c>
      <c r="X30" s="95">
        <f>100*(Q28/Q31)</f>
        <v>7.3406666666673877</v>
      </c>
      <c r="Y30" s="55"/>
    </row>
    <row r="31" spans="1:25" ht="16.5">
      <c r="A31" s="120"/>
      <c r="B31" s="121" t="s">
        <v>145</v>
      </c>
      <c r="C31" s="122"/>
      <c r="D31" s="122"/>
      <c r="E31" s="122"/>
      <c r="F31" s="122"/>
      <c r="G31" s="122"/>
      <c r="H31" s="122"/>
      <c r="I31" s="122"/>
      <c r="J31" s="122"/>
      <c r="K31" s="122"/>
      <c r="L31" s="122"/>
      <c r="M31" s="123" t="s">
        <v>146</v>
      </c>
      <c r="N31" s="124">
        <f>IF(C13&lt;&gt;"",MAX(N16,N21,N26)-MIN(N16,N21,N26),"")</f>
        <v>4.3333333333341884E-3</v>
      </c>
      <c r="O31" s="308"/>
      <c r="P31" s="94" t="s">
        <v>47</v>
      </c>
      <c r="Q31" s="102">
        <f>(E8-D8)/6</f>
        <v>6.6666666666666721E-2</v>
      </c>
      <c r="R31" s="52"/>
      <c r="S31" s="52"/>
      <c r="T31" s="66">
        <v>10</v>
      </c>
      <c r="U31" s="125">
        <v>0.31459999999999999</v>
      </c>
      <c r="V31" s="126" t="s">
        <v>61</v>
      </c>
      <c r="W31" s="127" t="s">
        <v>47</v>
      </c>
      <c r="X31" s="95">
        <f>1.41*(Q28/Q24)</f>
        <v>1.0458734730905284</v>
      </c>
      <c r="Y31" s="55"/>
    </row>
    <row r="32" spans="1:25" ht="16.5">
      <c r="A32" s="120"/>
      <c r="B32" s="128" t="s">
        <v>147</v>
      </c>
      <c r="C32" s="122"/>
      <c r="D32" s="122"/>
      <c r="E32" s="129"/>
      <c r="F32" s="130"/>
      <c r="G32" s="131"/>
      <c r="H32" s="131" t="str">
        <f>IF(C13="","",IF(OR(AND($C22&lt;&gt;"",$C22&gt;$N$32),AND($D22&lt;&gt;"",$D22&gt;$N$32),AND($E22&lt;&gt;"",$E22&gt;$N$32),AND($F22&lt;&gt;"",$F22&gt;$N$32),AND($G22&lt;&gt;"",$G22&gt;$N$32),AND($H22&lt;&gt;"",$H22&gt;$N$32),AND($I22&lt;&gt;"",$I22&gt;$N$32),AND($J22&lt;&gt;"",$J22&gt;$N$32),AND($K22&lt;&gt;"",$K22&gt;$N$32),AND($L22&lt;&gt;"",$L22&gt;$N$32)),"B",""))</f>
        <v>B</v>
      </c>
      <c r="I32" s="131"/>
      <c r="J32" s="132" t="s">
        <v>148</v>
      </c>
      <c r="K32" s="122"/>
      <c r="L32" s="122"/>
      <c r="M32" s="133" t="s">
        <v>149</v>
      </c>
      <c r="N32" s="124">
        <f>IF(C13&lt;&gt;"",IF(F10=3,2.58*N30,3.27*N30),"")</f>
        <v>2.7519999999999798E-2</v>
      </c>
      <c r="O32" s="112"/>
      <c r="P32" s="134"/>
      <c r="Q32" s="64"/>
      <c r="R32" s="65"/>
      <c r="S32" s="65"/>
      <c r="T32" s="135"/>
      <c r="U32" s="135"/>
      <c r="V32" s="62"/>
      <c r="W32" s="65"/>
      <c r="X32" s="65"/>
      <c r="Y32" s="69"/>
    </row>
    <row r="33" spans="1:25" ht="17.25" thickBot="1">
      <c r="A33" s="136"/>
      <c r="B33" s="137" t="s">
        <v>150</v>
      </c>
      <c r="C33" s="138"/>
      <c r="D33" s="138"/>
      <c r="E33" s="138"/>
      <c r="F33" s="138"/>
      <c r="G33" s="138"/>
      <c r="H33" s="138"/>
      <c r="I33" s="138"/>
      <c r="J33" s="138"/>
      <c r="K33" s="138"/>
      <c r="L33" s="138"/>
      <c r="M33" s="139" t="s">
        <v>151</v>
      </c>
      <c r="N33" s="115">
        <f>IF(C13&lt;&gt;"",0,"")</f>
        <v>0</v>
      </c>
      <c r="O33" s="140"/>
      <c r="P33" s="141"/>
      <c r="Q33" s="142"/>
      <c r="R33" s="143"/>
      <c r="S33" s="143"/>
      <c r="T33" s="143"/>
      <c r="U33" s="143"/>
      <c r="V33" s="143"/>
      <c r="W33" s="143"/>
      <c r="X33" s="143"/>
      <c r="Y33" s="144"/>
    </row>
    <row r="34" spans="1:25">
      <c r="A34" s="145" t="s">
        <v>152</v>
      </c>
      <c r="B34" s="18"/>
      <c r="C34" s="18"/>
      <c r="D34" s="18"/>
      <c r="E34" s="18"/>
      <c r="F34" s="18"/>
      <c r="G34" s="18"/>
      <c r="H34" s="18"/>
      <c r="I34" s="18"/>
      <c r="J34" s="18"/>
      <c r="K34" s="18"/>
      <c r="L34" s="18"/>
      <c r="M34" s="18"/>
      <c r="N34" s="18"/>
      <c r="O34" s="18"/>
      <c r="P34" s="18"/>
      <c r="Q34" s="18"/>
      <c r="R34" s="18"/>
      <c r="S34" s="18"/>
      <c r="T34" s="18"/>
      <c r="U34" s="18"/>
      <c r="V34" s="18"/>
      <c r="W34" s="18"/>
      <c r="X34" s="18"/>
      <c r="Y34" s="146"/>
    </row>
    <row r="35" spans="1:25">
      <c r="A35" s="145" t="s">
        <v>153</v>
      </c>
      <c r="B35" s="18"/>
      <c r="C35" s="18"/>
      <c r="D35" s="18"/>
      <c r="E35" s="18"/>
      <c r="F35" s="18"/>
      <c r="G35" s="18"/>
      <c r="H35" s="18"/>
      <c r="I35" s="18"/>
      <c r="J35" s="18"/>
      <c r="K35" s="18"/>
      <c r="L35" s="18"/>
      <c r="M35" s="18"/>
      <c r="N35" s="18"/>
      <c r="O35" s="18"/>
      <c r="P35" s="18"/>
      <c r="Q35" s="18"/>
      <c r="R35" s="18"/>
      <c r="S35" s="18"/>
      <c r="T35" s="18"/>
      <c r="U35" s="18"/>
      <c r="V35" s="18"/>
      <c r="W35" s="18"/>
      <c r="X35" s="18"/>
      <c r="Y35" s="146"/>
    </row>
    <row r="36" spans="1:25">
      <c r="A36" s="145" t="s">
        <v>154</v>
      </c>
      <c r="B36" s="18"/>
      <c r="C36" s="18"/>
      <c r="D36" s="18"/>
      <c r="E36" s="18"/>
      <c r="F36" s="18"/>
      <c r="G36" s="18"/>
      <c r="H36" s="18"/>
      <c r="I36" s="18"/>
      <c r="J36" s="18"/>
      <c r="K36" s="18"/>
      <c r="L36" s="18"/>
      <c r="M36" s="18"/>
      <c r="N36" s="18"/>
      <c r="O36" s="18"/>
      <c r="P36" s="18"/>
      <c r="Q36" s="18"/>
      <c r="R36" s="18"/>
      <c r="S36" s="18"/>
      <c r="T36" s="18"/>
      <c r="U36" s="18"/>
      <c r="V36" s="18"/>
      <c r="W36" s="18"/>
      <c r="X36" s="18"/>
      <c r="Y36" s="146"/>
    </row>
    <row r="37" spans="1:25">
      <c r="A37" s="145"/>
      <c r="B37" s="18"/>
      <c r="C37" s="18"/>
      <c r="D37" s="18"/>
      <c r="E37" s="18"/>
      <c r="F37" s="18"/>
      <c r="G37" s="18"/>
      <c r="H37" s="18"/>
      <c r="I37" s="18"/>
      <c r="J37" s="18"/>
      <c r="K37" s="18"/>
      <c r="L37" s="18"/>
      <c r="M37" s="18"/>
      <c r="N37" s="18"/>
      <c r="O37" s="18"/>
      <c r="P37" s="18"/>
      <c r="Q37" s="18"/>
      <c r="R37" s="18"/>
      <c r="S37" s="18"/>
      <c r="T37" s="18"/>
      <c r="U37" s="18"/>
      <c r="V37" s="18"/>
      <c r="W37" s="18"/>
      <c r="X37" s="18"/>
      <c r="Y37" s="146"/>
    </row>
    <row r="38" spans="1:25">
      <c r="A38" s="145"/>
      <c r="B38" s="18"/>
      <c r="C38" s="18"/>
      <c r="D38" s="18"/>
      <c r="E38" s="18"/>
      <c r="F38" s="18"/>
      <c r="G38" s="18"/>
      <c r="H38" s="18"/>
      <c r="I38" s="18"/>
      <c r="J38" s="18"/>
      <c r="K38" s="18"/>
      <c r="L38" s="18"/>
      <c r="M38" s="18"/>
      <c r="N38" s="18"/>
      <c r="O38" s="18"/>
      <c r="P38" s="18"/>
      <c r="Q38" s="18"/>
      <c r="R38" s="18"/>
      <c r="S38" s="18"/>
      <c r="T38" s="18"/>
      <c r="U38" s="18"/>
      <c r="V38" s="18"/>
      <c r="W38" s="18"/>
      <c r="X38" s="18"/>
      <c r="Y38" s="146"/>
    </row>
    <row r="39" spans="1:25">
      <c r="A39" s="145" t="s">
        <v>155</v>
      </c>
      <c r="B39" s="18"/>
      <c r="C39" s="18"/>
      <c r="D39" s="18"/>
      <c r="E39" s="18"/>
      <c r="F39" s="18"/>
      <c r="G39" s="18"/>
      <c r="H39" s="18"/>
      <c r="I39" s="18"/>
      <c r="J39" s="18"/>
      <c r="K39" s="18"/>
      <c r="L39" s="18"/>
      <c r="M39" s="18"/>
      <c r="N39" s="18"/>
      <c r="O39" s="16" t="s">
        <v>156</v>
      </c>
      <c r="P39" s="18"/>
      <c r="Q39" s="18"/>
      <c r="R39" s="18"/>
      <c r="S39" s="18"/>
      <c r="T39" s="18"/>
      <c r="U39" s="18"/>
      <c r="V39" s="18"/>
      <c r="W39" s="18"/>
      <c r="X39" s="18"/>
      <c r="Y39" s="146"/>
    </row>
    <row r="40" spans="1:25">
      <c r="A40" s="145" t="s">
        <v>59</v>
      </c>
      <c r="B40" s="18"/>
      <c r="C40" s="18"/>
      <c r="D40" s="18"/>
      <c r="E40" s="18"/>
      <c r="F40" s="18"/>
      <c r="G40" s="18"/>
      <c r="H40" s="18"/>
      <c r="I40" s="18"/>
      <c r="J40" s="18"/>
      <c r="K40" s="18"/>
      <c r="L40" s="18"/>
      <c r="M40" s="18"/>
      <c r="N40" s="18"/>
      <c r="O40" s="18"/>
      <c r="P40" s="16" t="s">
        <v>157</v>
      </c>
      <c r="Q40" s="18"/>
      <c r="R40" s="18"/>
      <c r="S40" s="18"/>
      <c r="T40" s="18"/>
      <c r="U40" s="18"/>
      <c r="V40" s="18"/>
      <c r="W40" s="18"/>
      <c r="X40" s="18"/>
      <c r="Y40" s="146"/>
    </row>
    <row r="41" spans="1:25">
      <c r="A41" s="145" t="s">
        <v>60</v>
      </c>
      <c r="B41" s="18"/>
      <c r="C41" s="18"/>
      <c r="D41" s="18"/>
      <c r="E41" s="18"/>
      <c r="F41" s="18"/>
      <c r="G41" s="18"/>
      <c r="H41" s="18"/>
      <c r="I41" s="18"/>
      <c r="J41" s="18"/>
      <c r="K41" s="18"/>
      <c r="L41" s="18"/>
      <c r="M41" s="18"/>
      <c r="N41" s="18"/>
      <c r="O41" s="18"/>
      <c r="P41" s="18"/>
      <c r="Q41" s="18"/>
      <c r="R41" s="18"/>
      <c r="S41" s="18"/>
      <c r="T41" s="18"/>
      <c r="U41" s="18"/>
      <c r="V41" s="18"/>
      <c r="W41" s="18"/>
      <c r="X41" s="18"/>
      <c r="Y41" s="146"/>
    </row>
    <row r="42" spans="1:25">
      <c r="A42" s="147"/>
      <c r="B42" s="18"/>
      <c r="C42" s="18"/>
      <c r="D42" s="18"/>
      <c r="E42" s="18"/>
      <c r="F42" s="18"/>
      <c r="G42" s="18"/>
      <c r="H42" s="18"/>
      <c r="I42" s="18"/>
      <c r="J42" s="18"/>
      <c r="K42" s="18"/>
      <c r="L42" s="18"/>
      <c r="M42" s="18"/>
      <c r="N42" s="18"/>
      <c r="O42" s="18"/>
      <c r="P42" s="18"/>
      <c r="Q42" s="18"/>
      <c r="R42" s="18"/>
      <c r="S42" s="18"/>
      <c r="T42" s="18"/>
      <c r="U42" s="18"/>
      <c r="V42" s="18"/>
      <c r="W42" s="18"/>
      <c r="X42" s="18"/>
      <c r="Y42" s="146"/>
    </row>
    <row r="43" spans="1:25">
      <c r="A43" s="145" t="s">
        <v>26</v>
      </c>
      <c r="B43" s="135"/>
      <c r="C43" s="135"/>
      <c r="D43" s="135"/>
      <c r="E43" s="135"/>
      <c r="F43" s="135"/>
      <c r="G43" s="135"/>
      <c r="H43" s="135"/>
      <c r="I43" s="135"/>
      <c r="J43" s="135"/>
      <c r="K43" s="135"/>
      <c r="L43" s="135"/>
      <c r="M43" s="135"/>
      <c r="N43" s="135"/>
      <c r="O43" s="18"/>
      <c r="P43" s="18"/>
      <c r="Q43" s="18"/>
      <c r="R43" s="18"/>
      <c r="S43" s="18"/>
      <c r="T43" s="18"/>
      <c r="U43" s="18"/>
      <c r="V43" s="18"/>
      <c r="W43" s="18"/>
      <c r="X43" s="18"/>
      <c r="Y43" s="146"/>
    </row>
    <row r="44" spans="1:25">
      <c r="A44" s="147"/>
      <c r="B44" s="18"/>
      <c r="C44" s="18"/>
      <c r="D44" s="18"/>
      <c r="E44" s="18"/>
      <c r="F44" s="18"/>
      <c r="G44" s="18"/>
      <c r="H44" s="18"/>
      <c r="I44" s="18"/>
      <c r="J44" s="18"/>
      <c r="K44" s="18"/>
      <c r="L44" s="18"/>
      <c r="M44" s="18"/>
      <c r="N44" s="18"/>
      <c r="O44" s="16" t="s">
        <v>158</v>
      </c>
      <c r="P44" s="18"/>
      <c r="Q44" s="18"/>
      <c r="R44" s="18"/>
      <c r="S44" s="18"/>
      <c r="T44" s="18"/>
      <c r="U44" s="18"/>
      <c r="V44" s="18"/>
      <c r="W44" s="18"/>
      <c r="X44" s="18"/>
      <c r="Y44" s="146"/>
    </row>
    <row r="45" spans="1:25">
      <c r="A45" s="148"/>
      <c r="B45" s="74"/>
      <c r="C45" s="74"/>
      <c r="D45" s="74"/>
      <c r="E45" s="74"/>
      <c r="F45" s="74"/>
      <c r="G45" s="74"/>
      <c r="H45" s="74"/>
      <c r="I45" s="74"/>
      <c r="J45" s="74"/>
      <c r="K45" s="74"/>
      <c r="L45" s="74"/>
      <c r="M45" s="74"/>
      <c r="N45" s="74"/>
      <c r="O45" s="74"/>
      <c r="P45" s="74"/>
      <c r="Q45" s="74"/>
      <c r="R45" s="74"/>
      <c r="S45" s="74"/>
      <c r="T45" s="74"/>
      <c r="U45" s="74"/>
      <c r="V45" s="74"/>
      <c r="W45" s="74"/>
      <c r="X45" s="74"/>
      <c r="Y45" s="149"/>
    </row>
    <row r="46" spans="1:25" ht="14.25">
      <c r="A46" s="865" t="s">
        <v>159</v>
      </c>
      <c r="B46" s="866"/>
      <c r="C46" s="866"/>
      <c r="D46" s="866"/>
      <c r="E46" s="866"/>
      <c r="F46" s="866"/>
      <c r="G46" s="866"/>
      <c r="H46" s="866"/>
      <c r="I46" s="866"/>
      <c r="J46" s="866"/>
      <c r="K46" s="866"/>
      <c r="L46" s="866"/>
      <c r="M46" s="866"/>
      <c r="N46" s="866"/>
      <c r="O46" s="866" t="s">
        <v>160</v>
      </c>
      <c r="P46" s="866"/>
      <c r="Q46" s="866"/>
      <c r="R46" s="866"/>
      <c r="S46" s="866"/>
      <c r="T46" s="866"/>
      <c r="U46" s="866"/>
      <c r="V46" s="866"/>
      <c r="W46" s="866"/>
      <c r="X46" s="866"/>
      <c r="Y46" s="867"/>
    </row>
    <row r="47" spans="1:25" ht="13.5">
      <c r="A47" s="868" t="s">
        <v>161</v>
      </c>
      <c r="B47" s="869"/>
      <c r="C47" s="869"/>
      <c r="D47" s="869"/>
      <c r="E47" s="869"/>
      <c r="F47" s="869"/>
      <c r="G47" s="869"/>
      <c r="H47" s="869"/>
      <c r="I47" s="869"/>
      <c r="J47" s="869"/>
      <c r="K47" s="869"/>
      <c r="L47" s="869"/>
      <c r="M47" s="869"/>
      <c r="N47" s="869"/>
      <c r="O47" s="869" t="s">
        <v>162</v>
      </c>
      <c r="P47" s="870"/>
      <c r="Q47" s="870"/>
      <c r="R47" s="870"/>
      <c r="S47" s="870"/>
      <c r="T47" s="870"/>
      <c r="U47" s="870"/>
      <c r="V47" s="870"/>
      <c r="W47" s="870"/>
      <c r="X47" s="870"/>
      <c r="Y47" s="871"/>
    </row>
    <row r="48" spans="1:25">
      <c r="A48" s="147"/>
      <c r="B48" s="18"/>
      <c r="C48" s="18"/>
      <c r="D48" s="18"/>
      <c r="E48" s="18"/>
      <c r="F48" s="18"/>
      <c r="G48" s="18"/>
      <c r="H48" s="18"/>
      <c r="I48" s="18"/>
      <c r="J48" s="18"/>
      <c r="K48" s="18"/>
      <c r="L48" s="18"/>
      <c r="M48" s="18"/>
      <c r="N48" s="18"/>
      <c r="O48" s="18"/>
      <c r="P48" s="18"/>
      <c r="Q48" s="18"/>
      <c r="R48" s="18"/>
      <c r="S48" s="18"/>
      <c r="T48" s="18"/>
      <c r="U48" s="18"/>
      <c r="V48" s="18"/>
      <c r="W48" s="18"/>
      <c r="X48" s="18"/>
      <c r="Y48" s="150"/>
    </row>
    <row r="49" spans="1:25">
      <c r="A49" s="148"/>
      <c r="B49" s="74"/>
      <c r="C49" s="74"/>
      <c r="D49" s="74"/>
      <c r="E49" s="74"/>
      <c r="F49" s="74"/>
      <c r="G49" s="74"/>
      <c r="H49" s="74"/>
      <c r="I49" s="74"/>
      <c r="J49" s="74"/>
      <c r="K49" s="74"/>
      <c r="L49" s="74"/>
      <c r="M49" s="74"/>
      <c r="N49" s="75"/>
      <c r="O49" s="151"/>
      <c r="P49" s="74"/>
      <c r="Q49" s="74"/>
      <c r="R49" s="74"/>
      <c r="S49" s="74"/>
      <c r="T49" s="74"/>
      <c r="U49" s="74"/>
      <c r="V49" s="74"/>
      <c r="W49" s="74"/>
      <c r="X49" s="74"/>
      <c r="Y49" s="149"/>
    </row>
    <row r="50" spans="1:25">
      <c r="A50" s="147"/>
      <c r="B50" s="18"/>
      <c r="C50" s="18"/>
      <c r="D50" s="18"/>
      <c r="E50" s="18"/>
      <c r="F50" s="18"/>
      <c r="G50" s="18"/>
      <c r="H50" s="18"/>
      <c r="I50" s="18"/>
      <c r="J50" s="18"/>
      <c r="K50" s="18"/>
      <c r="L50" s="18"/>
      <c r="M50" s="18"/>
      <c r="N50" s="85"/>
      <c r="O50" s="152"/>
      <c r="P50" s="18"/>
      <c r="Q50" s="18"/>
      <c r="R50" s="18"/>
      <c r="S50" s="18"/>
      <c r="T50" s="18"/>
      <c r="U50" s="18"/>
      <c r="V50" s="18"/>
      <c r="W50" s="18"/>
      <c r="X50" s="18"/>
      <c r="Y50" s="146"/>
    </row>
    <row r="51" spans="1:25" ht="15" thickBot="1">
      <c r="A51" s="872"/>
      <c r="B51" s="873"/>
      <c r="C51" s="873"/>
      <c r="D51" s="143"/>
      <c r="E51" s="874" t="s">
        <v>163</v>
      </c>
      <c r="F51" s="874"/>
      <c r="G51" s="874"/>
      <c r="H51" s="143" t="s">
        <v>602</v>
      </c>
      <c r="I51" s="143"/>
      <c r="J51" s="143"/>
      <c r="K51" s="143"/>
      <c r="L51" s="143"/>
      <c r="M51" s="143"/>
      <c r="N51" s="153"/>
      <c r="O51" s="154"/>
      <c r="P51" s="143"/>
      <c r="Q51" s="143"/>
      <c r="R51" s="155" t="s">
        <v>164</v>
      </c>
      <c r="S51" s="143"/>
      <c r="T51" s="143" t="s">
        <v>760</v>
      </c>
      <c r="U51" s="143"/>
      <c r="V51" s="143"/>
      <c r="W51" s="873"/>
      <c r="X51" s="873"/>
      <c r="Y51" s="875"/>
    </row>
    <row r="53" spans="1:25">
      <c r="B53" s="15" t="s">
        <v>449</v>
      </c>
    </row>
  </sheetData>
  <mergeCells count="70">
    <mergeCell ref="V4:Y4"/>
    <mergeCell ref="A1:C2"/>
    <mergeCell ref="D1:Y1"/>
    <mergeCell ref="D2:Y2"/>
    <mergeCell ref="A3:E3"/>
    <mergeCell ref="F3:I3"/>
    <mergeCell ref="J3:N3"/>
    <mergeCell ref="O3:Q3"/>
    <mergeCell ref="R3:U3"/>
    <mergeCell ref="V3:Y3"/>
    <mergeCell ref="A4:E4"/>
    <mergeCell ref="F4:I4"/>
    <mergeCell ref="J4:N4"/>
    <mergeCell ref="O4:Q4"/>
    <mergeCell ref="R4:U4"/>
    <mergeCell ref="A5:E5"/>
    <mergeCell ref="F5:G5"/>
    <mergeCell ref="H5:I5"/>
    <mergeCell ref="J5:N5"/>
    <mergeCell ref="O5:Q5"/>
    <mergeCell ref="T5:U5"/>
    <mergeCell ref="V5:Y5"/>
    <mergeCell ref="F6:G6"/>
    <mergeCell ref="H6:I6"/>
    <mergeCell ref="J6:N6"/>
    <mergeCell ref="O6:Q6"/>
    <mergeCell ref="R6:S6"/>
    <mergeCell ref="T6:U6"/>
    <mergeCell ref="V6:Y6"/>
    <mergeCell ref="R5:S5"/>
    <mergeCell ref="V8:Y8"/>
    <mergeCell ref="A7:C7"/>
    <mergeCell ref="F7:G7"/>
    <mergeCell ref="H7:I7"/>
    <mergeCell ref="J7:N7"/>
    <mergeCell ref="O7:Q7"/>
    <mergeCell ref="V7:Y7"/>
    <mergeCell ref="A8:C8"/>
    <mergeCell ref="F8:G8"/>
    <mergeCell ref="H8:I8"/>
    <mergeCell ref="J8:N8"/>
    <mergeCell ref="O8:Q8"/>
    <mergeCell ref="O10:Q10"/>
    <mergeCell ref="A9:E9"/>
    <mergeCell ref="F9:G9"/>
    <mergeCell ref="H9:I9"/>
    <mergeCell ref="J9:K9"/>
    <mergeCell ref="L9:N9"/>
    <mergeCell ref="O9:Q9"/>
    <mergeCell ref="A10:E10"/>
    <mergeCell ref="F10:G10"/>
    <mergeCell ref="H10:I10"/>
    <mergeCell ref="J10:K10"/>
    <mergeCell ref="L10:N10"/>
    <mergeCell ref="A6:E6"/>
    <mergeCell ref="A47:N47"/>
    <mergeCell ref="O47:Y47"/>
    <mergeCell ref="A51:C51"/>
    <mergeCell ref="E51:G51"/>
    <mergeCell ref="W51:Y51"/>
    <mergeCell ref="R10:S10"/>
    <mergeCell ref="T10:U10"/>
    <mergeCell ref="V10:W10"/>
    <mergeCell ref="X10:Y10"/>
    <mergeCell ref="A46:N46"/>
    <mergeCell ref="O46:Y46"/>
    <mergeCell ref="R9:S9"/>
    <mergeCell ref="T9:U9"/>
    <mergeCell ref="V9:W9"/>
    <mergeCell ref="X9:Y9"/>
  </mergeCells>
  <conditionalFormatting sqref="V26">
    <cfRule type="cellIs" dxfId="40" priority="1" stopIfTrue="1" operator="between">
      <formula>"Gage system OK"</formula>
      <formula>"Gage system OK"</formula>
    </cfRule>
    <cfRule type="cellIs" dxfId="39" priority="2" stopIfTrue="1" operator="between">
      <formula>"Gage system may be acceptable"</formula>
      <formula>"Gage system may be acceptable"</formula>
    </cfRule>
    <cfRule type="cellIs" dxfId="38" priority="3" stopIfTrue="1" operator="between">
      <formula>"Gage system needs improvement"</formula>
      <formula>"Gage system needs improvement"</formula>
    </cfRule>
  </conditionalFormatting>
  <printOptions horizontalCentered="1"/>
  <pageMargins left="0.2" right="0.2" top="0.5" bottom="0.5" header="0.3" footer="0.3"/>
  <pageSetup scale="53" orientation="landscape" r:id="rId1"/>
  <headerFooter>
    <oddFooter>&amp;LDoc. No.: Q7600-F04 / Rev.00 / 01.06.14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9"/>
  <sheetViews>
    <sheetView zoomScaleNormal="100" workbookViewId="0">
      <selection activeCell="C15" sqref="C15"/>
    </sheetView>
  </sheetViews>
  <sheetFormatPr defaultRowHeight="15"/>
  <cols>
    <col min="1" max="1" width="16.7109375" customWidth="1"/>
    <col min="2" max="2" width="34.5703125" bestFit="1" customWidth="1"/>
    <col min="3" max="3" width="44.5703125" bestFit="1" customWidth="1"/>
    <col min="4" max="4" width="19.7109375" customWidth="1"/>
    <col min="5" max="5" width="18.85546875" customWidth="1"/>
    <col min="6" max="6" width="16.42578125" customWidth="1"/>
  </cols>
  <sheetData>
    <row r="1" spans="1:9">
      <c r="A1" s="504"/>
      <c r="B1" s="505"/>
      <c r="C1" s="506" t="s">
        <v>371</v>
      </c>
      <c r="D1" s="505"/>
      <c r="E1" s="505"/>
      <c r="F1" s="505" t="s">
        <v>372</v>
      </c>
    </row>
    <row r="2" spans="1:9">
      <c r="A2" s="505" t="s">
        <v>372</v>
      </c>
      <c r="B2" s="505"/>
      <c r="C2" s="504" t="s">
        <v>373</v>
      </c>
      <c r="D2" s="505"/>
      <c r="E2" s="505"/>
      <c r="F2" s="505" t="s">
        <v>372</v>
      </c>
    </row>
    <row r="3" spans="1:9">
      <c r="A3" s="504"/>
      <c r="B3" s="507"/>
      <c r="C3" s="505"/>
      <c r="D3" s="508"/>
      <c r="E3" s="504"/>
      <c r="F3" s="505"/>
    </row>
    <row r="4" spans="1:9" ht="30" customHeight="1">
      <c r="A4" s="504" t="s">
        <v>374</v>
      </c>
      <c r="B4" s="507" t="s">
        <v>619</v>
      </c>
      <c r="C4" s="509"/>
      <c r="D4" s="506" t="s">
        <v>375</v>
      </c>
      <c r="E4" s="1047" t="s">
        <v>643</v>
      </c>
      <c r="F4" s="1047"/>
      <c r="G4" s="497"/>
    </row>
    <row r="5" spans="1:9">
      <c r="A5" s="504"/>
      <c r="B5" s="507"/>
      <c r="C5" s="505"/>
      <c r="D5" s="506" t="s">
        <v>376</v>
      </c>
      <c r="E5" s="1046" t="s">
        <v>756</v>
      </c>
      <c r="F5" s="1046"/>
      <c r="H5" s="501"/>
      <c r="I5" s="501"/>
    </row>
    <row r="6" spans="1:9">
      <c r="A6" s="504" t="s">
        <v>377</v>
      </c>
      <c r="B6" s="510"/>
      <c r="C6" s="505"/>
      <c r="D6" s="505"/>
      <c r="E6" s="504"/>
      <c r="F6" s="504" t="s">
        <v>372</v>
      </c>
      <c r="H6" s="203"/>
      <c r="I6" s="203"/>
    </row>
    <row r="7" spans="1:9">
      <c r="A7" s="511"/>
      <c r="B7" s="505"/>
      <c r="C7" s="504"/>
      <c r="D7" s="505"/>
      <c r="E7" s="505"/>
      <c r="F7" s="505"/>
    </row>
    <row r="8" spans="1:9">
      <c r="A8" s="1048" t="s">
        <v>378</v>
      </c>
      <c r="B8" s="1050" t="s">
        <v>379</v>
      </c>
      <c r="C8" s="502" t="s">
        <v>380</v>
      </c>
      <c r="D8" s="1050" t="s">
        <v>381</v>
      </c>
      <c r="E8" s="1050" t="s">
        <v>382</v>
      </c>
      <c r="F8" s="503" t="s">
        <v>383</v>
      </c>
    </row>
    <row r="9" spans="1:9" ht="15.75" thickBot="1">
      <c r="A9" s="1049"/>
      <c r="B9" s="1051"/>
      <c r="C9" s="269" t="s">
        <v>384</v>
      </c>
      <c r="D9" s="1051"/>
      <c r="E9" s="1051"/>
      <c r="F9" s="270" t="s">
        <v>385</v>
      </c>
    </row>
    <row r="10" spans="1:9">
      <c r="A10" s="271">
        <v>1</v>
      </c>
      <c r="B10" s="272" t="s">
        <v>386</v>
      </c>
      <c r="C10" s="273" t="s">
        <v>450</v>
      </c>
      <c r="D10" s="274" t="s">
        <v>387</v>
      </c>
      <c r="E10" s="274">
        <v>0.01</v>
      </c>
      <c r="F10" s="275" t="s">
        <v>388</v>
      </c>
    </row>
    <row r="11" spans="1:9">
      <c r="A11" s="271">
        <v>2</v>
      </c>
      <c r="B11" s="272" t="s">
        <v>389</v>
      </c>
      <c r="C11" s="272">
        <v>72264787</v>
      </c>
      <c r="D11" s="274" t="s">
        <v>387</v>
      </c>
      <c r="E11" s="274">
        <v>1E-3</v>
      </c>
      <c r="F11" s="275" t="s">
        <v>390</v>
      </c>
    </row>
    <row r="12" spans="1:9">
      <c r="A12" s="271">
        <v>3</v>
      </c>
      <c r="B12" s="272" t="s">
        <v>391</v>
      </c>
      <c r="C12" s="272" t="s">
        <v>770</v>
      </c>
      <c r="D12" s="274" t="s">
        <v>392</v>
      </c>
      <c r="E12" s="276" t="s">
        <v>100</v>
      </c>
      <c r="F12" s="275" t="s">
        <v>390</v>
      </c>
    </row>
    <row r="13" spans="1:9">
      <c r="A13" s="271">
        <v>4</v>
      </c>
      <c r="B13" s="272" t="s">
        <v>591</v>
      </c>
      <c r="C13" s="273" t="s">
        <v>771</v>
      </c>
      <c r="D13" s="274" t="s">
        <v>387</v>
      </c>
      <c r="E13" s="274">
        <v>0.01</v>
      </c>
      <c r="F13" s="275" t="s">
        <v>390</v>
      </c>
    </row>
    <row r="14" spans="1:9">
      <c r="A14" s="271">
        <v>5</v>
      </c>
      <c r="B14" s="272" t="s">
        <v>393</v>
      </c>
      <c r="C14" s="273" t="s">
        <v>772</v>
      </c>
      <c r="D14" s="274" t="s">
        <v>387</v>
      </c>
      <c r="E14" s="273">
        <v>0.01</v>
      </c>
      <c r="F14" s="275" t="s">
        <v>390</v>
      </c>
    </row>
    <row r="15" spans="1:9" ht="15.75" thickBot="1">
      <c r="A15" s="271">
        <v>9</v>
      </c>
      <c r="B15" s="272" t="s">
        <v>353</v>
      </c>
      <c r="C15" s="273" t="s">
        <v>773</v>
      </c>
      <c r="D15" s="274" t="s">
        <v>387</v>
      </c>
      <c r="E15" s="617"/>
      <c r="F15" s="275" t="s">
        <v>390</v>
      </c>
    </row>
    <row r="16" spans="1:9" ht="26.25" customHeight="1">
      <c r="A16" s="277"/>
      <c r="B16" s="263"/>
      <c r="C16" s="278"/>
      <c r="D16" s="278"/>
      <c r="E16" s="278"/>
      <c r="F16" s="279"/>
    </row>
    <row r="17" spans="1:6">
      <c r="A17" s="264"/>
      <c r="B17" s="265" t="s">
        <v>762</v>
      </c>
      <c r="C17" s="265"/>
      <c r="D17" s="265" t="s">
        <v>763</v>
      </c>
      <c r="E17" s="265"/>
      <c r="F17" s="266"/>
    </row>
    <row r="18" spans="1:6" ht="15.75" thickBot="1">
      <c r="A18" s="280"/>
      <c r="B18" s="267"/>
      <c r="C18" s="267"/>
      <c r="D18" s="267"/>
      <c r="E18" s="267"/>
      <c r="F18" s="268"/>
    </row>
    <row r="19" spans="1:6">
      <c r="A19" t="s">
        <v>394</v>
      </c>
    </row>
  </sheetData>
  <mergeCells count="6">
    <mergeCell ref="E5:F5"/>
    <mergeCell ref="E4:F4"/>
    <mergeCell ref="A8:A9"/>
    <mergeCell ref="B8:B9"/>
    <mergeCell ref="D8:D9"/>
    <mergeCell ref="E8:E9"/>
  </mergeCells>
  <pageMargins left="0.7" right="0.7" top="0.75" bottom="0.75" header="0.3" footer="0.3"/>
  <pageSetup paperSize="9" scale="4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7</vt:i4>
      </vt:variant>
    </vt:vector>
  </HeadingPairs>
  <TitlesOfParts>
    <vt:vector size="23" baseType="lpstr">
      <vt:lpstr>PPAP TITLE</vt:lpstr>
      <vt:lpstr>INDEX PAGE</vt:lpstr>
      <vt:lpstr>DESIGN RECORD</vt:lpstr>
      <vt:lpstr>PFD</vt:lpstr>
      <vt:lpstr>Gauge R&amp;R.A</vt:lpstr>
      <vt:lpstr>PFMEA</vt:lpstr>
      <vt:lpstr>COTROL PLAN</vt:lpstr>
      <vt:lpstr>Gauge R&amp;R</vt:lpstr>
      <vt:lpstr>CHECKING AIDS LIST</vt:lpstr>
      <vt:lpstr>INITIAL PROCESS STUDY </vt:lpstr>
      <vt:lpstr>MATERIAL &amp; PERFORMANCE TESTER</vt:lpstr>
      <vt:lpstr>QUALIFIDE LABORATORY DOCUMENT</vt:lpstr>
      <vt:lpstr>PACKING STANDARD</vt:lpstr>
      <vt:lpstr>SIR</vt:lpstr>
      <vt:lpstr>PSW</vt:lpstr>
      <vt:lpstr>Compatibility Report</vt:lpstr>
      <vt:lpstr>'COTROL PLAN'!Print_Area</vt:lpstr>
      <vt:lpstr>'DESIGN RECORD'!Print_Area</vt:lpstr>
      <vt:lpstr>'INITIAL PROCESS STUDY '!Print_Area</vt:lpstr>
      <vt:lpstr>PFD!Print_Area</vt:lpstr>
      <vt:lpstr>PFMEA!Print_Area</vt:lpstr>
      <vt:lpstr>'PPAP TITLE'!Print_Area</vt:lpstr>
      <vt:lpstr>PSW!Print_Area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2024-10-22T04:21:32Z</dcterms:modified>
</cp:coreProperties>
</file>