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e8037e4e6734bd/Desktop/Endurance CSM Documents/"/>
    </mc:Choice>
  </mc:AlternateContent>
  <xr:revisionPtr revIDLastSave="0" documentId="8_{94852A55-416F-45F0-931F-32CD67859B12}" xr6:coauthVersionLast="47" xr6:coauthVersionMax="47" xr10:uidLastSave="{00000000-0000-0000-0000-000000000000}"/>
  <bookViews>
    <workbookView xWindow="-108" yWindow="-108" windowWidth="23256" windowHeight="12456" firstSheet="3" activeTab="3" xr2:uid="{5FBFFFFB-5BBA-4204-8DB2-4D89B8FA8DBA}"/>
  </bookViews>
  <sheets>
    <sheet name="engineer salary revised" sheetId="8" state="hidden" r:id="rId1"/>
    <sheet name="LEFT EMPLOYEE old list" sheetId="9" state="hidden" r:id="rId2"/>
    <sheet name="Prashant Patil" sheetId="7" state="hidden" r:id="rId3"/>
    <sheet name="ORGNIZATIONAL CHART" sheetId="11" r:id="rId4"/>
    <sheet name="FOR SALARY REVISION" sheetId="4" state="hidden" r:id="rId5"/>
  </sheets>
  <definedNames>
    <definedName name="_xlnm._FilterDatabase" localSheetId="0" hidden="1">'engineer salary revised'!$A$3:$I$4</definedName>
    <definedName name="_xlnm._FilterDatabase" localSheetId="4" hidden="1">'FOR SALARY REVISION'!$A$3:$HF$18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9" i="9" l="1"/>
  <c r="AY19" i="9" s="1"/>
  <c r="AV19" i="9"/>
  <c r="AX18" i="9"/>
  <c r="AZ18" i="9" s="1"/>
  <c r="AW18" i="9"/>
  <c r="AY18" i="9" s="1"/>
  <c r="AV18" i="9"/>
  <c r="J18" i="9"/>
  <c r="AW17" i="9"/>
  <c r="AX17" i="9" s="1"/>
  <c r="AU17" i="9"/>
  <c r="G16" i="9"/>
  <c r="G15" i="9"/>
  <c r="G14" i="9"/>
  <c r="G13" i="9"/>
  <c r="G12" i="9"/>
  <c r="G11" i="9"/>
  <c r="G10" i="9"/>
  <c r="G9" i="9"/>
  <c r="G8" i="9"/>
  <c r="G7" i="9"/>
  <c r="G6" i="9"/>
  <c r="G5" i="9"/>
  <c r="AY17" i="9" l="1"/>
  <c r="AZ17" i="9"/>
  <c r="AX19" i="9"/>
  <c r="AZ19" i="9" s="1"/>
  <c r="E26" i="4" l="1"/>
  <c r="E27" i="4"/>
  <c r="E28" i="4"/>
  <c r="E25" i="4"/>
  <c r="U9" i="4" l="1"/>
  <c r="U10" i="4"/>
  <c r="U11" i="4"/>
  <c r="U12" i="4"/>
  <c r="U13" i="4"/>
  <c r="U14" i="4"/>
  <c r="U15" i="4"/>
  <c r="U16" i="4"/>
  <c r="U17" i="4"/>
  <c r="U8" i="4"/>
  <c r="T18" i="4"/>
</calcChain>
</file>

<file path=xl/sharedStrings.xml><?xml version="1.0" encoding="utf-8"?>
<sst xmlns="http://schemas.openxmlformats.org/spreadsheetml/2006/main" count="383" uniqueCount="248">
  <si>
    <t>DOJ</t>
  </si>
  <si>
    <t>BASIC</t>
  </si>
  <si>
    <t>MEDICAL ALLOWANCE</t>
  </si>
  <si>
    <t>CONVEYANCE</t>
  </si>
  <si>
    <t>SPECIAL ALLOWANCE</t>
  </si>
  <si>
    <t>DEDUCTIONS</t>
  </si>
  <si>
    <t>PT</t>
  </si>
  <si>
    <t>NET SALARY(IN HAND)</t>
  </si>
  <si>
    <t>EMPLOYEE NO.</t>
  </si>
  <si>
    <t>EMPLOYEE NAME</t>
  </si>
  <si>
    <t>DESIGNATION</t>
  </si>
  <si>
    <t>DEPT</t>
  </si>
  <si>
    <t>REPORTING MANAGER</t>
  </si>
  <si>
    <t>CONFIRMATION DATE</t>
  </si>
  <si>
    <t>WORKING LOCATION</t>
  </si>
  <si>
    <t>PF NO</t>
  </si>
  <si>
    <t>ESIC NO</t>
  </si>
  <si>
    <t>PAN NO</t>
  </si>
  <si>
    <t>ADHAR NO.</t>
  </si>
  <si>
    <t>CTC PER MONTH</t>
  </si>
  <si>
    <t>AVINASH PATIL</t>
  </si>
  <si>
    <t>SERVICE</t>
  </si>
  <si>
    <t>MOBILE NO.</t>
  </si>
  <si>
    <t>TDS</t>
  </si>
  <si>
    <t>TOTAL DEDUCTIONS</t>
  </si>
  <si>
    <t>BONUS</t>
  </si>
  <si>
    <t>CTC ANNUAL</t>
  </si>
  <si>
    <t>HRA</t>
  </si>
  <si>
    <t>SELVA ARULANDHU</t>
  </si>
  <si>
    <t>PARASHARAM PATIL</t>
  </si>
  <si>
    <t>BHANU PRATAP</t>
  </si>
  <si>
    <t>SACHIN SURYAWANSHI</t>
  </si>
  <si>
    <t>SONU PANCHAL</t>
  </si>
  <si>
    <t>ANAND VAISHNAV</t>
  </si>
  <si>
    <t>SERVICE ENGINEER</t>
  </si>
  <si>
    <t>PLASTIC ENGINEER</t>
  </si>
  <si>
    <t>GRADUATE TRAINEE</t>
  </si>
  <si>
    <t>DELHI</t>
  </si>
  <si>
    <t>ROHAN BHAU PATIL</t>
  </si>
  <si>
    <t>NAMDEV CHAVAN</t>
  </si>
  <si>
    <t>RAJESH INGALE</t>
  </si>
  <si>
    <t>VIJAY THAKRE</t>
  </si>
  <si>
    <t>MUNIAPPAN.K</t>
  </si>
  <si>
    <t>MAHENDRA CHAUDHARI</t>
  </si>
  <si>
    <t>SWAPNIL UNHONE</t>
  </si>
  <si>
    <t>ABHAY KUMAR SHARMA</t>
  </si>
  <si>
    <t>BHARAT SINGH</t>
  </si>
  <si>
    <t>RAJAT ATHILKAR</t>
  </si>
  <si>
    <t>RAKESH YADAV</t>
  </si>
  <si>
    <t>MR.ABHISHEK JOHARI</t>
  </si>
  <si>
    <t>MECHANICAL ENGINEER (DC)</t>
  </si>
  <si>
    <t>SENIOR MECHANICAL ENGINEER (DC)</t>
  </si>
  <si>
    <t>ELECTRICAL ENGINEER (DC)</t>
  </si>
  <si>
    <t>SENIOR MECHANICAL ENGINEER (PIM)</t>
  </si>
  <si>
    <t>SENIOR SERVICE ENGINEER</t>
  </si>
  <si>
    <t>Pune</t>
  </si>
  <si>
    <t>Chennai</t>
  </si>
  <si>
    <t>Delhi</t>
  </si>
  <si>
    <t>NA</t>
  </si>
  <si>
    <t>Email ID</t>
  </si>
  <si>
    <t>sonupanchal303@gmail.com</t>
  </si>
  <si>
    <t>rawatanand439@gmail.com</t>
  </si>
  <si>
    <t>DIVISION</t>
  </si>
  <si>
    <t>Address:    GUT NO. 17, NIGHOJE ROAD,OPP. VOLKSWAGEN DISPATCH GATE,</t>
  </si>
  <si>
    <t>CHAKAN M.I.D.C., PH-III,Village Nighoge Tal Khed Dist Pune</t>
  </si>
  <si>
    <t>SR.NO.</t>
  </si>
  <si>
    <t>FULL NAME OF EMPLOYEE</t>
  </si>
  <si>
    <t>CONV ALLOW</t>
  </si>
  <si>
    <t>GROSS WAGES PAYABLE</t>
  </si>
  <si>
    <t>SP. ALL.</t>
  </si>
  <si>
    <t>H.R.A.</t>
  </si>
  <si>
    <t>GRAND TOTAL</t>
  </si>
  <si>
    <t>L K MACHINERY INDIA PVT. LTD.</t>
  </si>
  <si>
    <t>INJUCTION MOLDING</t>
  </si>
  <si>
    <t>DIE CASTING</t>
  </si>
  <si>
    <t>RECEPTION</t>
  </si>
  <si>
    <t>SECURITY</t>
  </si>
  <si>
    <t>MECHANICAL</t>
  </si>
  <si>
    <t>TOOL ROOM</t>
  </si>
  <si>
    <t>HOUSEKEEPING</t>
  </si>
  <si>
    <t>ELECTRICAL</t>
  </si>
  <si>
    <t>HELPER</t>
  </si>
  <si>
    <t>GENDER</t>
  </si>
  <si>
    <t>CATEGARY</t>
  </si>
  <si>
    <t>TOTAL</t>
  </si>
  <si>
    <t>RAHUL KUSHWAHA</t>
  </si>
  <si>
    <t>JITEN MAHAPATRA</t>
  </si>
  <si>
    <t>RAJARAM KAMBALE</t>
  </si>
  <si>
    <t>SANGITA KSHIRSAGAR</t>
  </si>
  <si>
    <t>DNYANESHWAR PANCHAL</t>
  </si>
  <si>
    <t>HIRALAL SHANKAR DAS</t>
  </si>
  <si>
    <t>KARTIK MARUTI KHAWTODE</t>
  </si>
  <si>
    <t>NIKHIL DHANANJAY SHINE</t>
  </si>
  <si>
    <t>MADHUKAR MORE</t>
  </si>
  <si>
    <t>VIJAY TATE</t>
  </si>
  <si>
    <t>SKILLED</t>
  </si>
  <si>
    <t>UNSKILLED</t>
  </si>
  <si>
    <t>F</t>
  </si>
  <si>
    <t>M</t>
  </si>
  <si>
    <t>PURCHESE</t>
  </si>
  <si>
    <t>ELECRICAL</t>
  </si>
  <si>
    <t>CNC SALES</t>
  </si>
  <si>
    <t>PERMANANT ADDRESS 1</t>
  </si>
  <si>
    <t>PERMANANT ADDRESS 2</t>
  </si>
  <si>
    <t>PRESENT ADDRESS 1</t>
  </si>
  <si>
    <t>PRESENT ADDRESS 2</t>
  </si>
  <si>
    <t>PUNE</t>
  </si>
  <si>
    <t>STATE</t>
  </si>
  <si>
    <t>DISTRICT</t>
  </si>
  <si>
    <t>HARYANA</t>
  </si>
  <si>
    <t>BALLABGARH</t>
  </si>
  <si>
    <t>HOUSE NO.38, SAMAIPUR ROAD, NEAR KHAN MARKET, RAJEEV COLONY, BALLABGARH, FARIDABAD</t>
  </si>
  <si>
    <t>OFFICE BOY</t>
  </si>
  <si>
    <t>PAYBLE WAGES</t>
  </si>
  <si>
    <t>TOTAL WORKING YEAR</t>
  </si>
  <si>
    <t>ADIRAJ MSPL CONTRACT</t>
  </si>
  <si>
    <t>Expected Hike</t>
  </si>
  <si>
    <t>Expected In Hand Salary</t>
  </si>
  <si>
    <t>CURRENT IN HAND</t>
  </si>
  <si>
    <t>5.8 YEAR</t>
  </si>
  <si>
    <t>3.0 YEAR</t>
  </si>
  <si>
    <t>0.1 MONTH</t>
  </si>
  <si>
    <t>TECHNISION</t>
  </si>
  <si>
    <t>D.A</t>
  </si>
  <si>
    <t>%</t>
  </si>
  <si>
    <t>SEMISKILLED</t>
  </si>
  <si>
    <t>Responsibility</t>
  </si>
  <si>
    <t>DCC and iron machines pannal and field wiring</t>
  </si>
  <si>
    <t>DCC and iron machines mechanical  and hydralic assy</t>
  </si>
  <si>
    <t>Handling all activies related tool room and assy</t>
  </si>
  <si>
    <t>Office boy and material follow up</t>
  </si>
  <si>
    <t>Security</t>
  </si>
  <si>
    <t>Housekeeping</t>
  </si>
  <si>
    <t>Iron machine assy.</t>
  </si>
  <si>
    <t>QUALIFICATION</t>
  </si>
  <si>
    <t>ITI Fitter</t>
  </si>
  <si>
    <t>ITI Wireman</t>
  </si>
  <si>
    <t>ITI Turner</t>
  </si>
  <si>
    <t>12th</t>
  </si>
  <si>
    <t>BA</t>
  </si>
  <si>
    <t>10th</t>
  </si>
  <si>
    <t>0.7 MONTH</t>
  </si>
  <si>
    <t>2.0 YEAR</t>
  </si>
  <si>
    <t>6.0 YEAR</t>
  </si>
  <si>
    <t>0.9 MONTH</t>
  </si>
  <si>
    <t>DRSPP0503H</t>
  </si>
  <si>
    <t>728976448832</t>
  </si>
  <si>
    <t>CJOPA64405J</t>
  </si>
  <si>
    <t>545716645874</t>
  </si>
  <si>
    <t>S/O BHOBLA,MANPUR,PALWAL</t>
  </si>
  <si>
    <t>MANPUR</t>
  </si>
  <si>
    <t>Handling reception and pantry as well as handling all store activities</t>
  </si>
  <si>
    <t>SAMADHAN DOIPHODE</t>
  </si>
  <si>
    <t>DIVISIONS</t>
  </si>
  <si>
    <t>KK CHAN,JACKY WONG,AVINASH PATIL</t>
  </si>
  <si>
    <t>GENARAL MANAGER</t>
  </si>
  <si>
    <t>ADMIN</t>
  </si>
  <si>
    <t>IMM SALES</t>
  </si>
  <si>
    <t>IMM SERVICE</t>
  </si>
  <si>
    <t>ACCOUNTS</t>
  </si>
  <si>
    <t>MANAGER</t>
  </si>
  <si>
    <t>ASSYEMLY MECHANICAL</t>
  </si>
  <si>
    <t>ANUJA BHALERAO</t>
  </si>
  <si>
    <t>HUMAN RESOURCES</t>
  </si>
  <si>
    <t>ASSYEMLY ELECTRICAL</t>
  </si>
  <si>
    <t>PARAG POTDAR</t>
  </si>
  <si>
    <t>NORTH SIDE</t>
  </si>
  <si>
    <t>WEST SIDE</t>
  </si>
  <si>
    <t>DIE CASTING SERVICE</t>
  </si>
  <si>
    <t>DIE CASTING SALES</t>
  </si>
  <si>
    <t>KOLHAPUR</t>
  </si>
  <si>
    <t>CHOPRA/iSky</t>
  </si>
  <si>
    <t>MARITAL STATUS</t>
  </si>
  <si>
    <t>MARRIED</t>
  </si>
  <si>
    <t>SINGLE</t>
  </si>
  <si>
    <t>DIPLOMA(ELECTRICAL)</t>
  </si>
  <si>
    <t>DIPLOMA(MECHANICAL)</t>
  </si>
  <si>
    <t>DOB</t>
  </si>
  <si>
    <t>BASIC+DA</t>
  </si>
  <si>
    <t>MEDICAL INSURANCE PRIMIUM</t>
  </si>
  <si>
    <t>DESIGN ENGINEER</t>
  </si>
  <si>
    <t>NET CTC</t>
  </si>
  <si>
    <t>ICICI BANK</t>
  </si>
  <si>
    <t>50100251148482</t>
  </si>
  <si>
    <t>HDFC0000633</t>
  </si>
  <si>
    <t xml:space="preserve">230901503103 </t>
  </si>
  <si>
    <t>ICIC0002309</t>
  </si>
  <si>
    <t>BANK NAME</t>
  </si>
  <si>
    <t>IFSC CODE</t>
  </si>
  <si>
    <t>HDFC BANK</t>
  </si>
  <si>
    <t>Employee Contribution</t>
  </si>
  <si>
    <t>AREA SALES MANAGER</t>
  </si>
  <si>
    <t>UTTER PRADESH</t>
  </si>
  <si>
    <t>Employer Contribution</t>
  </si>
  <si>
    <t>PF(12%)</t>
  </si>
  <si>
    <t>EPF+EDLI 1%</t>
  </si>
  <si>
    <t>ESIC(3.25%)</t>
  </si>
  <si>
    <t>GRATUITY</t>
  </si>
  <si>
    <t>ESIC(0.75%)</t>
  </si>
  <si>
    <t>VASEEM</t>
  </si>
  <si>
    <t>Adavance Amount</t>
  </si>
  <si>
    <t xml:space="preserve">Deduction </t>
  </si>
  <si>
    <t>Date</t>
  </si>
  <si>
    <t>A/C N0</t>
  </si>
  <si>
    <t>PAWAN UPADHYAY</t>
  </si>
  <si>
    <t>BE(E&amp;TC)</t>
  </si>
  <si>
    <t>KANPUR</t>
  </si>
  <si>
    <t>HEMANT VIHAR,BARRA-2</t>
  </si>
  <si>
    <t>upadhyaypawan.005@gmail.com</t>
  </si>
  <si>
    <t>ABJPU4846L</t>
  </si>
  <si>
    <t>290398949873</t>
  </si>
  <si>
    <t>628801566564</t>
  </si>
  <si>
    <t>ICIC0006288</t>
  </si>
  <si>
    <t>INJECTION MOLDING</t>
  </si>
  <si>
    <t>LAST WORKING DATE</t>
  </si>
  <si>
    <t>LEFT EMPLOYEE MASTER OF L.K MACHINERY INDIA PVT. LTD.</t>
  </si>
  <si>
    <t>CURRENT CTC PER MONTH</t>
  </si>
  <si>
    <t>CURRENT NET WAGES PER MONTH</t>
  </si>
  <si>
    <t>REVISED CTC PER MONTH</t>
  </si>
  <si>
    <t>REVISED NET WAGES</t>
  </si>
  <si>
    <t>REVISED SALARY 10%</t>
  </si>
  <si>
    <t>REVISED CTC ANNUAL</t>
  </si>
  <si>
    <t>3,043</t>
  </si>
  <si>
    <t>2,793</t>
  </si>
  <si>
    <t>33,482</t>
  </si>
  <si>
    <t>30,726</t>
  </si>
  <si>
    <t>33,281</t>
  </si>
  <si>
    <t>30,525</t>
  </si>
  <si>
    <t>4,01,783</t>
  </si>
  <si>
    <t>3,68,707</t>
  </si>
  <si>
    <t>3,69,758</t>
  </si>
  <si>
    <t>3,39,689</t>
  </si>
  <si>
    <t>30,238</t>
  </si>
  <si>
    <t>27,732</t>
  </si>
  <si>
    <t>30,438</t>
  </si>
  <si>
    <t>27,932</t>
  </si>
  <si>
    <t>ANNUAL SALARY REVISED FOR L.K INDIA EMPLOYEES</t>
  </si>
  <si>
    <t>Ajay Kumar</t>
  </si>
  <si>
    <t>NITIN SHELAKE</t>
  </si>
  <si>
    <t>ASSYEMLY ENGINEER</t>
  </si>
  <si>
    <t>RAJARAM KAMBLE</t>
  </si>
  <si>
    <t>CHOPADE/KADAM</t>
  </si>
  <si>
    <t>AURANGABAD</t>
  </si>
  <si>
    <t>DIPAK PATIL</t>
  </si>
  <si>
    <t>ACCOUNT ASSISTANT</t>
  </si>
  <si>
    <t>IMM</t>
  </si>
  <si>
    <t>RAVI MANE</t>
  </si>
  <si>
    <t>SANJAY BADWAIK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</si>
</sst>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4009]dd/mm/yyyy;@"/>
    <numFmt numFmtId="165" formatCode="0.0"/>
    <numFmt numFmtId="166" formatCode="dd/mm/yyyy;@"/>
    <numFmt numFmtId="167" formatCode="[$-14009]dd\ mmmm\ yyyy;@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2" fontId="1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7" fillId="0" borderId="0" xfId="2" applyFont="1"/>
    <xf numFmtId="0" fontId="6" fillId="0" borderId="0" xfId="2" applyFont="1"/>
    <xf numFmtId="0" fontId="5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8" fillId="0" borderId="1" xfId="3" applyFont="1" applyBorder="1" applyAlignment="1">
      <alignment vertical="center" wrapText="1"/>
    </xf>
    <xf numFmtId="166" fontId="8" fillId="0" borderId="1" xfId="2" applyNumberFormat="1" applyFont="1" applyBorder="1" applyAlignment="1">
      <alignment horizontal="left" vertical="center"/>
    </xf>
    <xf numFmtId="1" fontId="8" fillId="0" borderId="1" xfId="2" applyNumberFormat="1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8" fillId="0" borderId="3" xfId="3" applyFont="1" applyBorder="1" applyAlignment="1">
      <alignment vertical="center" wrapText="1"/>
    </xf>
    <xf numFmtId="166" fontId="8" fillId="0" borderId="3" xfId="2" applyNumberFormat="1" applyFont="1" applyBorder="1" applyAlignment="1">
      <alignment horizontal="left" vertical="center"/>
    </xf>
    <xf numFmtId="1" fontId="8" fillId="0" borderId="3" xfId="2" applyNumberFormat="1" applyFont="1" applyBorder="1" applyAlignment="1">
      <alignment horizontal="center" vertical="center"/>
    </xf>
    <xf numFmtId="1" fontId="11" fillId="0" borderId="3" xfId="2" applyNumberFormat="1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1" fontId="11" fillId="0" borderId="15" xfId="2" applyNumberFormat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8" fillId="0" borderId="9" xfId="2" applyFont="1" applyBorder="1" applyAlignment="1">
      <alignment horizontal="center" vertical="center"/>
    </xf>
    <xf numFmtId="166" fontId="8" fillId="0" borderId="9" xfId="2" applyNumberFormat="1" applyFont="1" applyBorder="1" applyAlignment="1">
      <alignment horizontal="left" vertical="center"/>
    </xf>
    <xf numFmtId="1" fontId="8" fillId="0" borderId="9" xfId="2" applyNumberFormat="1" applyFont="1" applyBorder="1" applyAlignment="1">
      <alignment horizontal="center" vertical="center"/>
    </xf>
    <xf numFmtId="1" fontId="11" fillId="0" borderId="9" xfId="2" applyNumberFormat="1" applyFont="1" applyBorder="1" applyAlignment="1">
      <alignment horizontal="center" vertical="center"/>
    </xf>
    <xf numFmtId="1" fontId="11" fillId="9" borderId="18" xfId="2" applyNumberFormat="1" applyFont="1" applyFill="1" applyBorder="1" applyAlignment="1">
      <alignment horizontal="center" vertical="center"/>
    </xf>
    <xf numFmtId="1" fontId="11" fillId="9" borderId="19" xfId="2" applyNumberFormat="1" applyFont="1" applyFill="1" applyBorder="1" applyAlignment="1">
      <alignment horizontal="center" vertical="center"/>
    </xf>
    <xf numFmtId="1" fontId="11" fillId="9" borderId="20" xfId="2" applyNumberFormat="1" applyFont="1" applyFill="1" applyBorder="1" applyAlignment="1">
      <alignment horizontal="center" vertical="center"/>
    </xf>
    <xf numFmtId="1" fontId="11" fillId="0" borderId="21" xfId="2" applyNumberFormat="1" applyFont="1" applyBorder="1" applyAlignment="1">
      <alignment horizontal="center" vertical="center"/>
    </xf>
    <xf numFmtId="9" fontId="1" fillId="0" borderId="19" xfId="5" applyFont="1" applyBorder="1" applyAlignment="1">
      <alignment horizontal="center"/>
    </xf>
    <xf numFmtId="9" fontId="1" fillId="0" borderId="19" xfId="0" applyNumberFormat="1" applyFont="1" applyBorder="1" applyAlignment="1">
      <alignment horizontal="center"/>
    </xf>
    <xf numFmtId="0" fontId="8" fillId="0" borderId="1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/>
    </xf>
    <xf numFmtId="165" fontId="8" fillId="0" borderId="15" xfId="2" applyNumberFormat="1" applyFont="1" applyBorder="1" applyAlignment="1">
      <alignment horizontal="center" vertical="center"/>
    </xf>
    <xf numFmtId="1" fontId="11" fillId="13" borderId="3" xfId="2" applyNumberFormat="1" applyFont="1" applyFill="1" applyBorder="1" applyAlignment="1">
      <alignment horizontal="center" vertical="center"/>
    </xf>
    <xf numFmtId="1" fontId="11" fillId="13" borderId="1" xfId="2" applyNumberFormat="1" applyFont="1" applyFill="1" applyBorder="1" applyAlignment="1">
      <alignment horizontal="center" vertical="center"/>
    </xf>
    <xf numFmtId="1" fontId="11" fillId="13" borderId="9" xfId="2" applyNumberFormat="1" applyFont="1" applyFill="1" applyBorder="1" applyAlignment="1">
      <alignment horizontal="center" vertical="center"/>
    </xf>
    <xf numFmtId="1" fontId="11" fillId="8" borderId="3" xfId="2" applyNumberFormat="1" applyFont="1" applyFill="1" applyBorder="1" applyAlignment="1">
      <alignment horizontal="center" vertical="center"/>
    </xf>
    <xf numFmtId="1" fontId="11" fillId="8" borderId="1" xfId="2" applyNumberFormat="1" applyFont="1" applyFill="1" applyBorder="1" applyAlignment="1">
      <alignment horizontal="center" vertical="center"/>
    </xf>
    <xf numFmtId="1" fontId="11" fillId="8" borderId="9" xfId="2" applyNumberFormat="1" applyFont="1" applyFill="1" applyBorder="1" applyAlignment="1">
      <alignment horizontal="center" vertical="center"/>
    </xf>
    <xf numFmtId="0" fontId="8" fillId="14" borderId="3" xfId="2" applyFont="1" applyFill="1" applyBorder="1" applyAlignment="1">
      <alignment horizontal="left" vertical="center"/>
    </xf>
    <xf numFmtId="0" fontId="8" fillId="14" borderId="1" xfId="2" applyFont="1" applyFill="1" applyBorder="1" applyAlignment="1">
      <alignment horizontal="left" vertical="center"/>
    </xf>
    <xf numFmtId="0" fontId="8" fillId="14" borderId="9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8" fillId="7" borderId="1" xfId="3" applyFont="1" applyFill="1" applyBorder="1" applyAlignment="1">
      <alignment horizontal="left" vertical="center" wrapText="1"/>
    </xf>
    <xf numFmtId="0" fontId="0" fillId="21" borderId="0" xfId="0" applyFill="1"/>
    <xf numFmtId="0" fontId="0" fillId="21" borderId="0" xfId="0" applyFill="1" applyAlignment="1">
      <alignment horizontal="center"/>
    </xf>
    <xf numFmtId="0" fontId="0" fillId="23" borderId="33" xfId="0" applyFill="1" applyBorder="1" applyAlignment="1">
      <alignment horizontal="center"/>
    </xf>
    <xf numFmtId="0" fontId="1" fillId="24" borderId="1" xfId="0" applyFont="1" applyFill="1" applyBorder="1"/>
    <xf numFmtId="0" fontId="1" fillId="24" borderId="1" xfId="0" applyFont="1" applyFill="1" applyBorder="1" applyAlignment="1">
      <alignment horizontal="center"/>
    </xf>
    <xf numFmtId="164" fontId="1" fillId="24" borderId="1" xfId="0" applyNumberFormat="1" applyFont="1" applyFill="1" applyBorder="1"/>
    <xf numFmtId="164" fontId="1" fillId="24" borderId="1" xfId="0" applyNumberFormat="1" applyFont="1" applyFill="1" applyBorder="1" applyAlignment="1">
      <alignment horizontal="center"/>
    </xf>
    <xf numFmtId="0" fontId="12" fillId="24" borderId="1" xfId="4" applyFill="1" applyBorder="1"/>
    <xf numFmtId="49" fontId="1" fillId="24" borderId="1" xfId="0" applyNumberFormat="1" applyFont="1" applyFill="1" applyBorder="1"/>
    <xf numFmtId="0" fontId="13" fillId="24" borderId="1" xfId="0" applyFont="1" applyFill="1" applyBorder="1"/>
    <xf numFmtId="0" fontId="2" fillId="25" borderId="1" xfId="0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1" fontId="1" fillId="0" borderId="0" xfId="0" applyNumberFormat="1" applyFont="1"/>
    <xf numFmtId="1" fontId="1" fillId="8" borderId="1" xfId="0" applyNumberFormat="1" applyFont="1" applyFill="1" applyBorder="1" applyAlignment="1">
      <alignment horizontal="center"/>
    </xf>
    <xf numFmtId="14" fontId="0" fillId="0" borderId="0" xfId="0" applyNumberFormat="1"/>
    <xf numFmtId="1" fontId="1" fillId="24" borderId="3" xfId="0" applyNumberFormat="1" applyFont="1" applyFill="1" applyBorder="1"/>
    <xf numFmtId="49" fontId="1" fillId="7" borderId="3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2" fillId="26" borderId="3" xfId="0" applyNumberFormat="1" applyFont="1" applyFill="1" applyBorder="1" applyAlignment="1">
      <alignment horizontal="center"/>
    </xf>
    <xf numFmtId="3" fontId="3" fillId="27" borderId="1" xfId="0" applyNumberFormat="1" applyFont="1" applyFill="1" applyBorder="1" applyAlignment="1">
      <alignment horizontal="center"/>
    </xf>
    <xf numFmtId="0" fontId="0" fillId="11" borderId="1" xfId="0" applyFill="1" applyBorder="1"/>
    <xf numFmtId="167" fontId="1" fillId="24" borderId="1" xfId="0" applyNumberFormat="1" applyFont="1" applyFill="1" applyBorder="1"/>
    <xf numFmtId="0" fontId="2" fillId="20" borderId="33" xfId="0" applyFont="1" applyFill="1" applyBorder="1" applyAlignment="1">
      <alignment horizontal="center"/>
    </xf>
    <xf numFmtId="0" fontId="3" fillId="22" borderId="33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6" borderId="41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12" borderId="22" xfId="0" applyFont="1" applyFill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16" fillId="12" borderId="25" xfId="0" applyFont="1" applyFill="1" applyBorder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6" fillId="12" borderId="26" xfId="0" applyFont="1" applyFill="1" applyBorder="1" applyAlignment="1">
      <alignment horizontal="center" vertical="center"/>
    </xf>
    <xf numFmtId="0" fontId="0" fillId="22" borderId="34" xfId="0" applyFill="1" applyBorder="1" applyAlignment="1">
      <alignment horizontal="center"/>
    </xf>
    <xf numFmtId="0" fontId="0" fillId="22" borderId="35" xfId="0" applyFill="1" applyBorder="1" applyAlignment="1">
      <alignment horizontal="center"/>
    </xf>
    <xf numFmtId="0" fontId="0" fillId="22" borderId="36" xfId="0" applyFill="1" applyBorder="1" applyAlignment="1">
      <alignment horizontal="center"/>
    </xf>
    <xf numFmtId="0" fontId="0" fillId="22" borderId="39" xfId="0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3" fillId="22" borderId="28" xfId="0" applyFont="1" applyFill="1" applyBorder="1" applyAlignment="1">
      <alignment horizontal="center"/>
    </xf>
    <xf numFmtId="0" fontId="3" fillId="22" borderId="29" xfId="0" applyFont="1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2" fillId="20" borderId="28" xfId="0" applyFont="1" applyFill="1" applyBorder="1" applyAlignment="1">
      <alignment horizontal="center"/>
    </xf>
    <xf numFmtId="0" fontId="2" fillId="20" borderId="29" xfId="0" applyFont="1" applyFill="1" applyBorder="1" applyAlignment="1">
      <alignment horizontal="center"/>
    </xf>
    <xf numFmtId="0" fontId="3" fillId="23" borderId="28" xfId="0" applyFont="1" applyFill="1" applyBorder="1" applyAlignment="1">
      <alignment horizontal="center"/>
    </xf>
    <xf numFmtId="0" fontId="3" fillId="23" borderId="29" xfId="0" applyFont="1" applyFill="1" applyBorder="1" applyAlignment="1">
      <alignment horizontal="center"/>
    </xf>
    <xf numFmtId="0" fontId="17" fillId="15" borderId="5" xfId="0" applyFont="1" applyFill="1" applyBorder="1" applyAlignment="1">
      <alignment horizontal="center"/>
    </xf>
    <xf numFmtId="0" fontId="17" fillId="15" borderId="6" xfId="0" applyFont="1" applyFill="1" applyBorder="1" applyAlignment="1">
      <alignment horizontal="center"/>
    </xf>
    <xf numFmtId="0" fontId="17" fillId="15" borderId="7" xfId="0" applyFont="1" applyFill="1" applyBorder="1" applyAlignment="1">
      <alignment horizontal="center"/>
    </xf>
    <xf numFmtId="0" fontId="18" fillId="16" borderId="8" xfId="0" applyFont="1" applyFill="1" applyBorder="1" applyAlignment="1">
      <alignment horizontal="center"/>
    </xf>
    <xf numFmtId="0" fontId="18" fillId="16" borderId="9" xfId="0" applyFont="1" applyFill="1" applyBorder="1" applyAlignment="1">
      <alignment horizontal="center"/>
    </xf>
    <xf numFmtId="0" fontId="18" fillId="16" borderId="10" xfId="0" applyFont="1" applyFill="1" applyBorder="1" applyAlignment="1">
      <alignment horizontal="center"/>
    </xf>
    <xf numFmtId="0" fontId="19" fillId="17" borderId="5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20" fillId="18" borderId="8" xfId="0" applyFont="1" applyFill="1" applyBorder="1" applyAlignment="1">
      <alignment horizontal="center"/>
    </xf>
    <xf numFmtId="0" fontId="20" fillId="18" borderId="9" xfId="0" applyFont="1" applyFill="1" applyBorder="1" applyAlignment="1">
      <alignment horizontal="center"/>
    </xf>
    <xf numFmtId="0" fontId="20" fillId="18" borderId="10" xfId="0" applyFont="1" applyFill="1" applyBorder="1" applyAlignment="1">
      <alignment horizontal="center"/>
    </xf>
    <xf numFmtId="0" fontId="21" fillId="26" borderId="28" xfId="0" applyFont="1" applyFill="1" applyBorder="1" applyAlignment="1">
      <alignment horizontal="center"/>
    </xf>
    <xf numFmtId="0" fontId="21" fillId="26" borderId="29" xfId="0" applyFont="1" applyFill="1" applyBorder="1" applyAlignment="1">
      <alignment horizontal="center"/>
    </xf>
    <xf numFmtId="0" fontId="21" fillId="26" borderId="30" xfId="0" applyFont="1" applyFill="1" applyBorder="1" applyAlignment="1">
      <alignment horizontal="center"/>
    </xf>
    <xf numFmtId="0" fontId="3" fillId="20" borderId="8" xfId="0" applyFont="1" applyFill="1" applyBorder="1" applyAlignment="1">
      <alignment horizontal="center"/>
    </xf>
    <xf numFmtId="0" fontId="3" fillId="20" borderId="10" xfId="0" applyFont="1" applyFill="1" applyBorder="1" applyAlignment="1">
      <alignment horizontal="center"/>
    </xf>
    <xf numFmtId="0" fontId="18" fillId="11" borderId="31" xfId="0" applyFont="1" applyFill="1" applyBorder="1" applyAlignment="1">
      <alignment horizontal="center"/>
    </xf>
    <xf numFmtId="0" fontId="18" fillId="11" borderId="32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11" borderId="32" xfId="0" applyFont="1" applyFill="1" applyBorder="1" applyAlignment="1">
      <alignment horizontal="center"/>
    </xf>
    <xf numFmtId="0" fontId="3" fillId="11" borderId="43" xfId="0" applyFont="1" applyFill="1" applyBorder="1" applyAlignment="1">
      <alignment horizontal="center"/>
    </xf>
    <xf numFmtId="0" fontId="3" fillId="11" borderId="4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21" fillId="19" borderId="28" xfId="0" applyFont="1" applyFill="1" applyBorder="1" applyAlignment="1">
      <alignment horizontal="center"/>
    </xf>
    <xf numFmtId="0" fontId="21" fillId="19" borderId="29" xfId="0" applyFont="1" applyFill="1" applyBorder="1" applyAlignment="1">
      <alignment horizontal="center"/>
    </xf>
    <xf numFmtId="0" fontId="3" fillId="20" borderId="45" xfId="0" applyFont="1" applyFill="1" applyBorder="1" applyAlignment="1">
      <alignment horizontal="center"/>
    </xf>
    <xf numFmtId="0" fontId="3" fillId="20" borderId="46" xfId="0" applyFont="1" applyFill="1" applyBorder="1" applyAlignment="1">
      <alignment horizontal="center"/>
    </xf>
    <xf numFmtId="0" fontId="0" fillId="19" borderId="28" xfId="0" applyFill="1" applyBorder="1" applyAlignment="1">
      <alignment horizontal="center"/>
    </xf>
    <xf numFmtId="0" fontId="0" fillId="19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2" borderId="29" xfId="0" applyFill="1" applyBorder="1" applyAlignment="1">
      <alignment horizontal="center"/>
    </xf>
    <xf numFmtId="0" fontId="3" fillId="20" borderId="34" xfId="0" applyFont="1" applyFill="1" applyBorder="1" applyAlignment="1">
      <alignment horizontal="center"/>
    </xf>
    <xf numFmtId="0" fontId="3" fillId="20" borderId="36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9" fillId="10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9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27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</cellXfs>
  <cellStyles count="7">
    <cellStyle name="Hyperlink" xfId="4" builtinId="8"/>
    <cellStyle name="Normal" xfId="0" builtinId="0"/>
    <cellStyle name="Normal 2 2 2" xfId="1" xr:uid="{7C1227FD-B8E4-4517-AF69-0DF821B4AE4F}"/>
    <cellStyle name="Normal 4" xfId="6" xr:uid="{24A2074A-A87F-4545-A3B1-2B39A454B644}"/>
    <cellStyle name="Normal_May 2010 (Adiraj)" xfId="2" xr:uid="{A8A26218-FBDC-4734-B151-384D73E7F4C3}"/>
    <cellStyle name="Normal_Minda Sai_March- 2011" xfId="3" xr:uid="{EEEB1B64-7C5B-4606-AAEA-2D62C220325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</xdr:colOff>
      <xdr:row>10</xdr:row>
      <xdr:rowOff>0</xdr:rowOff>
    </xdr:from>
    <xdr:to>
      <xdr:col>37</xdr:col>
      <xdr:colOff>95250</xdr:colOff>
      <xdr:row>10</xdr:row>
      <xdr:rowOff>25400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090531C-B80D-4A46-A0D7-B5D8FEE6049A}"/>
            </a:ext>
          </a:extLst>
        </xdr:cNvPr>
        <xdr:cNvCxnSpPr/>
      </xdr:nvCxnSpPr>
      <xdr:spPr>
        <a:xfrm flipH="1">
          <a:off x="2216150" y="2116667"/>
          <a:ext cx="25385183" cy="254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1225550</xdr:colOff>
      <xdr:row>10</xdr:row>
      <xdr:rowOff>0</xdr:rowOff>
    </xdr:from>
    <xdr:to>
      <xdr:col>2</xdr:col>
      <xdr:colOff>1231900</xdr:colOff>
      <xdr:row>12</xdr:row>
      <xdr:rowOff>6350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6009DC2-42D2-4592-A567-2D8C76F1CFDE}"/>
            </a:ext>
          </a:extLst>
        </xdr:cNvPr>
        <xdr:cNvCxnSpPr/>
      </xdr:nvCxnSpPr>
      <xdr:spPr>
        <a:xfrm flipH="1">
          <a:off x="2209800" y="2133600"/>
          <a:ext cx="0" cy="381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1193800</xdr:colOff>
      <xdr:row>13</xdr:row>
      <xdr:rowOff>6350</xdr:rowOff>
    </xdr:from>
    <xdr:to>
      <xdr:col>2</xdr:col>
      <xdr:colOff>1200150</xdr:colOff>
      <xdr:row>15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3AFDE5D-22C7-411B-87C7-E8DB7EC1160C}"/>
            </a:ext>
          </a:extLst>
        </xdr:cNvPr>
        <xdr:cNvCxnSpPr/>
      </xdr:nvCxnSpPr>
      <xdr:spPr>
        <a:xfrm flipH="1">
          <a:off x="2209800" y="2787650"/>
          <a:ext cx="0" cy="3873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1174750</xdr:colOff>
      <xdr:row>16</xdr:row>
      <xdr:rowOff>146050</xdr:rowOff>
    </xdr:from>
    <xdr:to>
      <xdr:col>2</xdr:col>
      <xdr:colOff>1181100</xdr:colOff>
      <xdr:row>18</xdr:row>
      <xdr:rowOff>165100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8B6BA82-5C15-458A-B24B-AC878DB71EA8}"/>
            </a:ext>
          </a:extLst>
        </xdr:cNvPr>
        <xdr:cNvCxnSpPr/>
      </xdr:nvCxnSpPr>
      <xdr:spPr>
        <a:xfrm flipH="1">
          <a:off x="2209800" y="3486150"/>
          <a:ext cx="0" cy="482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46565</xdr:colOff>
      <xdr:row>15</xdr:row>
      <xdr:rowOff>63500</xdr:rowOff>
    </xdr:from>
    <xdr:to>
      <xdr:col>24</xdr:col>
      <xdr:colOff>52915</xdr:colOff>
      <xdr:row>17</xdr:row>
      <xdr:rowOff>6350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38A37E8-0BCF-4E9A-B028-F24C76721CA5}"/>
            </a:ext>
          </a:extLst>
        </xdr:cNvPr>
        <xdr:cNvCxnSpPr/>
      </xdr:nvCxnSpPr>
      <xdr:spPr>
        <a:xfrm flipH="1">
          <a:off x="23967015" y="3219450"/>
          <a:ext cx="6350" cy="3175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78317</xdr:colOff>
      <xdr:row>17</xdr:row>
      <xdr:rowOff>262468</xdr:rowOff>
    </xdr:from>
    <xdr:to>
      <xdr:col>24</xdr:col>
      <xdr:colOff>84667</xdr:colOff>
      <xdr:row>20</xdr:row>
      <xdr:rowOff>12701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9111A2A-8555-4F0F-923E-597A0DF64A23}"/>
            </a:ext>
          </a:extLst>
        </xdr:cNvPr>
        <xdr:cNvCxnSpPr/>
      </xdr:nvCxnSpPr>
      <xdr:spPr>
        <a:xfrm flipH="1">
          <a:off x="23998767" y="3793068"/>
          <a:ext cx="6350" cy="40428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518583</xdr:colOff>
      <xdr:row>15</xdr:row>
      <xdr:rowOff>42334</xdr:rowOff>
    </xdr:from>
    <xdr:to>
      <xdr:col>26</xdr:col>
      <xdr:colOff>524933</xdr:colOff>
      <xdr:row>17</xdr:row>
      <xdr:rowOff>38100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B0BA086-A970-45D0-AE2A-05E3A98A7FF2}"/>
            </a:ext>
          </a:extLst>
        </xdr:cNvPr>
        <xdr:cNvCxnSpPr/>
      </xdr:nvCxnSpPr>
      <xdr:spPr>
        <a:xfrm flipH="1">
          <a:off x="25912233" y="3198284"/>
          <a:ext cx="6350" cy="37041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503766</xdr:colOff>
      <xdr:row>17</xdr:row>
      <xdr:rowOff>254000</xdr:rowOff>
    </xdr:from>
    <xdr:to>
      <xdr:col>26</xdr:col>
      <xdr:colOff>518583</xdr:colOff>
      <xdr:row>20</xdr:row>
      <xdr:rowOff>14816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0E6C327-A3FB-452A-ACCC-E39487936FA5}"/>
            </a:ext>
          </a:extLst>
        </xdr:cNvPr>
        <xdr:cNvCxnSpPr/>
      </xdr:nvCxnSpPr>
      <xdr:spPr>
        <a:xfrm flipH="1">
          <a:off x="25897416" y="3784600"/>
          <a:ext cx="14817" cy="41486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249765</xdr:colOff>
      <xdr:row>7</xdr:row>
      <xdr:rowOff>206526</xdr:rowOff>
    </xdr:from>
    <xdr:to>
      <xdr:col>21</xdr:col>
      <xdr:colOff>249765</xdr:colOff>
      <xdr:row>10</xdr:row>
      <xdr:rowOff>25097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93C1A01-47CD-4DFE-BAD7-14C7545FA81A}"/>
            </a:ext>
          </a:extLst>
        </xdr:cNvPr>
        <xdr:cNvCxnSpPr/>
      </xdr:nvCxnSpPr>
      <xdr:spPr>
        <a:xfrm flipH="1">
          <a:off x="15966015" y="1719943"/>
          <a:ext cx="0" cy="4218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219530</xdr:colOff>
      <xdr:row>4</xdr:row>
      <xdr:rowOff>14212</xdr:rowOff>
    </xdr:from>
    <xdr:to>
      <xdr:col>21</xdr:col>
      <xdr:colOff>219530</xdr:colOff>
      <xdr:row>5</xdr:row>
      <xdr:rowOff>179312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A931A2F-6E39-4F2E-B324-C7E21B883AE3}"/>
            </a:ext>
          </a:extLst>
        </xdr:cNvPr>
        <xdr:cNvCxnSpPr/>
      </xdr:nvCxnSpPr>
      <xdr:spPr>
        <a:xfrm>
          <a:off x="15935780" y="892629"/>
          <a:ext cx="0" cy="34501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529166</xdr:colOff>
      <xdr:row>10</xdr:row>
      <xdr:rowOff>21166</xdr:rowOff>
    </xdr:from>
    <xdr:to>
      <xdr:col>26</xdr:col>
      <xdr:colOff>535516</xdr:colOff>
      <xdr:row>12</xdr:row>
      <xdr:rowOff>27516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68D5728-E504-4E52-9F5C-7CA4A74760B8}"/>
            </a:ext>
          </a:extLst>
        </xdr:cNvPr>
        <xdr:cNvCxnSpPr/>
      </xdr:nvCxnSpPr>
      <xdr:spPr>
        <a:xfrm flipH="1">
          <a:off x="25922816" y="2154766"/>
          <a:ext cx="6350" cy="381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201084</xdr:colOff>
      <xdr:row>15</xdr:row>
      <xdr:rowOff>31750</xdr:rowOff>
    </xdr:from>
    <xdr:to>
      <xdr:col>31</xdr:col>
      <xdr:colOff>207432</xdr:colOff>
      <xdr:row>17</xdr:row>
      <xdr:rowOff>25400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D8F77C56-E9D6-4341-B76A-FC5497A82A04}"/>
            </a:ext>
          </a:extLst>
        </xdr:cNvPr>
        <xdr:cNvCxnSpPr/>
      </xdr:nvCxnSpPr>
      <xdr:spPr>
        <a:xfrm>
          <a:off x="28642734" y="3187700"/>
          <a:ext cx="6348" cy="3683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518583</xdr:colOff>
      <xdr:row>13</xdr:row>
      <xdr:rowOff>31750</xdr:rowOff>
    </xdr:from>
    <xdr:to>
      <xdr:col>26</xdr:col>
      <xdr:colOff>524933</xdr:colOff>
      <xdr:row>15</xdr:row>
      <xdr:rowOff>38099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DCC21B88-3510-4372-BE33-151598915EC2}"/>
            </a:ext>
          </a:extLst>
        </xdr:cNvPr>
        <xdr:cNvCxnSpPr/>
      </xdr:nvCxnSpPr>
      <xdr:spPr>
        <a:xfrm flipH="1">
          <a:off x="25912233" y="2813050"/>
          <a:ext cx="6350" cy="38099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31750</xdr:colOff>
      <xdr:row>15</xdr:row>
      <xdr:rowOff>31750</xdr:rowOff>
    </xdr:from>
    <xdr:to>
      <xdr:col>31</xdr:col>
      <xdr:colOff>201084</xdr:colOff>
      <xdr:row>15</xdr:row>
      <xdr:rowOff>52916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8BA2BDF-1626-4778-BF6D-32A56E223D2D}"/>
            </a:ext>
          </a:extLst>
        </xdr:cNvPr>
        <xdr:cNvCxnSpPr/>
      </xdr:nvCxnSpPr>
      <xdr:spPr>
        <a:xfrm flipH="1" flipV="1">
          <a:off x="23952200" y="3187700"/>
          <a:ext cx="4690534" cy="2116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560917</xdr:colOff>
      <xdr:row>12</xdr:row>
      <xdr:rowOff>275166</xdr:rowOff>
    </xdr:from>
    <xdr:to>
      <xdr:col>15</xdr:col>
      <xdr:colOff>571500</xdr:colOff>
      <xdr:row>16</xdr:row>
      <xdr:rowOff>63500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33BB3523-FC3F-4EE3-8206-41CAFA288F98}"/>
            </a:ext>
          </a:extLst>
        </xdr:cNvPr>
        <xdr:cNvCxnSpPr/>
      </xdr:nvCxnSpPr>
      <xdr:spPr>
        <a:xfrm>
          <a:off x="12520084" y="2762249"/>
          <a:ext cx="10583" cy="62441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243417</xdr:colOff>
      <xdr:row>16</xdr:row>
      <xdr:rowOff>63500</xdr:rowOff>
    </xdr:from>
    <xdr:to>
      <xdr:col>19</xdr:col>
      <xdr:colOff>762000</xdr:colOff>
      <xdr:row>16</xdr:row>
      <xdr:rowOff>116417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5CD14E97-9424-4CD1-AF24-666FCDFEB91B}"/>
            </a:ext>
          </a:extLst>
        </xdr:cNvPr>
        <xdr:cNvCxnSpPr/>
      </xdr:nvCxnSpPr>
      <xdr:spPr>
        <a:xfrm flipH="1" flipV="1">
          <a:off x="7366000" y="3386667"/>
          <a:ext cx="7567083" cy="529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254000</xdr:colOff>
      <xdr:row>16</xdr:row>
      <xdr:rowOff>95251</xdr:rowOff>
    </xdr:from>
    <xdr:to>
      <xdr:col>11</xdr:col>
      <xdr:colOff>254000</xdr:colOff>
      <xdr:row>19</xdr:row>
      <xdr:rowOff>2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A91E1DB-3201-4F6A-B801-99E8FA13C6B2}"/>
            </a:ext>
          </a:extLst>
        </xdr:cNvPr>
        <xdr:cNvCxnSpPr/>
      </xdr:nvCxnSpPr>
      <xdr:spPr>
        <a:xfrm>
          <a:off x="7376583" y="3418418"/>
          <a:ext cx="0" cy="5609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762000</xdr:colOff>
      <xdr:row>16</xdr:row>
      <xdr:rowOff>105834</xdr:rowOff>
    </xdr:from>
    <xdr:to>
      <xdr:col>19</xdr:col>
      <xdr:colOff>762000</xdr:colOff>
      <xdr:row>19</xdr:row>
      <xdr:rowOff>10585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A84AFAE-98B7-4768-BE61-820C0C13BA62}"/>
            </a:ext>
          </a:extLst>
        </xdr:cNvPr>
        <xdr:cNvCxnSpPr/>
      </xdr:nvCxnSpPr>
      <xdr:spPr>
        <a:xfrm>
          <a:off x="20389850" y="3445934"/>
          <a:ext cx="0" cy="55880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222250</xdr:colOff>
      <xdr:row>19</xdr:row>
      <xdr:rowOff>179915</xdr:rowOff>
    </xdr:from>
    <xdr:to>
      <xdr:col>11</xdr:col>
      <xdr:colOff>235253</xdr:colOff>
      <xdr:row>24</xdr:row>
      <xdr:rowOff>10583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18106473-1CCC-4A9A-953A-E6E0DCE3E27B}"/>
            </a:ext>
          </a:extLst>
        </xdr:cNvPr>
        <xdr:cNvCxnSpPr/>
      </xdr:nvCxnSpPr>
      <xdr:spPr>
        <a:xfrm flipH="1">
          <a:off x="7344833" y="4159248"/>
          <a:ext cx="13003" cy="83608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863600</xdr:colOff>
      <xdr:row>24</xdr:row>
      <xdr:rowOff>12700</xdr:rowOff>
    </xdr:from>
    <xdr:to>
      <xdr:col>13</xdr:col>
      <xdr:colOff>571500</xdr:colOff>
      <xdr:row>24</xdr:row>
      <xdr:rowOff>21167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8761ED39-5D9F-4CB4-9A17-2E225B964E2D}"/>
            </a:ext>
          </a:extLst>
        </xdr:cNvPr>
        <xdr:cNvCxnSpPr/>
      </xdr:nvCxnSpPr>
      <xdr:spPr>
        <a:xfrm>
          <a:off x="2165350" y="5537200"/>
          <a:ext cx="5528733" cy="846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838200</xdr:colOff>
      <xdr:row>23</xdr:row>
      <xdr:rowOff>158750</xdr:rowOff>
    </xdr:from>
    <xdr:to>
      <xdr:col>5</xdr:col>
      <xdr:colOff>844550</xdr:colOff>
      <xdr:row>25</xdr:row>
      <xdr:rowOff>165100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210A4899-E3E6-4D69-905F-98CBDDEE87AB}"/>
            </a:ext>
          </a:extLst>
        </xdr:cNvPr>
        <xdr:cNvCxnSpPr/>
      </xdr:nvCxnSpPr>
      <xdr:spPr>
        <a:xfrm flipH="1">
          <a:off x="2133600" y="5530850"/>
          <a:ext cx="6350" cy="381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608693</xdr:colOff>
      <xdr:row>26</xdr:row>
      <xdr:rowOff>181429</xdr:rowOff>
    </xdr:from>
    <xdr:to>
      <xdr:col>5</xdr:col>
      <xdr:colOff>608693</xdr:colOff>
      <xdr:row>29</xdr:row>
      <xdr:rowOff>15422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21C8614B-F357-4436-8581-6764142F4E7F}"/>
            </a:ext>
          </a:extLst>
        </xdr:cNvPr>
        <xdr:cNvCxnSpPr/>
      </xdr:nvCxnSpPr>
      <xdr:spPr>
        <a:xfrm flipH="1">
          <a:off x="1904093" y="6118679"/>
          <a:ext cx="0" cy="40549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127000</xdr:colOff>
      <xdr:row>29</xdr:row>
      <xdr:rowOff>26611</xdr:rowOff>
    </xdr:from>
    <xdr:to>
      <xdr:col>12</xdr:col>
      <xdr:colOff>0</xdr:colOff>
      <xdr:row>29</xdr:row>
      <xdr:rowOff>38100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B1DFA2FC-1AB0-4991-A25B-A6638D40BF26}"/>
            </a:ext>
          </a:extLst>
        </xdr:cNvPr>
        <xdr:cNvCxnSpPr/>
      </xdr:nvCxnSpPr>
      <xdr:spPr>
        <a:xfrm flipH="1">
          <a:off x="4775200" y="6535361"/>
          <a:ext cx="1104900" cy="1148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134257</xdr:colOff>
      <xdr:row>29</xdr:row>
      <xdr:rowOff>39916</xdr:rowOff>
    </xdr:from>
    <xdr:to>
      <xdr:col>10</xdr:col>
      <xdr:colOff>143329</xdr:colOff>
      <xdr:row>30</xdr:row>
      <xdr:rowOff>185058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1010ACF1-35B5-46D5-8F00-56B9057F9097}"/>
            </a:ext>
          </a:extLst>
        </xdr:cNvPr>
        <xdr:cNvCxnSpPr/>
      </xdr:nvCxnSpPr>
      <xdr:spPr>
        <a:xfrm flipH="1">
          <a:off x="4782457" y="6548666"/>
          <a:ext cx="9072" cy="33564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</xdr:row>
      <xdr:rowOff>27213</xdr:rowOff>
    </xdr:from>
    <xdr:to>
      <xdr:col>16</xdr:col>
      <xdr:colOff>412750</xdr:colOff>
      <xdr:row>29</xdr:row>
      <xdr:rowOff>42333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A7F0B154-9930-4394-BE28-DA992396841A}"/>
            </a:ext>
          </a:extLst>
        </xdr:cNvPr>
        <xdr:cNvCxnSpPr/>
      </xdr:nvCxnSpPr>
      <xdr:spPr>
        <a:xfrm flipH="1" flipV="1">
          <a:off x="5896732" y="6504213"/>
          <a:ext cx="4580768" cy="1512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577850</xdr:colOff>
      <xdr:row>29</xdr:row>
      <xdr:rowOff>78316</xdr:rowOff>
    </xdr:from>
    <xdr:to>
      <xdr:col>13</xdr:col>
      <xdr:colOff>590550</xdr:colOff>
      <xdr:row>31</xdr:row>
      <xdr:rowOff>14816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A8CB6900-9A8F-4A52-ACF3-A87C3FBE7846}"/>
            </a:ext>
          </a:extLst>
        </xdr:cNvPr>
        <xdr:cNvCxnSpPr/>
      </xdr:nvCxnSpPr>
      <xdr:spPr>
        <a:xfrm flipH="1">
          <a:off x="7664450" y="6587066"/>
          <a:ext cx="12700" cy="3175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49590</xdr:colOff>
      <xdr:row>32</xdr:row>
      <xdr:rowOff>10283</xdr:rowOff>
    </xdr:from>
    <xdr:to>
      <xdr:col>10</xdr:col>
      <xdr:colOff>58662</xdr:colOff>
      <xdr:row>33</xdr:row>
      <xdr:rowOff>155425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B0428059-A517-42E7-A3FD-81089EFBC81D}"/>
            </a:ext>
          </a:extLst>
        </xdr:cNvPr>
        <xdr:cNvCxnSpPr/>
      </xdr:nvCxnSpPr>
      <xdr:spPr>
        <a:xfrm flipH="1">
          <a:off x="6558340" y="7079950"/>
          <a:ext cx="9072" cy="33564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603250</xdr:colOff>
      <xdr:row>31</xdr:row>
      <xdr:rowOff>180524</xdr:rowOff>
    </xdr:from>
    <xdr:to>
      <xdr:col>13</xdr:col>
      <xdr:colOff>612323</xdr:colOff>
      <xdr:row>33</xdr:row>
      <xdr:rowOff>180522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8B876E10-A628-488F-9982-3F941B4D920D}"/>
            </a:ext>
          </a:extLst>
        </xdr:cNvPr>
        <xdr:cNvCxnSpPr/>
      </xdr:nvCxnSpPr>
      <xdr:spPr>
        <a:xfrm flipH="1">
          <a:off x="7689850" y="7070274"/>
          <a:ext cx="9073" cy="37464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572711</xdr:colOff>
      <xdr:row>24</xdr:row>
      <xdr:rowOff>12095</xdr:rowOff>
    </xdr:from>
    <xdr:to>
      <xdr:col>13</xdr:col>
      <xdr:colOff>579061</xdr:colOff>
      <xdr:row>26</xdr:row>
      <xdr:rowOff>7862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7399A41A-9EEF-4462-8E21-C4A04E8EF7FF}"/>
            </a:ext>
          </a:extLst>
        </xdr:cNvPr>
        <xdr:cNvCxnSpPr/>
      </xdr:nvCxnSpPr>
      <xdr:spPr>
        <a:xfrm flipH="1">
          <a:off x="7659311" y="5568345"/>
          <a:ext cx="6350" cy="37676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595993</xdr:colOff>
      <xdr:row>27</xdr:row>
      <xdr:rowOff>26006</xdr:rowOff>
    </xdr:from>
    <xdr:to>
      <xdr:col>13</xdr:col>
      <xdr:colOff>602343</xdr:colOff>
      <xdr:row>29</xdr:row>
      <xdr:rowOff>54732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FBF2DBF4-686F-4405-8E29-8C5781E1D5DB}"/>
            </a:ext>
          </a:extLst>
        </xdr:cNvPr>
        <xdr:cNvCxnSpPr/>
      </xdr:nvCxnSpPr>
      <xdr:spPr>
        <a:xfrm flipH="1">
          <a:off x="7682593" y="6153756"/>
          <a:ext cx="6350" cy="40972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594783</xdr:colOff>
      <xdr:row>29</xdr:row>
      <xdr:rowOff>156634</xdr:rowOff>
    </xdr:from>
    <xdr:to>
      <xdr:col>5</xdr:col>
      <xdr:colOff>601133</xdr:colOff>
      <xdr:row>31</xdr:row>
      <xdr:rowOff>170544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F874CDD1-C419-4C02-8218-607336D11665}"/>
            </a:ext>
          </a:extLst>
        </xdr:cNvPr>
        <xdr:cNvCxnSpPr/>
      </xdr:nvCxnSpPr>
      <xdr:spPr>
        <a:xfrm flipH="1">
          <a:off x="1896533" y="6633634"/>
          <a:ext cx="6350" cy="39491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398539</xdr:colOff>
      <xdr:row>32</xdr:row>
      <xdr:rowOff>9073</xdr:rowOff>
    </xdr:from>
    <xdr:to>
      <xdr:col>16</xdr:col>
      <xdr:colOff>407611</xdr:colOff>
      <xdr:row>33</xdr:row>
      <xdr:rowOff>181428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57CD7894-0FC6-46C6-AC3A-FFB672FE85DE}"/>
            </a:ext>
          </a:extLst>
        </xdr:cNvPr>
        <xdr:cNvCxnSpPr/>
      </xdr:nvCxnSpPr>
      <xdr:spPr>
        <a:xfrm flipH="1">
          <a:off x="11879339" y="7089323"/>
          <a:ext cx="9072" cy="35650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388561</xdr:colOff>
      <xdr:row>29</xdr:row>
      <xdr:rowOff>42030</xdr:rowOff>
    </xdr:from>
    <xdr:to>
      <xdr:col>16</xdr:col>
      <xdr:colOff>397633</xdr:colOff>
      <xdr:row>31</xdr:row>
      <xdr:rowOff>42029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6A4A830D-42F7-4EC6-B403-C1F669CB0282}"/>
            </a:ext>
          </a:extLst>
        </xdr:cNvPr>
        <xdr:cNvCxnSpPr/>
      </xdr:nvCxnSpPr>
      <xdr:spPr>
        <a:xfrm flipH="1">
          <a:off x="10453311" y="6519030"/>
          <a:ext cx="9072" cy="38099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6350</xdr:colOff>
      <xdr:row>26</xdr:row>
      <xdr:rowOff>24493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2D7D175D-A50A-45E0-89D5-6D37107561A3}"/>
            </a:ext>
          </a:extLst>
        </xdr:cNvPr>
        <xdr:cNvCxnSpPr/>
      </xdr:nvCxnSpPr>
      <xdr:spPr>
        <a:xfrm flipH="1">
          <a:off x="20396200" y="5372100"/>
          <a:ext cx="6350" cy="39914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20</xdr:row>
      <xdr:rowOff>21167</xdr:rowOff>
    </xdr:from>
    <xdr:to>
      <xdr:col>20</xdr:col>
      <xdr:colOff>0</xdr:colOff>
      <xdr:row>22</xdr:row>
      <xdr:rowOff>158750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FC32F23A-40FE-4A5A-88F0-6613EE2FD78F}"/>
            </a:ext>
          </a:extLst>
        </xdr:cNvPr>
        <xdr:cNvCxnSpPr/>
      </xdr:nvCxnSpPr>
      <xdr:spPr>
        <a:xfrm>
          <a:off x="20396200" y="4205817"/>
          <a:ext cx="0" cy="56938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878417</xdr:colOff>
      <xdr:row>20</xdr:row>
      <xdr:rowOff>211667</xdr:rowOff>
    </xdr:from>
    <xdr:to>
      <xdr:col>2</xdr:col>
      <xdr:colOff>889000</xdr:colOff>
      <xdr:row>22</xdr:row>
      <xdr:rowOff>169333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18238D3E-DF18-492F-B978-927A5D5B621C}"/>
            </a:ext>
          </a:extLst>
        </xdr:cNvPr>
        <xdr:cNvCxnSpPr/>
      </xdr:nvCxnSpPr>
      <xdr:spPr>
        <a:xfrm flipH="1">
          <a:off x="2173817" y="4396317"/>
          <a:ext cx="10583" cy="38946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582083</xdr:colOff>
      <xdr:row>10</xdr:row>
      <xdr:rowOff>21166</xdr:rowOff>
    </xdr:from>
    <xdr:to>
      <xdr:col>15</xdr:col>
      <xdr:colOff>592667</xdr:colOff>
      <xdr:row>12</xdr:row>
      <xdr:rowOff>10584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ED71FD5-29FE-4FB4-93CF-E3DA40B6BA3E}"/>
            </a:ext>
          </a:extLst>
        </xdr:cNvPr>
        <xdr:cNvCxnSpPr/>
      </xdr:nvCxnSpPr>
      <xdr:spPr>
        <a:xfrm flipH="1">
          <a:off x="12062883" y="2154766"/>
          <a:ext cx="10584" cy="36406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105833</xdr:colOff>
      <xdr:row>10</xdr:row>
      <xdr:rowOff>31750</xdr:rowOff>
    </xdr:from>
    <xdr:to>
      <xdr:col>37</xdr:col>
      <xdr:colOff>112183</xdr:colOff>
      <xdr:row>12</xdr:row>
      <xdr:rowOff>38100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A581EF47-B64F-4DB2-B385-12AE508C7A45}"/>
            </a:ext>
          </a:extLst>
        </xdr:cNvPr>
        <xdr:cNvCxnSpPr/>
      </xdr:nvCxnSpPr>
      <xdr:spPr>
        <a:xfrm flipH="1">
          <a:off x="27611916" y="2148417"/>
          <a:ext cx="6350" cy="37676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116416</xdr:colOff>
      <xdr:row>13</xdr:row>
      <xdr:rowOff>0</xdr:rowOff>
    </xdr:from>
    <xdr:to>
      <xdr:col>37</xdr:col>
      <xdr:colOff>122766</xdr:colOff>
      <xdr:row>15</xdr:row>
      <xdr:rowOff>6349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14CB6EED-8F86-4C74-9AE7-B1F33EF3789C}"/>
            </a:ext>
          </a:extLst>
        </xdr:cNvPr>
        <xdr:cNvCxnSpPr/>
      </xdr:nvCxnSpPr>
      <xdr:spPr>
        <a:xfrm flipH="1">
          <a:off x="27622499" y="2762250"/>
          <a:ext cx="6350" cy="37676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awatanand439@gmail.com" TargetMode="External"/><Relationship Id="rId1" Type="http://schemas.openxmlformats.org/officeDocument/2006/relationships/hyperlink" Target="mailto:sonupanchal303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75D3-970A-481D-8A7C-A54E5F117DCC}">
  <dimension ref="A1:M7"/>
  <sheetViews>
    <sheetView showGridLines="0" zoomScale="80" zoomScaleNormal="80" workbookViewId="0">
      <pane xSplit="5" ySplit="4" topLeftCell="I5" activePane="bottomRight" state="frozen"/>
      <selection pane="topRight" activeCell="F1" sqref="F1"/>
      <selection pane="bottomLeft" activeCell="A3" sqref="A3"/>
      <selection pane="bottomRight" activeCell="C20" sqref="C20"/>
    </sheetView>
  </sheetViews>
  <sheetFormatPr defaultRowHeight="14.4" x14ac:dyDescent="0.3"/>
  <cols>
    <col min="1" max="1" width="14.21875" style="1" customWidth="1"/>
    <col min="2" max="2" width="26.33203125" customWidth="1"/>
    <col min="3" max="3" width="24.77734375" customWidth="1"/>
    <col min="4" max="4" width="16.77734375" customWidth="1"/>
    <col min="5" max="5" width="16.21875" bestFit="1" customWidth="1"/>
    <col min="6" max="6" width="9.21875" customWidth="1"/>
    <col min="7" max="7" width="15.44140625" style="1" bestFit="1" customWidth="1"/>
    <col min="8" max="8" width="20.5546875" style="1" bestFit="1" customWidth="1"/>
    <col min="9" max="9" width="12.21875" style="1" bestFit="1" customWidth="1"/>
    <col min="10" max="10" width="19.5546875" bestFit="1" customWidth="1"/>
    <col min="11" max="11" width="23.33203125" bestFit="1" customWidth="1"/>
    <col min="12" max="12" width="19.21875" bestFit="1" customWidth="1"/>
    <col min="13" max="13" width="20.21875" bestFit="1" customWidth="1"/>
  </cols>
  <sheetData>
    <row r="1" spans="1:13" x14ac:dyDescent="0.3">
      <c r="A1" s="108" t="s">
        <v>236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s="3" customFormat="1" ht="9.4499999999999993" customHeight="1" x14ac:dyDescent="0.3">
      <c r="A3" s="115" t="s">
        <v>8</v>
      </c>
      <c r="B3" s="113" t="s">
        <v>9</v>
      </c>
      <c r="C3" s="113" t="s">
        <v>10</v>
      </c>
      <c r="D3" s="113" t="s">
        <v>62</v>
      </c>
      <c r="E3" s="113" t="s">
        <v>11</v>
      </c>
      <c r="F3" s="113" t="s">
        <v>0</v>
      </c>
      <c r="G3" s="109" t="s">
        <v>216</v>
      </c>
      <c r="H3" s="109" t="s">
        <v>217</v>
      </c>
      <c r="I3" s="111" t="s">
        <v>26</v>
      </c>
      <c r="J3" s="106" t="s">
        <v>220</v>
      </c>
      <c r="K3" s="106" t="s">
        <v>218</v>
      </c>
      <c r="L3" s="106" t="s">
        <v>219</v>
      </c>
      <c r="M3" s="106" t="s">
        <v>221</v>
      </c>
    </row>
    <row r="4" spans="1:13" s="3" customFormat="1" ht="15" thickBot="1" x14ac:dyDescent="0.35">
      <c r="A4" s="116"/>
      <c r="B4" s="114"/>
      <c r="C4" s="114"/>
      <c r="D4" s="114"/>
      <c r="E4" s="114"/>
      <c r="F4" s="114"/>
      <c r="G4" s="110"/>
      <c r="H4" s="110"/>
      <c r="I4" s="112"/>
      <c r="J4" s="107"/>
      <c r="K4" s="107"/>
      <c r="L4" s="107"/>
      <c r="M4" s="107"/>
    </row>
    <row r="5" spans="1:13" s="2" customFormat="1" ht="13.8" x14ac:dyDescent="0.3">
      <c r="A5" s="88">
        <v>14</v>
      </c>
      <c r="B5" s="81" t="s">
        <v>29</v>
      </c>
      <c r="C5" s="81" t="s">
        <v>34</v>
      </c>
      <c r="D5" s="81" t="s">
        <v>74</v>
      </c>
      <c r="E5" s="81" t="s">
        <v>21</v>
      </c>
      <c r="F5" s="83">
        <v>42948</v>
      </c>
      <c r="G5" s="97" t="s">
        <v>234</v>
      </c>
      <c r="H5" s="98" t="s">
        <v>232</v>
      </c>
      <c r="I5" s="99" t="s">
        <v>230</v>
      </c>
      <c r="J5" s="100" t="s">
        <v>222</v>
      </c>
      <c r="K5" s="100" t="s">
        <v>224</v>
      </c>
      <c r="L5" s="100" t="s">
        <v>226</v>
      </c>
      <c r="M5" s="100" t="s">
        <v>228</v>
      </c>
    </row>
    <row r="6" spans="1:13" s="2" customFormat="1" ht="13.8" x14ac:dyDescent="0.3">
      <c r="A6" s="88">
        <v>18</v>
      </c>
      <c r="B6" s="81" t="s">
        <v>31</v>
      </c>
      <c r="C6" s="81" t="s">
        <v>35</v>
      </c>
      <c r="D6" s="81" t="s">
        <v>213</v>
      </c>
      <c r="E6" s="81" t="s">
        <v>21</v>
      </c>
      <c r="F6" s="83">
        <v>43344</v>
      </c>
      <c r="G6" s="97" t="s">
        <v>235</v>
      </c>
      <c r="H6" s="98" t="s">
        <v>233</v>
      </c>
      <c r="I6" s="99" t="s">
        <v>231</v>
      </c>
      <c r="J6" s="100" t="s">
        <v>223</v>
      </c>
      <c r="K6" s="100" t="s">
        <v>225</v>
      </c>
      <c r="L6" s="100" t="s">
        <v>227</v>
      </c>
      <c r="M6" s="100" t="s">
        <v>229</v>
      </c>
    </row>
    <row r="7" spans="1:13" x14ac:dyDescent="0.3">
      <c r="F7" s="102" t="s">
        <v>84</v>
      </c>
      <c r="G7" s="101">
        <v>58370</v>
      </c>
      <c r="H7" s="101">
        <v>57970</v>
      </c>
      <c r="I7" s="101">
        <v>709447</v>
      </c>
      <c r="J7" s="101">
        <v>5836</v>
      </c>
      <c r="K7" s="101">
        <v>64208</v>
      </c>
      <c r="L7" s="101">
        <v>63806</v>
      </c>
      <c r="M7" s="101">
        <v>770490</v>
      </c>
    </row>
  </sheetData>
  <mergeCells count="14">
    <mergeCell ref="J3:J4"/>
    <mergeCell ref="A1:M2"/>
    <mergeCell ref="M3:M4"/>
    <mergeCell ref="G3:G4"/>
    <mergeCell ref="H3:H4"/>
    <mergeCell ref="I3:I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82F4-9F27-44A7-B9C8-8BADC18CD31A}">
  <dimension ref="A1:BE19"/>
  <sheetViews>
    <sheetView workbookViewId="0">
      <selection activeCell="A5" sqref="A5:XFD16"/>
    </sheetView>
  </sheetViews>
  <sheetFormatPr defaultColWidth="8.77734375" defaultRowHeight="12" x14ac:dyDescent="0.25"/>
  <cols>
    <col min="1" max="1" width="13.5546875" style="34" bestFit="1" customWidth="1"/>
    <col min="2" max="2" width="17.5546875" style="30" bestFit="1" customWidth="1"/>
    <col min="3" max="3" width="27" style="30" bestFit="1" customWidth="1"/>
    <col min="4" max="4" width="15.5546875" style="30" bestFit="1" customWidth="1"/>
    <col min="5" max="5" width="16.21875" style="30" bestFit="1" customWidth="1"/>
    <col min="6" max="6" width="10.33203125" style="30" bestFit="1" customWidth="1"/>
    <col min="7" max="7" width="8.44140625" style="30" bestFit="1" customWidth="1"/>
    <col min="8" max="8" width="9.21875" style="30" bestFit="1" customWidth="1"/>
    <col min="9" max="9" width="10.6640625" style="30" bestFit="1" customWidth="1"/>
    <col min="10" max="10" width="19.21875" style="30" bestFit="1" customWidth="1"/>
    <col min="11" max="11" width="18.77734375" style="30" bestFit="1" customWidth="1"/>
    <col min="12" max="12" width="19.21875" style="30" bestFit="1" customWidth="1"/>
    <col min="13" max="13" width="19.88671875" style="30" bestFit="1" customWidth="1"/>
    <col min="14" max="14" width="18.5546875" style="30" bestFit="1" customWidth="1"/>
    <col min="15" max="15" width="76.5546875" style="30" bestFit="1" customWidth="1"/>
    <col min="16" max="16" width="21.44140625" style="30" bestFit="1" customWidth="1"/>
    <col min="17" max="17" width="8.21875" style="30" bestFit="1" customWidth="1"/>
    <col min="18" max="18" width="13.21875" style="30" bestFit="1" customWidth="1"/>
    <col min="19" max="19" width="76.5546875" style="30" bestFit="1" customWidth="1"/>
    <col min="20" max="20" width="17.88671875" style="30" bestFit="1" customWidth="1"/>
    <col min="21" max="21" width="8.21875" style="30" bestFit="1" customWidth="1"/>
    <col min="22" max="22" width="13.21875" style="30" bestFit="1" customWidth="1"/>
    <col min="23" max="23" width="11" style="30" bestFit="1" customWidth="1"/>
    <col min="24" max="24" width="28.88671875" style="30" bestFit="1" customWidth="1"/>
    <col min="25" max="25" width="5.88671875" style="30" bestFit="1" customWidth="1"/>
    <col min="26" max="26" width="7.44140625" style="30" bestFit="1" customWidth="1"/>
    <col min="27" max="27" width="10.6640625" style="30" bestFit="1" customWidth="1"/>
    <col min="28" max="28" width="11.77734375" style="30" bestFit="1" customWidth="1"/>
    <col min="29" max="29" width="11.109375" style="30" bestFit="1" customWidth="1"/>
    <col min="30" max="30" width="13.6640625" style="30" bestFit="1" customWidth="1"/>
    <col min="31" max="31" width="11.21875" style="30" bestFit="1" customWidth="1"/>
    <col min="32" max="32" width="9.109375" style="30" bestFit="1" customWidth="1"/>
    <col min="33" max="33" width="7.21875" style="30" bestFit="1" customWidth="1"/>
    <col min="34" max="34" width="19.6640625" style="30" bestFit="1" customWidth="1"/>
    <col min="35" max="35" width="12.21875" style="30" bestFit="1" customWidth="1"/>
    <col min="36" max="36" width="18.6640625" style="30" bestFit="1" customWidth="1"/>
    <col min="37" max="37" width="27.33203125" style="30" bestFit="1" customWidth="1"/>
    <col min="38" max="38" width="6.77734375" style="30" bestFit="1" customWidth="1"/>
    <col min="39" max="39" width="7.5546875" style="30" bestFit="1" customWidth="1"/>
    <col min="40" max="40" width="10.6640625" style="30" bestFit="1" customWidth="1"/>
    <col min="41" max="41" width="3.5546875" style="30" bestFit="1" customWidth="1"/>
    <col min="42" max="42" width="4" style="30" bestFit="1" customWidth="1"/>
    <col min="43" max="43" width="7.5546875" style="30" bestFit="1" customWidth="1"/>
    <col min="44" max="44" width="11.33203125" style="30" bestFit="1" customWidth="1"/>
    <col min="45" max="45" width="10.6640625" style="30" bestFit="1" customWidth="1"/>
    <col min="46" max="46" width="9.21875" style="30" bestFit="1" customWidth="1"/>
    <col min="47" max="47" width="6.77734375" style="30" bestFit="1" customWidth="1"/>
    <col min="48" max="48" width="17.77734375" style="30" bestFit="1" customWidth="1"/>
    <col min="49" max="49" width="14.77734375" style="30" bestFit="1" customWidth="1"/>
    <col min="50" max="50" width="19.44140625" style="30" bestFit="1" customWidth="1"/>
    <col min="51" max="51" width="11.44140625" style="30" bestFit="1" customWidth="1"/>
    <col min="52" max="52" width="7.77734375" style="30" bestFit="1" customWidth="1"/>
    <col min="53" max="54" width="6.21875" style="30" bestFit="1" customWidth="1"/>
    <col min="55" max="56" width="6.109375" style="30" bestFit="1" customWidth="1"/>
    <col min="57" max="16384" width="8.77734375" style="30"/>
  </cols>
  <sheetData>
    <row r="1" spans="1:52" ht="12.6" thickBot="1" x14ac:dyDescent="0.3">
      <c r="A1" s="118" t="s">
        <v>215</v>
      </c>
      <c r="B1" s="119"/>
      <c r="C1" s="119"/>
      <c r="D1" s="119"/>
      <c r="E1" s="119"/>
      <c r="F1" s="119"/>
      <c r="G1" s="120"/>
    </row>
    <row r="2" spans="1:52" ht="15" thickBot="1" x14ac:dyDescent="0.35">
      <c r="A2" s="121"/>
      <c r="B2" s="122"/>
      <c r="C2" s="122"/>
      <c r="D2" s="122"/>
      <c r="E2" s="122"/>
      <c r="F2" s="122"/>
      <c r="G2" s="123"/>
      <c r="AM2" s="124" t="s">
        <v>190</v>
      </c>
      <c r="AN2" s="125"/>
      <c r="AO2" s="125"/>
      <c r="AP2" s="126"/>
      <c r="AQ2" s="124" t="s">
        <v>193</v>
      </c>
      <c r="AR2" s="125"/>
      <c r="AS2" s="125"/>
      <c r="AT2" s="127"/>
      <c r="AU2" s="126"/>
    </row>
    <row r="3" spans="1:52" ht="14.4" x14ac:dyDescent="0.25">
      <c r="A3" s="128" t="s">
        <v>8</v>
      </c>
      <c r="B3" s="117" t="s">
        <v>9</v>
      </c>
      <c r="C3" s="129" t="s">
        <v>82</v>
      </c>
      <c r="D3" s="129" t="s">
        <v>172</v>
      </c>
      <c r="E3" s="117" t="s">
        <v>10</v>
      </c>
      <c r="F3" s="117" t="s">
        <v>62</v>
      </c>
      <c r="G3" s="117" t="s">
        <v>11</v>
      </c>
      <c r="H3" s="117" t="s">
        <v>0</v>
      </c>
      <c r="I3" s="117" t="s">
        <v>177</v>
      </c>
      <c r="J3" s="117" t="s">
        <v>13</v>
      </c>
      <c r="K3" s="131" t="s">
        <v>214</v>
      </c>
      <c r="L3" s="129" t="s">
        <v>134</v>
      </c>
      <c r="M3" s="117" t="s">
        <v>12</v>
      </c>
      <c r="N3" s="117" t="s">
        <v>14</v>
      </c>
      <c r="O3" s="133" t="s">
        <v>102</v>
      </c>
      <c r="P3" s="133" t="s">
        <v>103</v>
      </c>
      <c r="Q3" s="133" t="s">
        <v>108</v>
      </c>
      <c r="R3" s="133" t="s">
        <v>107</v>
      </c>
      <c r="S3" s="135" t="s">
        <v>104</v>
      </c>
      <c r="T3" s="135" t="s">
        <v>105</v>
      </c>
      <c r="U3" s="135" t="s">
        <v>108</v>
      </c>
      <c r="V3" s="137" t="s">
        <v>107</v>
      </c>
      <c r="W3" s="117" t="s">
        <v>22</v>
      </c>
      <c r="X3" s="129" t="s">
        <v>59</v>
      </c>
      <c r="Y3" s="117" t="s">
        <v>15</v>
      </c>
      <c r="Z3" s="117" t="s">
        <v>16</v>
      </c>
      <c r="AA3" s="117" t="s">
        <v>17</v>
      </c>
      <c r="AB3" s="117" t="s">
        <v>18</v>
      </c>
      <c r="AC3" s="131" t="s">
        <v>187</v>
      </c>
      <c r="AD3" s="131" t="s">
        <v>203</v>
      </c>
      <c r="AE3" s="131" t="s">
        <v>188</v>
      </c>
      <c r="AF3" s="117" t="s">
        <v>178</v>
      </c>
      <c r="AG3" s="117" t="s">
        <v>27</v>
      </c>
      <c r="AH3" s="117" t="s">
        <v>2</v>
      </c>
      <c r="AI3" s="117" t="s">
        <v>3</v>
      </c>
      <c r="AJ3" s="117" t="s">
        <v>4</v>
      </c>
      <c r="AK3" s="117" t="s">
        <v>179</v>
      </c>
      <c r="AL3" s="117" t="s">
        <v>25</v>
      </c>
      <c r="AM3" s="142" t="s">
        <v>5</v>
      </c>
      <c r="AN3" s="142"/>
      <c r="AO3" s="142"/>
      <c r="AP3" s="142"/>
      <c r="AQ3" s="142" t="s">
        <v>5</v>
      </c>
      <c r="AR3" s="142"/>
      <c r="AS3" s="142"/>
      <c r="AT3" s="142"/>
      <c r="AU3" s="142"/>
      <c r="AV3" s="143" t="s">
        <v>24</v>
      </c>
      <c r="AW3" s="145" t="s">
        <v>19</v>
      </c>
      <c r="AX3" s="117" t="s">
        <v>7</v>
      </c>
      <c r="AY3" s="139" t="s">
        <v>26</v>
      </c>
      <c r="AZ3" s="140" t="s">
        <v>181</v>
      </c>
    </row>
    <row r="4" spans="1:52" ht="15" thickBot="1" x14ac:dyDescent="0.3">
      <c r="A4" s="116"/>
      <c r="B4" s="114"/>
      <c r="C4" s="130"/>
      <c r="D4" s="130"/>
      <c r="E4" s="114"/>
      <c r="F4" s="114"/>
      <c r="G4" s="114"/>
      <c r="H4" s="114"/>
      <c r="I4" s="114"/>
      <c r="J4" s="114"/>
      <c r="K4" s="132"/>
      <c r="L4" s="130"/>
      <c r="M4" s="114"/>
      <c r="N4" s="114"/>
      <c r="O4" s="134"/>
      <c r="P4" s="134"/>
      <c r="Q4" s="134"/>
      <c r="R4" s="134"/>
      <c r="S4" s="136"/>
      <c r="T4" s="136"/>
      <c r="U4" s="136"/>
      <c r="V4" s="138"/>
      <c r="W4" s="114"/>
      <c r="X4" s="130"/>
      <c r="Y4" s="114"/>
      <c r="Z4" s="114"/>
      <c r="AA4" s="114"/>
      <c r="AB4" s="114"/>
      <c r="AC4" s="132"/>
      <c r="AD4" s="132"/>
      <c r="AE4" s="132"/>
      <c r="AF4" s="114"/>
      <c r="AG4" s="114"/>
      <c r="AH4" s="114"/>
      <c r="AI4" s="114"/>
      <c r="AJ4" s="114"/>
      <c r="AK4" s="114"/>
      <c r="AL4" s="114"/>
      <c r="AM4" s="29" t="s">
        <v>194</v>
      </c>
      <c r="AN4" s="29" t="s">
        <v>198</v>
      </c>
      <c r="AO4" s="29" t="s">
        <v>6</v>
      </c>
      <c r="AP4" s="29" t="s">
        <v>23</v>
      </c>
      <c r="AQ4" s="29" t="s">
        <v>194</v>
      </c>
      <c r="AR4" s="29" t="s">
        <v>195</v>
      </c>
      <c r="AS4" s="29" t="s">
        <v>196</v>
      </c>
      <c r="AT4" s="29" t="s">
        <v>197</v>
      </c>
      <c r="AU4" s="29" t="s">
        <v>25</v>
      </c>
      <c r="AV4" s="144"/>
      <c r="AW4" s="110"/>
      <c r="AX4" s="114"/>
      <c r="AY4" s="112"/>
      <c r="AZ4" s="141"/>
    </row>
    <row r="5" spans="1:52" x14ac:dyDescent="0.25">
      <c r="A5" s="33">
        <v>3</v>
      </c>
      <c r="B5" s="31" t="s">
        <v>38</v>
      </c>
      <c r="C5" s="31" t="s">
        <v>50</v>
      </c>
      <c r="D5" s="31" t="s">
        <v>99</v>
      </c>
      <c r="E5" s="32">
        <v>41306</v>
      </c>
      <c r="F5" s="31"/>
      <c r="G5" s="32">
        <f>E5+90</f>
        <v>41396</v>
      </c>
      <c r="H5" s="31"/>
      <c r="I5" s="31"/>
      <c r="J5" s="31" t="s">
        <v>55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52" x14ac:dyDescent="0.25">
      <c r="A6" s="33">
        <v>4</v>
      </c>
      <c r="B6" s="31" t="s">
        <v>39</v>
      </c>
      <c r="C6" s="31" t="s">
        <v>51</v>
      </c>
      <c r="D6" s="31" t="s">
        <v>77</v>
      </c>
      <c r="E6" s="32">
        <v>41334</v>
      </c>
      <c r="F6" s="31"/>
      <c r="G6" s="32">
        <f t="shared" ref="G6:G16" si="0">E6+90</f>
        <v>41424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52" x14ac:dyDescent="0.25">
      <c r="A7" s="33">
        <v>5</v>
      </c>
      <c r="B7" s="31" t="s">
        <v>40</v>
      </c>
      <c r="C7" s="31" t="s">
        <v>52</v>
      </c>
      <c r="D7" s="31" t="s">
        <v>100</v>
      </c>
      <c r="E7" s="32">
        <v>41640</v>
      </c>
      <c r="F7" s="31"/>
      <c r="G7" s="32">
        <f t="shared" si="0"/>
        <v>41730</v>
      </c>
      <c r="H7" s="31"/>
      <c r="I7" s="31"/>
      <c r="J7" s="31" t="s">
        <v>55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52" x14ac:dyDescent="0.25">
      <c r="A8" s="33">
        <v>6</v>
      </c>
      <c r="B8" s="31" t="s">
        <v>41</v>
      </c>
      <c r="C8" s="31" t="s">
        <v>34</v>
      </c>
      <c r="D8" s="31" t="s">
        <v>34</v>
      </c>
      <c r="E8" s="32">
        <v>41579</v>
      </c>
      <c r="F8" s="31"/>
      <c r="G8" s="32">
        <f t="shared" si="0"/>
        <v>41669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52" x14ac:dyDescent="0.25">
      <c r="A9" s="33">
        <v>7</v>
      </c>
      <c r="B9" s="31" t="s">
        <v>42</v>
      </c>
      <c r="C9" s="31" t="s">
        <v>53</v>
      </c>
      <c r="D9" s="31" t="s">
        <v>73</v>
      </c>
      <c r="E9" s="32">
        <v>41852</v>
      </c>
      <c r="F9" s="31"/>
      <c r="G9" s="32">
        <f t="shared" si="0"/>
        <v>41942</v>
      </c>
      <c r="H9" s="31"/>
      <c r="I9" s="31"/>
      <c r="J9" s="31" t="s">
        <v>56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52" x14ac:dyDescent="0.25">
      <c r="A10" s="33">
        <v>8</v>
      </c>
      <c r="B10" s="31" t="s">
        <v>43</v>
      </c>
      <c r="C10" s="31" t="s">
        <v>51</v>
      </c>
      <c r="D10" s="31" t="s">
        <v>34</v>
      </c>
      <c r="E10" s="32">
        <v>41944</v>
      </c>
      <c r="F10" s="31"/>
      <c r="G10" s="32">
        <f t="shared" si="0"/>
        <v>42034</v>
      </c>
      <c r="H10" s="31"/>
      <c r="I10" s="31"/>
      <c r="J10" s="31" t="s">
        <v>55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52" x14ac:dyDescent="0.25">
      <c r="A11" s="33">
        <v>12</v>
      </c>
      <c r="B11" s="31" t="s">
        <v>44</v>
      </c>
      <c r="C11" s="31" t="s">
        <v>34</v>
      </c>
      <c r="D11" s="31" t="s">
        <v>34</v>
      </c>
      <c r="E11" s="32">
        <v>42644</v>
      </c>
      <c r="F11" s="31"/>
      <c r="G11" s="32">
        <f t="shared" si="0"/>
        <v>42734</v>
      </c>
      <c r="H11" s="31"/>
      <c r="I11" s="31"/>
      <c r="J11" s="31" t="s">
        <v>57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52" x14ac:dyDescent="0.25">
      <c r="A12" s="33">
        <v>16</v>
      </c>
      <c r="B12" s="31" t="s">
        <v>45</v>
      </c>
      <c r="C12" s="31" t="s">
        <v>34</v>
      </c>
      <c r="D12" s="31" t="s">
        <v>34</v>
      </c>
      <c r="E12" s="32">
        <v>43252</v>
      </c>
      <c r="F12" s="31"/>
      <c r="G12" s="32">
        <f t="shared" si="0"/>
        <v>43342</v>
      </c>
      <c r="H12" s="31"/>
      <c r="I12" s="31"/>
      <c r="J12" s="31" t="s">
        <v>57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52" x14ac:dyDescent="0.25">
      <c r="A13" s="33">
        <v>17</v>
      </c>
      <c r="B13" s="31" t="s">
        <v>46</v>
      </c>
      <c r="C13" s="31" t="s">
        <v>34</v>
      </c>
      <c r="D13" s="31" t="s">
        <v>34</v>
      </c>
      <c r="E13" s="32">
        <v>43252</v>
      </c>
      <c r="F13" s="31"/>
      <c r="G13" s="32">
        <f t="shared" si="0"/>
        <v>43342</v>
      </c>
      <c r="H13" s="31"/>
      <c r="I13" s="31"/>
      <c r="J13" s="31" t="s">
        <v>57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</row>
    <row r="14" spans="1:52" x14ac:dyDescent="0.25">
      <c r="A14" s="33">
        <v>19</v>
      </c>
      <c r="B14" s="31" t="s">
        <v>47</v>
      </c>
      <c r="C14" s="31" t="s">
        <v>35</v>
      </c>
      <c r="D14" s="31" t="s">
        <v>100</v>
      </c>
      <c r="E14" s="32">
        <v>43344</v>
      </c>
      <c r="F14" s="31"/>
      <c r="G14" s="32">
        <f t="shared" si="0"/>
        <v>43434</v>
      </c>
      <c r="H14" s="31"/>
      <c r="I14" s="31"/>
      <c r="J14" s="31" t="s">
        <v>55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52" x14ac:dyDescent="0.25">
      <c r="A15" s="33">
        <v>21</v>
      </c>
      <c r="B15" s="31" t="s">
        <v>48</v>
      </c>
      <c r="C15" s="31" t="s">
        <v>34</v>
      </c>
      <c r="D15" s="31" t="s">
        <v>100</v>
      </c>
      <c r="E15" s="32">
        <v>44325</v>
      </c>
      <c r="F15" s="31"/>
      <c r="G15" s="32">
        <f t="shared" si="0"/>
        <v>44415</v>
      </c>
      <c r="H15" s="31"/>
      <c r="I15" s="31"/>
      <c r="J15" s="31" t="s">
        <v>57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pans="1:52" x14ac:dyDescent="0.25">
      <c r="A16" s="33">
        <v>23</v>
      </c>
      <c r="B16" s="31" t="s">
        <v>49</v>
      </c>
      <c r="C16" s="31" t="s">
        <v>54</v>
      </c>
      <c r="D16" s="31" t="s">
        <v>101</v>
      </c>
      <c r="E16" s="32">
        <v>44774</v>
      </c>
      <c r="F16" s="31"/>
      <c r="G16" s="32">
        <f t="shared" si="0"/>
        <v>44864</v>
      </c>
      <c r="H16" s="31"/>
      <c r="I16" s="31"/>
      <c r="J16" s="31" t="s">
        <v>55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1:57" s="2" customFormat="1" ht="14.4" x14ac:dyDescent="0.3">
      <c r="A17" s="88">
        <v>20</v>
      </c>
      <c r="B17" s="81" t="s">
        <v>32</v>
      </c>
      <c r="C17" s="81" t="s">
        <v>98</v>
      </c>
      <c r="D17" s="82" t="s">
        <v>173</v>
      </c>
      <c r="E17" s="81" t="s">
        <v>36</v>
      </c>
      <c r="F17" s="81" t="s">
        <v>74</v>
      </c>
      <c r="G17" s="81" t="s">
        <v>21</v>
      </c>
      <c r="H17" s="83">
        <v>43678</v>
      </c>
      <c r="I17" s="83">
        <v>34158</v>
      </c>
      <c r="J17" s="84">
        <v>43768</v>
      </c>
      <c r="K17" s="84">
        <v>45178</v>
      </c>
      <c r="L17" s="84" t="s">
        <v>175</v>
      </c>
      <c r="M17" s="81" t="s">
        <v>30</v>
      </c>
      <c r="N17" s="81" t="s">
        <v>37</v>
      </c>
      <c r="O17" s="87" t="s">
        <v>111</v>
      </c>
      <c r="P17" s="87" t="s">
        <v>110</v>
      </c>
      <c r="Q17" s="87" t="s">
        <v>109</v>
      </c>
      <c r="R17" s="87" t="s">
        <v>109</v>
      </c>
      <c r="S17" s="87" t="s">
        <v>111</v>
      </c>
      <c r="T17" s="87" t="s">
        <v>110</v>
      </c>
      <c r="U17" s="87" t="s">
        <v>109</v>
      </c>
      <c r="V17" s="87" t="s">
        <v>109</v>
      </c>
      <c r="W17" s="82">
        <v>9555949484</v>
      </c>
      <c r="X17" s="85" t="s">
        <v>60</v>
      </c>
      <c r="Y17" s="81"/>
      <c r="Z17" s="82" t="s">
        <v>58</v>
      </c>
      <c r="AA17" s="81" t="s">
        <v>145</v>
      </c>
      <c r="AB17" s="86" t="s">
        <v>146</v>
      </c>
      <c r="AC17" s="86" t="s">
        <v>189</v>
      </c>
      <c r="AD17" s="86" t="s">
        <v>183</v>
      </c>
      <c r="AE17" s="86" t="s">
        <v>184</v>
      </c>
      <c r="AF17" s="96">
        <v>12377</v>
      </c>
      <c r="AG17" s="96">
        <v>6188</v>
      </c>
      <c r="AH17" s="6">
        <v>1250</v>
      </c>
      <c r="AI17" s="8">
        <v>1200</v>
      </c>
      <c r="AJ17" s="7">
        <v>3224</v>
      </c>
      <c r="AK17" s="7">
        <v>4500</v>
      </c>
      <c r="AL17" s="6"/>
      <c r="AM17" s="28"/>
      <c r="AN17" s="7">
        <v>0</v>
      </c>
      <c r="AO17" s="94">
        <v>200</v>
      </c>
      <c r="AP17" s="89"/>
      <c r="AQ17" s="5"/>
      <c r="AR17" s="5">
        <v>0</v>
      </c>
      <c r="AS17" s="94"/>
      <c r="AT17" s="94"/>
      <c r="AU17" s="89">
        <f t="shared" ref="AU17" si="1">IF(AG17&lt;=21000,AG17*3.25%,0)</f>
        <v>201.11</v>
      </c>
      <c r="AV17" s="89">
        <v>200</v>
      </c>
      <c r="AW17" s="89">
        <f>SUM(AF17:AJ17)</f>
        <v>24239</v>
      </c>
      <c r="AX17" s="4">
        <f>AW17-200</f>
        <v>24039</v>
      </c>
      <c r="AY17" s="92">
        <f>AX17*12+AK17</f>
        <v>292968</v>
      </c>
      <c r="AZ17" s="91">
        <f>AX17*12</f>
        <v>288468</v>
      </c>
      <c r="BA17" s="30"/>
      <c r="BB17" s="30"/>
      <c r="BC17" s="30"/>
      <c r="BD17" s="30"/>
      <c r="BE17" s="93"/>
    </row>
    <row r="18" spans="1:57" customFormat="1" ht="14.4" x14ac:dyDescent="0.3">
      <c r="A18" s="88">
        <v>34</v>
      </c>
      <c r="B18" s="81" t="s">
        <v>204</v>
      </c>
      <c r="C18" s="82" t="s">
        <v>98</v>
      </c>
      <c r="D18" s="82" t="s">
        <v>173</v>
      </c>
      <c r="E18" s="81" t="s">
        <v>34</v>
      </c>
      <c r="F18" s="81" t="s">
        <v>74</v>
      </c>
      <c r="G18" s="81" t="s">
        <v>21</v>
      </c>
      <c r="H18" s="83">
        <v>45200</v>
      </c>
      <c r="I18" s="83">
        <v>31320</v>
      </c>
      <c r="J18" s="84">
        <f>H18+90</f>
        <v>45290</v>
      </c>
      <c r="K18" s="84">
        <v>45211</v>
      </c>
      <c r="L18" s="84" t="s">
        <v>205</v>
      </c>
      <c r="M18" s="81" t="s">
        <v>30</v>
      </c>
      <c r="N18" s="81" t="s">
        <v>37</v>
      </c>
      <c r="O18" s="81" t="s">
        <v>207</v>
      </c>
      <c r="P18" s="81" t="s">
        <v>206</v>
      </c>
      <c r="Q18" s="81" t="s">
        <v>206</v>
      </c>
      <c r="R18" s="81" t="s">
        <v>192</v>
      </c>
      <c r="S18" s="81" t="s">
        <v>207</v>
      </c>
      <c r="T18" s="81" t="s">
        <v>206</v>
      </c>
      <c r="U18" s="81" t="s">
        <v>206</v>
      </c>
      <c r="V18" s="81" t="s">
        <v>192</v>
      </c>
      <c r="W18" s="82">
        <v>8840240714</v>
      </c>
      <c r="X18" s="85" t="s">
        <v>208</v>
      </c>
      <c r="Y18" s="81"/>
      <c r="Z18" s="82" t="s">
        <v>58</v>
      </c>
      <c r="AA18" s="81" t="s">
        <v>209</v>
      </c>
      <c r="AB18" s="86" t="s">
        <v>210</v>
      </c>
      <c r="AC18" s="86" t="s">
        <v>182</v>
      </c>
      <c r="AD18" s="86" t="s">
        <v>211</v>
      </c>
      <c r="AE18" s="86" t="s">
        <v>212</v>
      </c>
      <c r="AF18" s="7">
        <v>15792</v>
      </c>
      <c r="AG18" s="7">
        <v>7896</v>
      </c>
      <c r="AH18" s="7">
        <v>1250</v>
      </c>
      <c r="AI18" s="7">
        <v>2000</v>
      </c>
      <c r="AJ18" s="7">
        <v>1262</v>
      </c>
      <c r="AK18" s="28">
        <v>4500</v>
      </c>
      <c r="AL18" s="7">
        <v>0</v>
      </c>
      <c r="AM18" s="94">
        <v>0</v>
      </c>
      <c r="AN18" s="94">
        <v>0</v>
      </c>
      <c r="AO18" s="5">
        <v>200</v>
      </c>
      <c r="AP18" s="5">
        <v>0</v>
      </c>
      <c r="AQ18" s="94">
        <v>0</v>
      </c>
      <c r="AR18" s="94">
        <v>0</v>
      </c>
      <c r="AS18" s="89">
        <v>0</v>
      </c>
      <c r="AT18" s="89">
        <v>0</v>
      </c>
      <c r="AU18" s="89">
        <v>0</v>
      </c>
      <c r="AV18" s="4">
        <f>SUM(AM18:AP18)</f>
        <v>200</v>
      </c>
      <c r="AW18" s="92">
        <f>+AF18+AG18+AH18+AI18+AJ18</f>
        <v>28200</v>
      </c>
      <c r="AX18" s="91">
        <f>AW18-AV18</f>
        <v>28000</v>
      </c>
      <c r="AY18" s="90">
        <f>AW18*12+AK18+AL18</f>
        <v>342900</v>
      </c>
      <c r="AZ18" s="90">
        <f>AX18*12</f>
        <v>336000</v>
      </c>
    </row>
    <row r="19" spans="1:57" s="2" customFormat="1" ht="14.4" x14ac:dyDescent="0.3">
      <c r="A19" s="88">
        <v>22</v>
      </c>
      <c r="B19" s="81" t="s">
        <v>33</v>
      </c>
      <c r="C19" s="82" t="s">
        <v>98</v>
      </c>
      <c r="D19" s="82" t="s">
        <v>174</v>
      </c>
      <c r="E19" s="81" t="s">
        <v>36</v>
      </c>
      <c r="F19" s="81" t="s">
        <v>74</v>
      </c>
      <c r="G19" s="81" t="s">
        <v>21</v>
      </c>
      <c r="H19" s="83">
        <v>44713</v>
      </c>
      <c r="I19" s="103">
        <v>44713</v>
      </c>
      <c r="J19" s="83">
        <v>35619</v>
      </c>
      <c r="K19" s="84">
        <v>44803</v>
      </c>
      <c r="L19" s="84" t="s">
        <v>176</v>
      </c>
      <c r="M19" s="81" t="s">
        <v>30</v>
      </c>
      <c r="N19" s="81" t="s">
        <v>37</v>
      </c>
      <c r="O19" s="81" t="s">
        <v>149</v>
      </c>
      <c r="P19" s="81" t="s">
        <v>150</v>
      </c>
      <c r="Q19" s="87" t="s">
        <v>109</v>
      </c>
      <c r="R19" s="87" t="s">
        <v>109</v>
      </c>
      <c r="S19" s="81" t="s">
        <v>149</v>
      </c>
      <c r="T19" s="81" t="s">
        <v>150</v>
      </c>
      <c r="U19" s="87" t="s">
        <v>109</v>
      </c>
      <c r="V19" s="87" t="s">
        <v>109</v>
      </c>
      <c r="W19" s="82">
        <v>7056007590</v>
      </c>
      <c r="X19" s="85" t="s">
        <v>61</v>
      </c>
      <c r="Y19" s="81"/>
      <c r="Z19" s="82" t="s">
        <v>58</v>
      </c>
      <c r="AA19" s="81" t="s">
        <v>147</v>
      </c>
      <c r="AB19" s="86" t="s">
        <v>148</v>
      </c>
      <c r="AC19" s="86" t="s">
        <v>182</v>
      </c>
      <c r="AD19" s="86" t="s">
        <v>185</v>
      </c>
      <c r="AE19" s="86" t="s">
        <v>186</v>
      </c>
      <c r="AF19" s="6">
        <v>10229.17</v>
      </c>
      <c r="AG19" s="7">
        <v>5114.58</v>
      </c>
      <c r="AH19" s="7">
        <v>1250</v>
      </c>
      <c r="AI19" s="7">
        <v>1200</v>
      </c>
      <c r="AJ19" s="7">
        <v>2664.58</v>
      </c>
      <c r="AK19" s="28">
        <v>4500</v>
      </c>
      <c r="AL19" s="7">
        <v>0</v>
      </c>
      <c r="AM19" s="94">
        <v>0</v>
      </c>
      <c r="AN19" s="94">
        <v>0</v>
      </c>
      <c r="AO19" s="5">
        <v>200</v>
      </c>
      <c r="AP19" s="5">
        <v>0</v>
      </c>
      <c r="AQ19" s="94">
        <v>0</v>
      </c>
      <c r="AR19" s="94">
        <v>0</v>
      </c>
      <c r="AS19" s="89">
        <v>0</v>
      </c>
      <c r="AT19" s="89">
        <v>0</v>
      </c>
      <c r="AU19" s="89">
        <v>0</v>
      </c>
      <c r="AV19" s="4">
        <f t="shared" ref="AV19" si="2">SUM(AM19:AP19)</f>
        <v>200</v>
      </c>
      <c r="AW19" s="92">
        <f t="shared" ref="AW19" si="3">+AF19+AG19+AH19+AI19+AJ19</f>
        <v>20458.330000000002</v>
      </c>
      <c r="AX19" s="91">
        <f t="shared" ref="AX19" si="4">AW19-AV19</f>
        <v>20258.330000000002</v>
      </c>
      <c r="AY19" s="90">
        <f t="shared" ref="AY19" si="5">AW19*12+AK19+AL19</f>
        <v>249999.96000000002</v>
      </c>
      <c r="AZ19" s="90">
        <f t="shared" ref="AZ19" si="6">AX19*12</f>
        <v>243099.96000000002</v>
      </c>
    </row>
  </sheetData>
  <mergeCells count="48">
    <mergeCell ref="AY3:AY4"/>
    <mergeCell ref="AZ3:AZ4"/>
    <mergeCell ref="AL3:AL4"/>
    <mergeCell ref="AM3:AP3"/>
    <mergeCell ref="AQ3:AU3"/>
    <mergeCell ref="AV3:AV4"/>
    <mergeCell ref="AW3:AW4"/>
    <mergeCell ref="AX3:A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1:G2"/>
    <mergeCell ref="AM2:AP2"/>
    <mergeCell ref="AQ2:A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hyperlinks>
    <hyperlink ref="X17" r:id="rId1" xr:uid="{5F0ED07B-E93A-4DED-B6FC-28173EB25197}"/>
    <hyperlink ref="X19" r:id="rId2" xr:uid="{671154C0-32AC-4B58-8B93-D6FE40DE9995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51C8-5C50-4A59-8CEE-4051D18F673A}">
  <dimension ref="A1:L4"/>
  <sheetViews>
    <sheetView workbookViewId="0">
      <selection activeCell="K4" sqref="K4"/>
    </sheetView>
  </sheetViews>
  <sheetFormatPr defaultRowHeight="14.4" x14ac:dyDescent="0.3"/>
  <cols>
    <col min="8" max="9" width="9.21875" bestFit="1" customWidth="1"/>
    <col min="10" max="10" width="16.21875" bestFit="1" customWidth="1"/>
    <col min="12" max="12" width="10.109375" bestFit="1" customWidth="1"/>
  </cols>
  <sheetData>
    <row r="1" spans="1:12" x14ac:dyDescent="0.3">
      <c r="A1" s="128" t="s">
        <v>8</v>
      </c>
      <c r="B1" s="117" t="s">
        <v>9</v>
      </c>
      <c r="C1" s="129" t="s">
        <v>82</v>
      </c>
      <c r="D1" s="129" t="s">
        <v>172</v>
      </c>
      <c r="E1" s="117" t="s">
        <v>10</v>
      </c>
      <c r="F1" s="117" t="s">
        <v>62</v>
      </c>
      <c r="G1" s="117" t="s">
        <v>11</v>
      </c>
      <c r="H1" s="117" t="s">
        <v>0</v>
      </c>
      <c r="I1" s="117" t="s">
        <v>177</v>
      </c>
      <c r="J1" s="117" t="s">
        <v>200</v>
      </c>
      <c r="K1" s="147" t="s">
        <v>201</v>
      </c>
      <c r="L1" s="146" t="s">
        <v>202</v>
      </c>
    </row>
    <row r="2" spans="1:12" ht="15" thickBot="1" x14ac:dyDescent="0.35">
      <c r="A2" s="116"/>
      <c r="B2" s="114"/>
      <c r="C2" s="130"/>
      <c r="D2" s="130"/>
      <c r="E2" s="114"/>
      <c r="F2" s="114"/>
      <c r="G2" s="114"/>
      <c r="H2" s="114"/>
      <c r="I2" s="114"/>
      <c r="J2" s="114"/>
      <c r="K2" s="147"/>
      <c r="L2" s="146"/>
    </row>
    <row r="3" spans="1:12" x14ac:dyDescent="0.3">
      <c r="A3" s="88">
        <v>14</v>
      </c>
      <c r="B3" s="81" t="s">
        <v>29</v>
      </c>
      <c r="C3" s="82" t="s">
        <v>98</v>
      </c>
      <c r="D3" s="82" t="s">
        <v>173</v>
      </c>
      <c r="E3" s="81" t="s">
        <v>34</v>
      </c>
      <c r="F3" s="81" t="s">
        <v>74</v>
      </c>
      <c r="G3" s="81" t="s">
        <v>21</v>
      </c>
      <c r="H3" s="83">
        <v>42948</v>
      </c>
      <c r="I3" s="83">
        <v>34438</v>
      </c>
      <c r="J3">
        <v>60000</v>
      </c>
      <c r="K3">
        <v>5000</v>
      </c>
      <c r="L3" s="95">
        <v>45194</v>
      </c>
    </row>
    <row r="4" spans="1:12" x14ac:dyDescent="0.3">
      <c r="K4">
        <v>5000</v>
      </c>
      <c r="L4" s="95">
        <v>45224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9CF6-5942-4B8D-9FAC-6ADF310863DC}">
  <dimension ref="B2:AL39"/>
  <sheetViews>
    <sheetView showGridLines="0" tabSelected="1" topLeftCell="E3" zoomScale="60" zoomScaleNormal="60" workbookViewId="0">
      <selection activeCell="L18" sqref="L18"/>
    </sheetView>
  </sheetViews>
  <sheetFormatPr defaultRowHeight="14.4" x14ac:dyDescent="0.3"/>
  <cols>
    <col min="2" max="2" width="9.77734375" bestFit="1" customWidth="1"/>
    <col min="3" max="3" width="13.109375" bestFit="1" customWidth="1"/>
    <col min="11" max="11" width="8.77734375" customWidth="1"/>
    <col min="12" max="12" width="16.6640625" bestFit="1" customWidth="1"/>
    <col min="14" max="14" width="16.6640625" bestFit="1" customWidth="1"/>
    <col min="15" max="15" width="10.44140625" bestFit="1" customWidth="1"/>
    <col min="16" max="17" width="12.88671875" bestFit="1" customWidth="1"/>
    <col min="18" max="18" width="11.44140625" bestFit="1" customWidth="1"/>
    <col min="19" max="22" width="11" customWidth="1"/>
    <col min="25" max="25" width="12.33203125" customWidth="1"/>
    <col min="32" max="32" width="14.44140625" customWidth="1"/>
    <col min="38" max="38" width="12.109375" customWidth="1"/>
  </cols>
  <sheetData>
    <row r="2" spans="3:38" ht="15" thickBot="1" x14ac:dyDescent="0.35"/>
    <row r="3" spans="3:38" ht="21" x14ac:dyDescent="0.4">
      <c r="T3" s="156" t="s">
        <v>153</v>
      </c>
      <c r="U3" s="157"/>
      <c r="V3" s="157"/>
      <c r="W3" s="157"/>
      <c r="X3" s="158"/>
    </row>
    <row r="4" spans="3:38" ht="18.600000000000001" thickBot="1" x14ac:dyDescent="0.4">
      <c r="T4" s="159" t="s">
        <v>154</v>
      </c>
      <c r="U4" s="160"/>
      <c r="V4" s="160"/>
      <c r="W4" s="160"/>
      <c r="X4" s="161"/>
    </row>
    <row r="6" spans="3:38" ht="15" thickBot="1" x14ac:dyDescent="0.35"/>
    <row r="7" spans="3:38" ht="21" x14ac:dyDescent="0.3">
      <c r="T7" s="162" t="s">
        <v>155</v>
      </c>
      <c r="U7" s="163"/>
      <c r="V7" s="163"/>
      <c r="W7" s="163"/>
      <c r="X7" s="164"/>
    </row>
    <row r="8" spans="3:38" ht="18.600000000000001" thickBot="1" x14ac:dyDescent="0.4">
      <c r="T8" s="165" t="s">
        <v>20</v>
      </c>
      <c r="U8" s="166"/>
      <c r="V8" s="166"/>
      <c r="W8" s="166"/>
      <c r="X8" s="167"/>
    </row>
    <row r="12" spans="3:38" ht="15" thickBot="1" x14ac:dyDescent="0.35"/>
    <row r="13" spans="3:38" ht="21.6" thickBot="1" x14ac:dyDescent="0.45">
      <c r="C13" s="168" t="s">
        <v>156</v>
      </c>
      <c r="D13" s="169"/>
      <c r="F13" s="1"/>
      <c r="G13" s="1"/>
      <c r="H13" s="1"/>
      <c r="I13" s="1"/>
      <c r="O13" s="168" t="s">
        <v>74</v>
      </c>
      <c r="P13" s="170"/>
      <c r="Q13" s="169"/>
      <c r="X13" s="1"/>
      <c r="AA13" s="168" t="s">
        <v>245</v>
      </c>
      <c r="AB13" s="169"/>
      <c r="AG13" s="1"/>
      <c r="AH13" s="1"/>
      <c r="AK13" s="168" t="s">
        <v>101</v>
      </c>
      <c r="AL13" s="169"/>
    </row>
    <row r="15" spans="3:38" ht="15" thickBot="1" x14ac:dyDescent="0.35"/>
    <row r="16" spans="3:38" ht="15" thickBot="1" x14ac:dyDescent="0.35">
      <c r="C16" s="179" t="s">
        <v>159</v>
      </c>
      <c r="D16" s="180"/>
      <c r="F16" s="1"/>
      <c r="G16" s="1"/>
      <c r="H16" s="1"/>
      <c r="I16" s="1"/>
      <c r="M16" s="1"/>
      <c r="R16" s="1"/>
      <c r="X16" s="1"/>
      <c r="Y16" s="1"/>
      <c r="AB16" s="1"/>
      <c r="AC16" s="1"/>
      <c r="AD16" s="1"/>
      <c r="AG16" s="1"/>
      <c r="AH16" s="1"/>
      <c r="AK16" s="175" t="s">
        <v>191</v>
      </c>
      <c r="AL16" s="176"/>
    </row>
    <row r="17" spans="3:38" ht="15" thickBot="1" x14ac:dyDescent="0.35">
      <c r="C17" s="171" t="s">
        <v>162</v>
      </c>
      <c r="D17" s="172"/>
      <c r="F17" s="1"/>
      <c r="G17" s="1"/>
      <c r="H17" s="1"/>
      <c r="I17" s="1"/>
      <c r="M17" s="1"/>
      <c r="R17" s="1"/>
      <c r="X17" s="1"/>
      <c r="Y17" s="1"/>
      <c r="AB17" s="1"/>
      <c r="AC17" s="1"/>
      <c r="AD17" s="1"/>
      <c r="AG17" s="1"/>
      <c r="AH17" s="1"/>
      <c r="AK17" s="190" t="s">
        <v>199</v>
      </c>
      <c r="AL17" s="191"/>
    </row>
    <row r="18" spans="3:38" ht="21.6" thickBot="1" x14ac:dyDescent="0.45">
      <c r="X18" s="181" t="s">
        <v>157</v>
      </c>
      <c r="Y18" s="182"/>
      <c r="AA18" s="181" t="s">
        <v>158</v>
      </c>
      <c r="AB18" s="182"/>
      <c r="AE18" s="177" t="s">
        <v>161</v>
      </c>
      <c r="AF18" s="178"/>
      <c r="AH18" s="78"/>
      <c r="AI18" s="78"/>
    </row>
    <row r="19" spans="3:38" ht="15" thickBot="1" x14ac:dyDescent="0.35">
      <c r="AC19" s="78"/>
      <c r="AE19" s="183" t="s">
        <v>31</v>
      </c>
      <c r="AF19" s="184"/>
      <c r="AH19" s="78"/>
      <c r="AI19" s="78"/>
    </row>
    <row r="20" spans="3:38" ht="15" thickBot="1" x14ac:dyDescent="0.35">
      <c r="C20" s="179" t="s">
        <v>244</v>
      </c>
      <c r="D20" s="180"/>
      <c r="F20" s="1"/>
      <c r="G20" s="1"/>
      <c r="H20" s="1"/>
      <c r="I20" s="1"/>
      <c r="K20" s="185" t="s">
        <v>168</v>
      </c>
      <c r="L20" s="186"/>
      <c r="R20" s="1"/>
      <c r="T20" s="185" t="s">
        <v>169</v>
      </c>
      <c r="U20" s="186"/>
      <c r="AC20" s="79"/>
      <c r="AD20" s="1"/>
      <c r="AE20" s="187"/>
      <c r="AF20" s="187"/>
      <c r="AH20" s="78"/>
      <c r="AI20" s="78"/>
    </row>
    <row r="21" spans="3:38" ht="18.600000000000001" thickBot="1" x14ac:dyDescent="0.4">
      <c r="C21" s="171" t="s">
        <v>88</v>
      </c>
      <c r="D21" s="172"/>
      <c r="F21" s="1"/>
      <c r="G21" s="1"/>
      <c r="H21" s="1"/>
      <c r="I21" s="1"/>
      <c r="R21" s="1"/>
      <c r="X21" s="173" t="s">
        <v>160</v>
      </c>
      <c r="Y21" s="174"/>
      <c r="AA21" s="175" t="s">
        <v>160</v>
      </c>
      <c r="AB21" s="176"/>
      <c r="AC21" s="79"/>
      <c r="AD21" s="1"/>
      <c r="AE21" s="177" t="s">
        <v>164</v>
      </c>
      <c r="AF21" s="178"/>
      <c r="AH21" s="78"/>
      <c r="AI21" s="78"/>
    </row>
    <row r="22" spans="3:38" ht="15" thickBot="1" x14ac:dyDescent="0.35">
      <c r="G22" s="1"/>
      <c r="I22" s="1"/>
      <c r="J22" s="146"/>
      <c r="K22" s="146"/>
      <c r="L22" s="146"/>
      <c r="M22" s="146"/>
      <c r="N22" s="146"/>
      <c r="P22" s="146"/>
      <c r="Q22" s="146"/>
      <c r="S22" s="146"/>
      <c r="T22" s="146"/>
      <c r="U22" s="146"/>
      <c r="V22" s="146"/>
      <c r="W22" s="146"/>
      <c r="X22" s="190" t="s">
        <v>152</v>
      </c>
      <c r="Y22" s="191"/>
      <c r="Z22" s="1"/>
      <c r="AA22" s="190" t="s">
        <v>28</v>
      </c>
      <c r="AB22" s="191"/>
      <c r="AC22" s="79"/>
      <c r="AD22" s="1"/>
      <c r="AE22" s="183" t="s">
        <v>238</v>
      </c>
      <c r="AF22" s="184"/>
      <c r="AH22" s="192"/>
      <c r="AI22" s="192"/>
    </row>
    <row r="23" spans="3:38" ht="15" thickBot="1" x14ac:dyDescent="0.35">
      <c r="G23" s="1"/>
      <c r="I23" s="1"/>
      <c r="J23" s="1"/>
      <c r="K23" s="1"/>
      <c r="L23" s="1"/>
      <c r="M23" s="1"/>
      <c r="N23" s="1"/>
      <c r="P23" s="1"/>
      <c r="Q23" s="1"/>
      <c r="X23" s="1"/>
      <c r="Y23" s="1"/>
      <c r="Z23" s="1"/>
      <c r="AA23" s="1"/>
      <c r="AB23" s="1"/>
      <c r="AC23" s="79"/>
      <c r="AD23" s="1"/>
      <c r="AE23" s="1"/>
      <c r="AF23" s="1"/>
      <c r="AH23" s="79"/>
      <c r="AI23" s="79"/>
    </row>
    <row r="24" spans="3:38" ht="15" thickBot="1" x14ac:dyDescent="0.35">
      <c r="C24" s="179" t="s">
        <v>163</v>
      </c>
      <c r="D24" s="180"/>
      <c r="S24" s="1"/>
      <c r="T24" s="188" t="s">
        <v>166</v>
      </c>
      <c r="U24" s="189"/>
      <c r="X24" s="1"/>
      <c r="Y24" s="1"/>
      <c r="Z24" s="1"/>
      <c r="AA24" s="1"/>
      <c r="AB24" s="1"/>
      <c r="AC24" s="79"/>
      <c r="AD24" s="1"/>
      <c r="AE24" s="177" t="s">
        <v>239</v>
      </c>
      <c r="AF24" s="178"/>
      <c r="AH24" s="79"/>
      <c r="AI24" s="79"/>
    </row>
    <row r="25" spans="3:38" ht="15" thickBot="1" x14ac:dyDescent="0.35">
      <c r="C25" s="171" t="s">
        <v>165</v>
      </c>
      <c r="D25" s="172"/>
      <c r="F25" s="1"/>
      <c r="G25" s="1"/>
      <c r="H25" s="1"/>
      <c r="I25" s="1"/>
      <c r="J25" s="1"/>
      <c r="K25" s="1"/>
      <c r="S25" s="1"/>
      <c r="X25" s="1"/>
      <c r="Y25" s="1"/>
      <c r="Z25" s="1"/>
      <c r="AA25" s="1"/>
      <c r="AB25" s="1"/>
      <c r="AC25" s="79"/>
      <c r="AD25" s="1"/>
      <c r="AE25" s="183" t="s">
        <v>85</v>
      </c>
      <c r="AF25" s="184"/>
      <c r="AH25" s="79"/>
      <c r="AI25" s="79"/>
    </row>
    <row r="26" spans="3:38" ht="15" thickBot="1" x14ac:dyDescent="0.35">
      <c r="F26" s="1"/>
      <c r="G26" s="1"/>
      <c r="H26" s="1"/>
      <c r="I26" s="1"/>
      <c r="J26" s="1"/>
      <c r="K26" s="1"/>
      <c r="S26" s="1"/>
      <c r="X26" s="1"/>
      <c r="Y26" s="1"/>
      <c r="Z26" s="1"/>
      <c r="AA26" s="1"/>
      <c r="AB26" s="1"/>
      <c r="AC26" s="79"/>
      <c r="AD26" s="1"/>
      <c r="AE26" s="1"/>
      <c r="AF26" s="1"/>
      <c r="AH26" s="79"/>
      <c r="AI26" s="79"/>
    </row>
    <row r="27" spans="3:38" ht="15" thickBot="1" x14ac:dyDescent="0.35">
      <c r="F27" s="148" t="s">
        <v>37</v>
      </c>
      <c r="G27" s="149"/>
      <c r="J27" s="1"/>
      <c r="K27" s="1"/>
      <c r="N27" s="105" t="s">
        <v>167</v>
      </c>
      <c r="P27" s="1"/>
      <c r="Q27" s="1"/>
      <c r="S27" s="1"/>
      <c r="T27" s="150" t="s">
        <v>171</v>
      </c>
      <c r="U27" s="151"/>
      <c r="X27" s="1"/>
      <c r="Y27" s="1"/>
      <c r="Z27" s="1"/>
      <c r="AA27" s="1"/>
      <c r="AB27" s="1"/>
      <c r="AC27" s="79"/>
      <c r="AD27" s="1"/>
      <c r="AE27" s="177" t="s">
        <v>239</v>
      </c>
      <c r="AF27" s="178"/>
      <c r="AH27" s="79"/>
      <c r="AI27" s="79"/>
    </row>
    <row r="28" spans="3:38" ht="15" thickBot="1" x14ac:dyDescent="0.35">
      <c r="S28" s="1"/>
      <c r="X28" s="1"/>
      <c r="Y28" s="1"/>
      <c r="Z28" s="1"/>
      <c r="AA28" s="1"/>
      <c r="AB28" s="1"/>
      <c r="AC28" s="79"/>
      <c r="AD28" s="1"/>
      <c r="AE28" s="183" t="s">
        <v>86</v>
      </c>
      <c r="AF28" s="184"/>
      <c r="AH28" s="79"/>
      <c r="AI28" s="79"/>
    </row>
    <row r="29" spans="3:38" ht="15" thickBot="1" x14ac:dyDescent="0.35">
      <c r="S29" s="1"/>
      <c r="X29" s="1"/>
      <c r="Y29" s="1"/>
      <c r="Z29" s="1"/>
      <c r="AA29" s="1"/>
      <c r="AB29" s="1"/>
      <c r="AC29" s="79"/>
      <c r="AD29" s="1"/>
      <c r="AE29" s="1"/>
      <c r="AF29" s="1"/>
      <c r="AH29" s="79"/>
      <c r="AI29" s="79"/>
    </row>
    <row r="30" spans="3:38" ht="15" thickBot="1" x14ac:dyDescent="0.35">
      <c r="F30" s="150" t="s">
        <v>30</v>
      </c>
      <c r="G30" s="151"/>
      <c r="I30" s="1"/>
      <c r="J30" s="1"/>
      <c r="N30" s="1"/>
      <c r="O30" s="1"/>
      <c r="P30" s="1"/>
      <c r="R30" s="1"/>
      <c r="S30" s="1"/>
      <c r="X30" s="1"/>
      <c r="Y30" s="1"/>
      <c r="Z30" s="1"/>
      <c r="AA30" s="1"/>
      <c r="AB30" s="1"/>
      <c r="AC30" s="79"/>
      <c r="AD30" s="1"/>
      <c r="AE30" s="177" t="s">
        <v>239</v>
      </c>
      <c r="AF30" s="178"/>
      <c r="AH30" s="79"/>
      <c r="AI30" s="79"/>
    </row>
    <row r="31" spans="3:38" ht="15" thickBot="1" x14ac:dyDescent="0.35">
      <c r="X31" s="1"/>
      <c r="Y31" s="1"/>
      <c r="Z31" s="1"/>
      <c r="AA31" s="1"/>
      <c r="AB31" s="1"/>
      <c r="AC31" s="79"/>
      <c r="AD31" s="1"/>
      <c r="AE31" s="183" t="s">
        <v>240</v>
      </c>
      <c r="AF31" s="184"/>
      <c r="AH31" s="79"/>
      <c r="AI31" s="79"/>
    </row>
    <row r="32" spans="3:38" ht="15" thickBot="1" x14ac:dyDescent="0.35">
      <c r="J32" s="154" t="s">
        <v>106</v>
      </c>
      <c r="K32" s="155"/>
      <c r="N32" s="80" t="s">
        <v>170</v>
      </c>
      <c r="Q32" s="80" t="s">
        <v>242</v>
      </c>
      <c r="X32" s="1"/>
      <c r="Y32" s="1"/>
      <c r="Z32" s="1"/>
      <c r="AA32" s="1"/>
      <c r="AB32" s="1"/>
      <c r="AC32" s="79"/>
      <c r="AD32" s="1"/>
      <c r="AH32" s="79"/>
      <c r="AI32" s="79"/>
    </row>
    <row r="33" spans="2:35" ht="15" thickBot="1" x14ac:dyDescent="0.35">
      <c r="B33" s="1"/>
      <c r="F33" s="152" t="s">
        <v>237</v>
      </c>
      <c r="G33" s="153"/>
      <c r="R33" s="1"/>
      <c r="X33" s="1"/>
      <c r="Y33" s="1"/>
      <c r="Z33" s="1"/>
      <c r="AA33" s="1"/>
      <c r="AB33" s="1"/>
      <c r="AC33" s="79"/>
      <c r="AD33" s="1"/>
      <c r="AE33" s="177" t="s">
        <v>180</v>
      </c>
      <c r="AF33" s="178"/>
      <c r="AH33" s="79"/>
      <c r="AI33" s="79"/>
    </row>
    <row r="34" spans="2:35" ht="15" thickBot="1" x14ac:dyDescent="0.35">
      <c r="X34" s="1"/>
      <c r="Y34" s="1"/>
      <c r="AE34" s="183" t="s">
        <v>246</v>
      </c>
      <c r="AF34" s="184"/>
    </row>
    <row r="35" spans="2:35" ht="15" thickBot="1" x14ac:dyDescent="0.35">
      <c r="J35" s="152" t="s">
        <v>241</v>
      </c>
      <c r="K35" s="153"/>
      <c r="N35" s="104" t="s">
        <v>29</v>
      </c>
      <c r="Q35" s="104" t="s">
        <v>243</v>
      </c>
      <c r="X35" s="1"/>
      <c r="Y35" s="1"/>
    </row>
    <row r="36" spans="2:35" x14ac:dyDescent="0.3">
      <c r="X36" s="1"/>
      <c r="Y36" s="1"/>
      <c r="AE36" s="177" t="s">
        <v>164</v>
      </c>
      <c r="AF36" s="178"/>
    </row>
    <row r="37" spans="2:35" ht="15" thickBot="1" x14ac:dyDescent="0.35">
      <c r="X37" s="1"/>
      <c r="Y37" s="1"/>
      <c r="AE37" s="183" t="s">
        <v>247</v>
      </c>
      <c r="AF37" s="184"/>
    </row>
    <row r="38" spans="2:35" x14ac:dyDescent="0.3">
      <c r="X38" s="1"/>
      <c r="Y38" s="1"/>
    </row>
    <row r="39" spans="2:35" x14ac:dyDescent="0.3">
      <c r="X39" s="1"/>
      <c r="Y39" s="1"/>
    </row>
  </sheetData>
  <mergeCells count="51">
    <mergeCell ref="AA22:AB22"/>
    <mergeCell ref="AE22:AF22"/>
    <mergeCell ref="AH22:AI22"/>
    <mergeCell ref="J22:L22"/>
    <mergeCell ref="M22:N22"/>
    <mergeCell ref="P22:Q22"/>
    <mergeCell ref="S22:W22"/>
    <mergeCell ref="X22:Y22"/>
    <mergeCell ref="AE37:AF37"/>
    <mergeCell ref="AE34:AF34"/>
    <mergeCell ref="AK13:AL13"/>
    <mergeCell ref="AK16:AL16"/>
    <mergeCell ref="AK17:AL17"/>
    <mergeCell ref="AE27:AF27"/>
    <mergeCell ref="AE28:AF28"/>
    <mergeCell ref="J35:K35"/>
    <mergeCell ref="AE30:AF30"/>
    <mergeCell ref="AE31:AF31"/>
    <mergeCell ref="AE33:AF33"/>
    <mergeCell ref="AE36:AF36"/>
    <mergeCell ref="C24:D24"/>
    <mergeCell ref="AE24:AF24"/>
    <mergeCell ref="C25:D25"/>
    <mergeCell ref="AE25:AF25"/>
    <mergeCell ref="T24:U24"/>
    <mergeCell ref="AE21:AF21"/>
    <mergeCell ref="AA13:AB13"/>
    <mergeCell ref="C16:D16"/>
    <mergeCell ref="C17:D17"/>
    <mergeCell ref="X18:Y18"/>
    <mergeCell ref="AA18:AB18"/>
    <mergeCell ref="AE18:AF18"/>
    <mergeCell ref="AE19:AF19"/>
    <mergeCell ref="C20:D20"/>
    <mergeCell ref="K20:L20"/>
    <mergeCell ref="T20:U20"/>
    <mergeCell ref="AE20:AF20"/>
    <mergeCell ref="C13:D13"/>
    <mergeCell ref="O13:Q13"/>
    <mergeCell ref="C21:D21"/>
    <mergeCell ref="X21:Y21"/>
    <mergeCell ref="AA21:AB21"/>
    <mergeCell ref="F27:G27"/>
    <mergeCell ref="F30:G30"/>
    <mergeCell ref="F33:G33"/>
    <mergeCell ref="J32:K32"/>
    <mergeCell ref="T3:X3"/>
    <mergeCell ref="T4:X4"/>
    <mergeCell ref="T7:X7"/>
    <mergeCell ref="T8:X8"/>
    <mergeCell ref="T27:U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92E3-02BA-4AE7-8A01-8DFE90DAF483}">
  <dimension ref="A1:HF28"/>
  <sheetViews>
    <sheetView showGridLines="0" zoomScale="70" zoomScaleNormal="70" workbookViewId="0">
      <selection activeCell="C20" sqref="C20"/>
    </sheetView>
  </sheetViews>
  <sheetFormatPr defaultRowHeight="14.4" x14ac:dyDescent="0.3"/>
  <cols>
    <col min="1" max="1" width="6.5546875" bestFit="1" customWidth="1"/>
    <col min="2" max="2" width="22.77734375" bestFit="1" customWidth="1"/>
    <col min="3" max="3" width="7.77734375" style="1" bestFit="1" customWidth="1"/>
    <col min="4" max="4" width="14" style="1" bestFit="1" customWidth="1"/>
    <col min="5" max="5" width="12.44140625" bestFit="1" customWidth="1"/>
    <col min="6" max="6" width="10.6640625" bestFit="1" customWidth="1"/>
    <col min="7" max="7" width="9.21875" bestFit="1" customWidth="1"/>
    <col min="8" max="8" width="20" style="1" customWidth="1"/>
    <col min="9" max="9" width="5.33203125" customWidth="1"/>
    <col min="10" max="11" width="3.5546875" customWidth="1"/>
    <col min="12" max="12" width="6.5546875" customWidth="1"/>
    <col min="13" max="13" width="6.44140625" customWidth="1"/>
    <col min="14" max="14" width="6.21875" customWidth="1"/>
    <col min="15" max="15" width="7.21875" customWidth="1"/>
    <col min="16" max="16" width="7" customWidth="1"/>
    <col min="17" max="17" width="9.109375" customWidth="1"/>
    <col min="18" max="18" width="21.109375" customWidth="1"/>
    <col min="19" max="19" width="8.6640625" bestFit="1" customWidth="1"/>
    <col min="20" max="20" width="12.6640625" customWidth="1"/>
    <col min="22" max="22" width="4" hidden="1" customWidth="1"/>
    <col min="23" max="23" width="53.6640625" bestFit="1" customWidth="1"/>
  </cols>
  <sheetData>
    <row r="1" spans="1:214" ht="15.6" x14ac:dyDescent="0.3">
      <c r="A1" s="197" t="s">
        <v>72</v>
      </c>
      <c r="B1" s="197"/>
      <c r="C1" s="19"/>
      <c r="D1" s="19"/>
      <c r="E1" s="9"/>
      <c r="F1" s="9"/>
      <c r="G1" s="9"/>
      <c r="H1" s="19"/>
      <c r="I1" s="10"/>
      <c r="J1" s="10"/>
      <c r="K1" s="10"/>
      <c r="L1" s="10"/>
      <c r="M1" s="10"/>
      <c r="O1" s="12"/>
      <c r="P1" s="10"/>
      <c r="Q1" s="12"/>
      <c r="R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</row>
    <row r="2" spans="1:214" ht="18.600000000000001" thickBot="1" x14ac:dyDescent="0.35">
      <c r="A2" s="198" t="s">
        <v>115</v>
      </c>
      <c r="B2" s="198"/>
      <c r="C2" s="18"/>
      <c r="D2" s="18"/>
      <c r="E2" s="13"/>
      <c r="F2" s="14"/>
      <c r="G2" s="14"/>
      <c r="H2" s="60"/>
      <c r="I2" s="15"/>
      <c r="J2" s="15"/>
      <c r="K2" s="15"/>
      <c r="L2" s="15"/>
      <c r="M2" s="15"/>
      <c r="N2" s="16"/>
      <c r="O2" s="16"/>
      <c r="Q2" s="13"/>
      <c r="R2" s="17"/>
    </row>
    <row r="3" spans="1:214" ht="15" customHeight="1" x14ac:dyDescent="0.3">
      <c r="A3" s="199" t="s">
        <v>65</v>
      </c>
      <c r="B3" s="202" t="s">
        <v>66</v>
      </c>
      <c r="C3" s="202" t="s">
        <v>82</v>
      </c>
      <c r="D3" s="194" t="s">
        <v>134</v>
      </c>
      <c r="E3" s="194" t="s">
        <v>11</v>
      </c>
      <c r="F3" s="202" t="s">
        <v>83</v>
      </c>
      <c r="G3" s="202" t="s">
        <v>0</v>
      </c>
      <c r="H3" s="194" t="s">
        <v>114</v>
      </c>
      <c r="I3" s="204" t="s">
        <v>1</v>
      </c>
      <c r="J3" s="204" t="s">
        <v>123</v>
      </c>
      <c r="K3" s="204" t="s">
        <v>27</v>
      </c>
      <c r="L3" s="207" t="s">
        <v>67</v>
      </c>
      <c r="M3" s="207" t="s">
        <v>84</v>
      </c>
      <c r="N3" s="202" t="s">
        <v>113</v>
      </c>
      <c r="O3" s="202"/>
      <c r="P3" s="202"/>
      <c r="Q3" s="202"/>
      <c r="R3" s="202" t="s">
        <v>68</v>
      </c>
      <c r="S3" s="202" t="s">
        <v>118</v>
      </c>
      <c r="T3" s="202" t="s">
        <v>116</v>
      </c>
      <c r="U3" s="213" t="s">
        <v>117</v>
      </c>
      <c r="V3" s="210" t="s">
        <v>124</v>
      </c>
      <c r="W3" s="193" t="s">
        <v>126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</row>
    <row r="4" spans="1:214" ht="15" customHeight="1" x14ac:dyDescent="0.3">
      <c r="A4" s="200"/>
      <c r="B4" s="193"/>
      <c r="C4" s="193"/>
      <c r="D4" s="195"/>
      <c r="E4" s="195"/>
      <c r="F4" s="193"/>
      <c r="G4" s="193"/>
      <c r="H4" s="195"/>
      <c r="I4" s="205"/>
      <c r="J4" s="205"/>
      <c r="K4" s="205"/>
      <c r="L4" s="208"/>
      <c r="M4" s="208"/>
      <c r="N4" s="193" t="s">
        <v>1</v>
      </c>
      <c r="O4" s="193" t="s">
        <v>69</v>
      </c>
      <c r="P4" s="193" t="s">
        <v>70</v>
      </c>
      <c r="Q4" s="193" t="s">
        <v>67</v>
      </c>
      <c r="R4" s="193"/>
      <c r="S4" s="193"/>
      <c r="T4" s="193"/>
      <c r="U4" s="214"/>
      <c r="V4" s="211"/>
      <c r="W4" s="193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</row>
    <row r="5" spans="1:214" x14ac:dyDescent="0.3">
      <c r="A5" s="200"/>
      <c r="B5" s="193"/>
      <c r="C5" s="193"/>
      <c r="D5" s="195"/>
      <c r="E5" s="195"/>
      <c r="F5" s="193"/>
      <c r="G5" s="193"/>
      <c r="H5" s="195"/>
      <c r="I5" s="205"/>
      <c r="J5" s="205"/>
      <c r="K5" s="205"/>
      <c r="L5" s="208"/>
      <c r="M5" s="208"/>
      <c r="N5" s="193"/>
      <c r="O5" s="193"/>
      <c r="P5" s="193"/>
      <c r="Q5" s="193"/>
      <c r="R5" s="193"/>
      <c r="S5" s="193"/>
      <c r="T5" s="193"/>
      <c r="U5" s="214"/>
      <c r="V5" s="211"/>
      <c r="W5" s="193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</row>
    <row r="6" spans="1:214" ht="1.95" customHeight="1" x14ac:dyDescent="0.3">
      <c r="A6" s="200"/>
      <c r="B6" s="193"/>
      <c r="C6" s="193"/>
      <c r="D6" s="195"/>
      <c r="E6" s="195"/>
      <c r="F6" s="193"/>
      <c r="G6" s="193"/>
      <c r="H6" s="195"/>
      <c r="I6" s="205"/>
      <c r="J6" s="205"/>
      <c r="K6" s="205"/>
      <c r="L6" s="208"/>
      <c r="M6" s="208"/>
      <c r="N6" s="193"/>
      <c r="O6" s="193"/>
      <c r="P6" s="193"/>
      <c r="Q6" s="193"/>
      <c r="R6" s="193"/>
      <c r="S6" s="193"/>
      <c r="T6" s="193"/>
      <c r="U6" s="214"/>
      <c r="V6" s="211"/>
      <c r="W6" s="193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</row>
    <row r="7" spans="1:214" ht="15" thickBot="1" x14ac:dyDescent="0.35">
      <c r="A7" s="201"/>
      <c r="B7" s="203"/>
      <c r="C7" s="203"/>
      <c r="D7" s="196"/>
      <c r="E7" s="196"/>
      <c r="F7" s="203"/>
      <c r="G7" s="203"/>
      <c r="H7" s="196"/>
      <c r="I7" s="206"/>
      <c r="J7" s="206"/>
      <c r="K7" s="206"/>
      <c r="L7" s="209"/>
      <c r="M7" s="209"/>
      <c r="N7" s="203"/>
      <c r="O7" s="203"/>
      <c r="P7" s="203"/>
      <c r="Q7" s="203"/>
      <c r="R7" s="203"/>
      <c r="S7" s="203"/>
      <c r="T7" s="203"/>
      <c r="U7" s="215"/>
      <c r="V7" s="212"/>
      <c r="W7" s="193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</row>
    <row r="8" spans="1:214" s="2" customFormat="1" ht="20.100000000000001" customHeight="1" x14ac:dyDescent="0.3">
      <c r="A8" s="40">
        <v>1</v>
      </c>
      <c r="B8" s="69" t="s">
        <v>85</v>
      </c>
      <c r="C8" s="73" t="s">
        <v>98</v>
      </c>
      <c r="D8" s="35" t="s">
        <v>135</v>
      </c>
      <c r="E8" s="36" t="s">
        <v>122</v>
      </c>
      <c r="F8" s="21" t="s">
        <v>95</v>
      </c>
      <c r="G8" s="37">
        <v>42917</v>
      </c>
      <c r="H8" s="61" t="s">
        <v>143</v>
      </c>
      <c r="I8" s="38">
        <v>15025</v>
      </c>
      <c r="J8" s="38">
        <v>775</v>
      </c>
      <c r="K8" s="38">
        <v>790</v>
      </c>
      <c r="L8" s="38">
        <v>2756</v>
      </c>
      <c r="M8" s="38">
        <v>19346</v>
      </c>
      <c r="N8" s="38">
        <v>15025</v>
      </c>
      <c r="O8" s="38">
        <v>775</v>
      </c>
      <c r="P8" s="38">
        <v>790</v>
      </c>
      <c r="Q8" s="38">
        <v>2756</v>
      </c>
      <c r="R8" s="39">
        <v>19346</v>
      </c>
      <c r="S8" s="63">
        <v>16200</v>
      </c>
      <c r="T8" s="66">
        <v>3800</v>
      </c>
      <c r="U8" s="53">
        <f>S8+T8</f>
        <v>20000</v>
      </c>
      <c r="V8" s="57">
        <v>0.24</v>
      </c>
      <c r="W8" s="76" t="s">
        <v>127</v>
      </c>
    </row>
    <row r="9" spans="1:214" s="2" customFormat="1" ht="20.100000000000001" customHeight="1" x14ac:dyDescent="0.3">
      <c r="A9" s="41">
        <v>2</v>
      </c>
      <c r="B9" s="70" t="s">
        <v>86</v>
      </c>
      <c r="C9" s="74" t="s">
        <v>98</v>
      </c>
      <c r="D9" s="35" t="s">
        <v>136</v>
      </c>
      <c r="E9" s="22" t="s">
        <v>77</v>
      </c>
      <c r="F9" s="21" t="s">
        <v>95</v>
      </c>
      <c r="G9" s="23">
        <v>42917</v>
      </c>
      <c r="H9" s="61" t="s">
        <v>143</v>
      </c>
      <c r="I9" s="24">
        <v>15025</v>
      </c>
      <c r="J9" s="24">
        <v>775</v>
      </c>
      <c r="K9" s="24">
        <v>790</v>
      </c>
      <c r="L9" s="24">
        <v>4468</v>
      </c>
      <c r="M9" s="24">
        <v>21058</v>
      </c>
      <c r="N9" s="24">
        <v>15025</v>
      </c>
      <c r="O9" s="24">
        <v>775</v>
      </c>
      <c r="P9" s="24">
        <v>790</v>
      </c>
      <c r="Q9" s="24">
        <v>4468</v>
      </c>
      <c r="R9" s="25">
        <v>21058</v>
      </c>
      <c r="S9" s="64">
        <v>18900</v>
      </c>
      <c r="T9" s="67">
        <v>4500</v>
      </c>
      <c r="U9" s="54">
        <f t="shared" ref="U9:U17" si="0">S9+T9</f>
        <v>23400</v>
      </c>
      <c r="V9" s="57">
        <v>0.24</v>
      </c>
      <c r="W9" s="76" t="s">
        <v>128</v>
      </c>
    </row>
    <row r="10" spans="1:214" s="2" customFormat="1" ht="20.100000000000001" customHeight="1" x14ac:dyDescent="0.3">
      <c r="A10" s="41">
        <v>3</v>
      </c>
      <c r="B10" s="70" t="s">
        <v>87</v>
      </c>
      <c r="C10" s="74" t="s">
        <v>98</v>
      </c>
      <c r="D10" s="35" t="s">
        <v>137</v>
      </c>
      <c r="E10" s="22" t="s">
        <v>78</v>
      </c>
      <c r="F10" s="21" t="s">
        <v>95</v>
      </c>
      <c r="G10" s="23">
        <v>42992</v>
      </c>
      <c r="H10" s="38" t="s">
        <v>119</v>
      </c>
      <c r="I10" s="24">
        <v>16450</v>
      </c>
      <c r="J10" s="24">
        <v>775</v>
      </c>
      <c r="K10" s="24">
        <v>861.25</v>
      </c>
      <c r="L10" s="24">
        <v>7663.5</v>
      </c>
      <c r="M10" s="24">
        <v>25749.75</v>
      </c>
      <c r="N10" s="24">
        <v>16450</v>
      </c>
      <c r="O10" s="24">
        <v>775</v>
      </c>
      <c r="P10" s="24">
        <v>861.25</v>
      </c>
      <c r="Q10" s="24">
        <v>7663.5</v>
      </c>
      <c r="R10" s="25">
        <v>25749.75</v>
      </c>
      <c r="S10" s="64">
        <v>23749.75</v>
      </c>
      <c r="T10" s="67">
        <v>3000</v>
      </c>
      <c r="U10" s="54">
        <f t="shared" si="0"/>
        <v>26749.75</v>
      </c>
      <c r="V10" s="58">
        <v>0.13</v>
      </c>
      <c r="W10" s="76" t="s">
        <v>129</v>
      </c>
    </row>
    <row r="11" spans="1:214" s="2" customFormat="1" ht="20.100000000000001" customHeight="1" x14ac:dyDescent="0.3">
      <c r="A11" s="41">
        <v>4</v>
      </c>
      <c r="B11" s="70" t="s">
        <v>88</v>
      </c>
      <c r="C11" s="72" t="s">
        <v>97</v>
      </c>
      <c r="D11" s="20" t="s">
        <v>138</v>
      </c>
      <c r="E11" s="22" t="s">
        <v>75</v>
      </c>
      <c r="F11" s="21" t="s">
        <v>96</v>
      </c>
      <c r="G11" s="23">
        <v>43040</v>
      </c>
      <c r="H11" s="61" t="s">
        <v>119</v>
      </c>
      <c r="I11" s="24">
        <v>14010</v>
      </c>
      <c r="J11" s="24">
        <v>775</v>
      </c>
      <c r="K11" s="24">
        <v>739.25</v>
      </c>
      <c r="L11" s="24">
        <v>203.5</v>
      </c>
      <c r="M11" s="24">
        <v>15727.75</v>
      </c>
      <c r="N11" s="24">
        <v>14010</v>
      </c>
      <c r="O11" s="24">
        <v>775</v>
      </c>
      <c r="P11" s="24">
        <v>739.25</v>
      </c>
      <c r="Q11" s="24">
        <v>203.5</v>
      </c>
      <c r="R11" s="25">
        <v>15727.75</v>
      </c>
      <c r="S11" s="64">
        <v>13610</v>
      </c>
      <c r="T11" s="67">
        <v>2000</v>
      </c>
      <c r="U11" s="54">
        <f t="shared" si="0"/>
        <v>15610</v>
      </c>
      <c r="V11" s="58">
        <v>0.14000000000000001</v>
      </c>
      <c r="W11" s="77" t="s">
        <v>151</v>
      </c>
    </row>
    <row r="12" spans="1:214" s="2" customFormat="1" ht="20.100000000000001" customHeight="1" x14ac:dyDescent="0.3">
      <c r="A12" s="41">
        <v>5</v>
      </c>
      <c r="B12" s="70" t="s">
        <v>89</v>
      </c>
      <c r="C12" s="74" t="s">
        <v>98</v>
      </c>
      <c r="D12" s="20" t="s">
        <v>139</v>
      </c>
      <c r="E12" s="21" t="s">
        <v>112</v>
      </c>
      <c r="F12" s="21" t="s">
        <v>96</v>
      </c>
      <c r="G12" s="23">
        <v>44001</v>
      </c>
      <c r="H12" s="61" t="s">
        <v>120</v>
      </c>
      <c r="I12" s="24">
        <v>14010</v>
      </c>
      <c r="J12" s="24">
        <v>775</v>
      </c>
      <c r="K12" s="24">
        <v>739.25</v>
      </c>
      <c r="L12" s="24"/>
      <c r="M12" s="24">
        <v>15524.25</v>
      </c>
      <c r="N12" s="24">
        <v>14010</v>
      </c>
      <c r="O12" s="24">
        <v>775</v>
      </c>
      <c r="P12" s="24">
        <v>739.25</v>
      </c>
      <c r="Q12" s="24">
        <v>0</v>
      </c>
      <c r="R12" s="25">
        <v>15524.25</v>
      </c>
      <c r="S12" s="64">
        <v>13059</v>
      </c>
      <c r="T12" s="67">
        <v>2000</v>
      </c>
      <c r="U12" s="54">
        <f t="shared" si="0"/>
        <v>15059</v>
      </c>
      <c r="V12" s="58">
        <v>0.15</v>
      </c>
      <c r="W12" s="76" t="s">
        <v>130</v>
      </c>
    </row>
    <row r="13" spans="1:214" s="2" customFormat="1" ht="20.100000000000001" customHeight="1" x14ac:dyDescent="0.3">
      <c r="A13" s="41">
        <v>6</v>
      </c>
      <c r="B13" s="70" t="s">
        <v>90</v>
      </c>
      <c r="C13" s="74" t="s">
        <v>98</v>
      </c>
      <c r="D13" s="20" t="s">
        <v>140</v>
      </c>
      <c r="E13" s="21" t="s">
        <v>79</v>
      </c>
      <c r="F13" s="21" t="s">
        <v>96</v>
      </c>
      <c r="G13" s="23">
        <v>44218</v>
      </c>
      <c r="H13" s="38" t="s">
        <v>142</v>
      </c>
      <c r="I13" s="24">
        <v>14010</v>
      </c>
      <c r="J13" s="24">
        <v>775</v>
      </c>
      <c r="K13" s="24">
        <v>739.25</v>
      </c>
      <c r="L13" s="24">
        <v>1152</v>
      </c>
      <c r="M13" s="24">
        <v>16676.25</v>
      </c>
      <c r="N13" s="24">
        <v>14010</v>
      </c>
      <c r="O13" s="24">
        <v>775</v>
      </c>
      <c r="P13" s="24">
        <v>739.25</v>
      </c>
      <c r="Q13" s="24">
        <v>1152</v>
      </c>
      <c r="R13" s="25">
        <v>16676.25</v>
      </c>
      <c r="S13" s="64">
        <v>14550.25</v>
      </c>
      <c r="T13" s="67">
        <v>1000</v>
      </c>
      <c r="U13" s="54">
        <f t="shared" si="0"/>
        <v>15550.25</v>
      </c>
      <c r="V13" s="58">
        <v>7.0000000000000007E-2</v>
      </c>
      <c r="W13" s="76" t="s">
        <v>132</v>
      </c>
    </row>
    <row r="14" spans="1:214" s="2" customFormat="1" ht="20.100000000000001" customHeight="1" x14ac:dyDescent="0.3">
      <c r="A14" s="41">
        <v>7</v>
      </c>
      <c r="B14" s="70" t="s">
        <v>91</v>
      </c>
      <c r="C14" s="74" t="s">
        <v>98</v>
      </c>
      <c r="D14" s="20" t="s">
        <v>140</v>
      </c>
      <c r="E14" s="21" t="s">
        <v>77</v>
      </c>
      <c r="F14" s="21" t="s">
        <v>96</v>
      </c>
      <c r="G14" s="23">
        <v>44774</v>
      </c>
      <c r="H14" s="61" t="s">
        <v>144</v>
      </c>
      <c r="I14" s="24">
        <v>14010</v>
      </c>
      <c r="J14" s="24">
        <v>775</v>
      </c>
      <c r="K14" s="24">
        <v>739.25</v>
      </c>
      <c r="L14" s="24"/>
      <c r="M14" s="24">
        <v>15524.25</v>
      </c>
      <c r="N14" s="24">
        <v>14010</v>
      </c>
      <c r="O14" s="24">
        <v>775</v>
      </c>
      <c r="P14" s="24">
        <v>739.25</v>
      </c>
      <c r="Q14" s="24">
        <v>0</v>
      </c>
      <c r="R14" s="25">
        <v>15524.25</v>
      </c>
      <c r="S14" s="64">
        <v>13049</v>
      </c>
      <c r="T14" s="67">
        <v>3000</v>
      </c>
      <c r="U14" s="54">
        <f t="shared" si="0"/>
        <v>16049</v>
      </c>
      <c r="V14" s="58">
        <v>0.23</v>
      </c>
      <c r="W14" s="76" t="s">
        <v>128</v>
      </c>
    </row>
    <row r="15" spans="1:214" s="2" customFormat="1" ht="20.100000000000001" customHeight="1" x14ac:dyDescent="0.3">
      <c r="A15" s="41">
        <v>8</v>
      </c>
      <c r="B15" s="70" t="s">
        <v>92</v>
      </c>
      <c r="C15" s="74" t="s">
        <v>98</v>
      </c>
      <c r="D15" s="20" t="s">
        <v>138</v>
      </c>
      <c r="E15" s="21" t="s">
        <v>80</v>
      </c>
      <c r="F15" s="21" t="s">
        <v>96</v>
      </c>
      <c r="G15" s="23">
        <v>44866</v>
      </c>
      <c r="H15" s="38" t="s">
        <v>141</v>
      </c>
      <c r="I15" s="24">
        <v>14010</v>
      </c>
      <c r="J15" s="24">
        <v>775</v>
      </c>
      <c r="K15" s="24">
        <v>739.25</v>
      </c>
      <c r="L15" s="24"/>
      <c r="M15" s="24">
        <v>15524.25</v>
      </c>
      <c r="N15" s="24">
        <v>14010</v>
      </c>
      <c r="O15" s="24">
        <v>775</v>
      </c>
      <c r="P15" s="24">
        <v>739.25</v>
      </c>
      <c r="Q15" s="24">
        <v>0</v>
      </c>
      <c r="R15" s="25">
        <v>15524.25</v>
      </c>
      <c r="S15" s="64">
        <v>13049</v>
      </c>
      <c r="T15" s="67">
        <v>2000</v>
      </c>
      <c r="U15" s="54">
        <f t="shared" si="0"/>
        <v>15049</v>
      </c>
      <c r="V15" s="58">
        <v>0.16</v>
      </c>
      <c r="W15" s="76" t="s">
        <v>127</v>
      </c>
    </row>
    <row r="16" spans="1:214" s="2" customFormat="1" ht="20.100000000000001" customHeight="1" x14ac:dyDescent="0.3">
      <c r="A16" s="41">
        <v>9</v>
      </c>
      <c r="B16" s="70" t="s">
        <v>93</v>
      </c>
      <c r="C16" s="74" t="s">
        <v>98</v>
      </c>
      <c r="D16" s="20" t="s">
        <v>140</v>
      </c>
      <c r="E16" s="22" t="s">
        <v>76</v>
      </c>
      <c r="F16" s="21" t="s">
        <v>125</v>
      </c>
      <c r="G16" s="23">
        <v>45066</v>
      </c>
      <c r="H16" s="61" t="s">
        <v>121</v>
      </c>
      <c r="I16" s="24">
        <v>14010</v>
      </c>
      <c r="J16" s="24">
        <v>775</v>
      </c>
      <c r="K16" s="24">
        <v>739.25</v>
      </c>
      <c r="L16" s="24">
        <v>1403</v>
      </c>
      <c r="M16" s="24">
        <v>16927.25</v>
      </c>
      <c r="N16" s="24">
        <v>14010</v>
      </c>
      <c r="O16" s="24">
        <v>775</v>
      </c>
      <c r="P16" s="24">
        <v>739.25</v>
      </c>
      <c r="Q16" s="24">
        <v>1403</v>
      </c>
      <c r="R16" s="25">
        <v>16927.25</v>
      </c>
      <c r="S16" s="64">
        <v>14800.25</v>
      </c>
      <c r="T16" s="67">
        <v>1000</v>
      </c>
      <c r="U16" s="54">
        <f t="shared" si="0"/>
        <v>15800.25</v>
      </c>
      <c r="V16" s="58">
        <v>7.0000000000000007E-2</v>
      </c>
      <c r="W16" s="76" t="s">
        <v>131</v>
      </c>
    </row>
    <row r="17" spans="1:214" s="2" customFormat="1" ht="20.100000000000001" customHeight="1" thickBot="1" x14ac:dyDescent="0.35">
      <c r="A17" s="47">
        <v>7</v>
      </c>
      <c r="B17" s="71" t="s">
        <v>94</v>
      </c>
      <c r="C17" s="75" t="s">
        <v>98</v>
      </c>
      <c r="D17" s="49" t="s">
        <v>140</v>
      </c>
      <c r="E17" s="48" t="s">
        <v>81</v>
      </c>
      <c r="F17" s="48" t="s">
        <v>96</v>
      </c>
      <c r="G17" s="50">
        <v>44293</v>
      </c>
      <c r="H17" s="62" t="s">
        <v>142</v>
      </c>
      <c r="I17" s="51">
        <v>14010</v>
      </c>
      <c r="J17" s="51">
        <v>775</v>
      </c>
      <c r="K17" s="51">
        <v>739.25</v>
      </c>
      <c r="L17" s="51"/>
      <c r="M17" s="51">
        <v>15524.25</v>
      </c>
      <c r="N17" s="51">
        <v>14010</v>
      </c>
      <c r="O17" s="51">
        <v>775</v>
      </c>
      <c r="P17" s="51">
        <v>739.25</v>
      </c>
      <c r="Q17" s="51">
        <v>0</v>
      </c>
      <c r="R17" s="52">
        <v>15524.25</v>
      </c>
      <c r="S17" s="65">
        <v>13049</v>
      </c>
      <c r="T17" s="68">
        <v>2500</v>
      </c>
      <c r="U17" s="55">
        <f t="shared" si="0"/>
        <v>15549</v>
      </c>
      <c r="V17" s="58">
        <v>0.19</v>
      </c>
      <c r="W17" s="76" t="s">
        <v>133</v>
      </c>
    </row>
    <row r="18" spans="1:214" s="2" customFormat="1" ht="24.75" customHeight="1" thickBot="1" x14ac:dyDescent="0.35">
      <c r="A18" s="42"/>
      <c r="B18" s="43" t="s">
        <v>71</v>
      </c>
      <c r="C18" s="44"/>
      <c r="D18" s="44"/>
      <c r="E18" s="45"/>
      <c r="F18" s="45"/>
      <c r="G18" s="45"/>
      <c r="H18" s="44"/>
      <c r="I18" s="44"/>
      <c r="J18" s="44"/>
      <c r="K18" s="44"/>
      <c r="L18" s="44"/>
      <c r="M18" s="44"/>
      <c r="N18" s="46">
        <v>144570</v>
      </c>
      <c r="O18" s="46">
        <v>7750</v>
      </c>
      <c r="P18" s="46">
        <v>7616</v>
      </c>
      <c r="Q18" s="46">
        <v>17646</v>
      </c>
      <c r="R18" s="46">
        <v>177582</v>
      </c>
      <c r="S18" s="46">
        <v>156901.58000000002</v>
      </c>
      <c r="T18" s="46">
        <f>SUM(T8:T17)</f>
        <v>24800</v>
      </c>
      <c r="U18" s="56"/>
      <c r="V18" s="59"/>
      <c r="W18" s="20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</row>
    <row r="19" spans="1:214" s="2" customFormat="1" ht="13.8" x14ac:dyDescent="0.3">
      <c r="C19" s="27"/>
      <c r="D19" s="27"/>
      <c r="H19" s="27"/>
    </row>
    <row r="21" spans="1:214" x14ac:dyDescent="0.3">
      <c r="P21" s="10" t="s">
        <v>63</v>
      </c>
      <c r="Q21" s="12"/>
    </row>
    <row r="22" spans="1:214" ht="15.6" x14ac:dyDescent="0.3">
      <c r="Q22" s="13" t="s">
        <v>64</v>
      </c>
    </row>
    <row r="25" spans="1:214" x14ac:dyDescent="0.3">
      <c r="D25" s="35" t="s">
        <v>135</v>
      </c>
      <c r="E25" t="str">
        <f>UPPER(D25)</f>
        <v>ITI FITTER</v>
      </c>
    </row>
    <row r="26" spans="1:214" x14ac:dyDescent="0.3">
      <c r="D26" s="35" t="s">
        <v>136</v>
      </c>
      <c r="E26" t="str">
        <f t="shared" ref="E26:E28" si="1">UPPER(D26)</f>
        <v>ITI WIREMAN</v>
      </c>
    </row>
    <row r="27" spans="1:214" x14ac:dyDescent="0.3">
      <c r="D27" s="35" t="s">
        <v>137</v>
      </c>
      <c r="E27" t="str">
        <f t="shared" si="1"/>
        <v>ITI TURNER</v>
      </c>
    </row>
    <row r="28" spans="1:214" x14ac:dyDescent="0.3">
      <c r="D28" s="20" t="s">
        <v>138</v>
      </c>
      <c r="E28" t="str">
        <f t="shared" si="1"/>
        <v>12TH</v>
      </c>
    </row>
  </sheetData>
  <mergeCells count="26">
    <mergeCell ref="V3:V7"/>
    <mergeCell ref="N4:N7"/>
    <mergeCell ref="O4:O7"/>
    <mergeCell ref="P4:P7"/>
    <mergeCell ref="Q4:Q7"/>
    <mergeCell ref="N3:Q3"/>
    <mergeCell ref="R3:R7"/>
    <mergeCell ref="S3:S7"/>
    <mergeCell ref="T3:T7"/>
    <mergeCell ref="U3:U7"/>
    <mergeCell ref="W3:W7"/>
    <mergeCell ref="D3:D7"/>
    <mergeCell ref="A1:B1"/>
    <mergeCell ref="A2:B2"/>
    <mergeCell ref="A3:A7"/>
    <mergeCell ref="B3:B7"/>
    <mergeCell ref="J3:J7"/>
    <mergeCell ref="K3:K7"/>
    <mergeCell ref="L3:L7"/>
    <mergeCell ref="M3:M7"/>
    <mergeCell ref="C3:C7"/>
    <mergeCell ref="E3:E7"/>
    <mergeCell ref="F3:F7"/>
    <mergeCell ref="G3:G7"/>
    <mergeCell ref="I3:I7"/>
    <mergeCell ref="H3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engineer salary revised</vt:lpstr>
      <vt:lpstr>LEFT EMPLOYEE old list</vt:lpstr>
      <vt:lpstr>Prashant Patil</vt:lpstr>
      <vt:lpstr>ORGNIZATIONAL CHART</vt:lpstr>
      <vt:lpstr>FOR SALARY REVISION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 Potdar</dc:creator>
  <cp:lastModifiedBy>Utkrant Chopade</cp:lastModifiedBy>
  <cp:lastPrinted>2023-08-07T05:12:46Z</cp:lastPrinted>
  <dcterms:created xsi:type="dcterms:W3CDTF">2023-06-20T11:17:33Z</dcterms:created>
  <dcterms:modified xsi:type="dcterms:W3CDTF">2023-11-25T04:39:28Z</dcterms:modified>
</cp:coreProperties>
</file>