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FFA8DD26-8175-42C2-A672-A065A3BD6F47}" xr6:coauthVersionLast="36" xr6:coauthVersionMax="47" xr10:uidLastSave="{00000000-0000-0000-0000-000000000000}"/>
  <bookViews>
    <workbookView xWindow="0" yWindow="0" windowWidth="21600" windowHeight="8625" tabRatio="517" xr2:uid="{00000000-000D-0000-FFFF-FFFF00000000}"/>
  </bookViews>
  <sheets>
    <sheet name="FORM B" sheetId="48" r:id="rId1"/>
    <sheet name="Bank Peyment" sheetId="55" r:id="rId2"/>
    <sheet name="Total Wage" sheetId="57" r:id="rId3"/>
    <sheet name="Sheet1" sheetId="58" r:id="rId4"/>
  </sheets>
  <definedNames>
    <definedName name="_xlnm._FilterDatabase" localSheetId="0" hidden="1">'FORM B'!$A$14:$AD$105</definedName>
    <definedName name="ay" localSheetId="2">#REF!</definedName>
    <definedName name="ay">#REF!</definedName>
    <definedName name="cc" localSheetId="2">#REF!</definedName>
    <definedName name="cc">#REF!</definedName>
    <definedName name="ck" localSheetId="2">#REF!</definedName>
    <definedName name="ck">#REF!</definedName>
    <definedName name="EE">#REF!</definedName>
    <definedName name="ELE">#REF!</definedName>
    <definedName name="FF">#REF!</definedName>
    <definedName name="GG">#REF!</definedName>
    <definedName name="ii">#REF!</definedName>
    <definedName name="jj">#REF!</definedName>
    <definedName name="KGN">#REF!</definedName>
    <definedName name="KK">#REF!</definedName>
    <definedName name="LL">#REF!</definedName>
    <definedName name="MS">#REF!</definedName>
    <definedName name="PK">#REF!</definedName>
    <definedName name="_xlnm.Print_Titles" localSheetId="0">'FORM B'!$11:$15</definedName>
    <definedName name="ss" localSheetId="2">#REF!</definedName>
    <definedName name="ss">#REF!</definedName>
  </definedNames>
  <calcPr calcId="191028"/>
</workbook>
</file>

<file path=xl/calcChain.xml><?xml version="1.0" encoding="utf-8"?>
<calcChain xmlns="http://schemas.openxmlformats.org/spreadsheetml/2006/main">
  <c r="F95" i="58" l="1"/>
  <c r="F94" i="58"/>
  <c r="F93" i="58"/>
  <c r="F92" i="58"/>
  <c r="F91" i="58"/>
  <c r="F90" i="58"/>
  <c r="F89" i="58"/>
  <c r="F88" i="58"/>
  <c r="F87" i="58"/>
  <c r="F86" i="58"/>
  <c r="F85" i="58"/>
  <c r="F84" i="58"/>
  <c r="F83" i="58"/>
  <c r="F82" i="58"/>
  <c r="F81" i="58"/>
  <c r="F80" i="58"/>
  <c r="F79" i="58"/>
  <c r="F78" i="58"/>
  <c r="F77" i="58"/>
  <c r="F76" i="58"/>
  <c r="F75" i="58"/>
  <c r="F74" i="58"/>
  <c r="F73" i="58"/>
  <c r="F72" i="58"/>
  <c r="F71" i="58"/>
  <c r="F70" i="58"/>
  <c r="F69" i="58"/>
  <c r="F68" i="58"/>
  <c r="F67" i="58"/>
  <c r="F66" i="58"/>
  <c r="F65" i="58"/>
  <c r="F64" i="58"/>
  <c r="F63" i="58"/>
  <c r="F62" i="58"/>
  <c r="F61" i="58"/>
  <c r="F60" i="58"/>
  <c r="F59" i="58"/>
  <c r="F58" i="58"/>
  <c r="F57" i="58"/>
  <c r="F56" i="58"/>
  <c r="F55" i="58"/>
  <c r="F54" i="58"/>
  <c r="F53" i="58"/>
  <c r="F52" i="58"/>
  <c r="F51" i="58"/>
  <c r="F50" i="58"/>
  <c r="F49" i="58"/>
  <c r="F48" i="58"/>
  <c r="F47" i="58"/>
  <c r="F46" i="58"/>
  <c r="F45" i="58"/>
  <c r="F44" i="58"/>
  <c r="F43" i="58"/>
  <c r="F42" i="58"/>
  <c r="F41" i="58"/>
  <c r="F40" i="58"/>
  <c r="F39" i="58"/>
  <c r="F38" i="58"/>
  <c r="F37" i="58"/>
  <c r="F36" i="58"/>
  <c r="F35" i="58"/>
  <c r="F34" i="58"/>
  <c r="F33" i="58"/>
  <c r="F32" i="58"/>
  <c r="F31" i="58"/>
  <c r="F30" i="58"/>
  <c r="F29" i="58"/>
  <c r="F28" i="58"/>
  <c r="F27" i="58"/>
  <c r="F26" i="58"/>
  <c r="F25" i="58"/>
  <c r="F24" i="58"/>
  <c r="F23" i="58"/>
  <c r="F22" i="58"/>
  <c r="F21" i="58"/>
  <c r="F20" i="58"/>
  <c r="F19" i="58"/>
  <c r="F18" i="58"/>
  <c r="F17" i="58"/>
  <c r="F16" i="58"/>
  <c r="F15" i="58"/>
  <c r="F14" i="58"/>
  <c r="F13" i="58"/>
  <c r="F12" i="58"/>
  <c r="F11" i="58"/>
  <c r="F10" i="58"/>
  <c r="F9" i="58"/>
  <c r="F8" i="58"/>
  <c r="F7" i="58"/>
  <c r="A8" i="58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57" i="58" s="1"/>
  <c r="A58" i="58" s="1"/>
  <c r="A59" i="58" s="1"/>
  <c r="A60" i="58" s="1"/>
  <c r="A61" i="58" s="1"/>
  <c r="A62" i="58" s="1"/>
  <c r="A63" i="58" s="1"/>
  <c r="A64" i="58" s="1"/>
  <c r="A65" i="58" s="1"/>
  <c r="A66" i="58" s="1"/>
  <c r="A67" i="58" s="1"/>
  <c r="A68" i="58" s="1"/>
  <c r="A69" i="58" s="1"/>
  <c r="A70" i="58" s="1"/>
  <c r="A71" i="58" s="1"/>
  <c r="A72" i="58" s="1"/>
  <c r="A73" i="58" s="1"/>
  <c r="A74" i="58" s="1"/>
  <c r="A75" i="58" s="1"/>
  <c r="A76" i="58" s="1"/>
  <c r="A77" i="58" s="1"/>
  <c r="A78" i="58" s="1"/>
  <c r="A79" i="58" s="1"/>
  <c r="A80" i="58" s="1"/>
  <c r="A81" i="58" s="1"/>
  <c r="A82" i="58" s="1"/>
  <c r="A83" i="58" s="1"/>
  <c r="A84" i="58" s="1"/>
  <c r="A85" i="58" s="1"/>
  <c r="A86" i="58" s="1"/>
  <c r="A87" i="58" s="1"/>
  <c r="A88" i="58" s="1"/>
  <c r="A89" i="58" s="1"/>
  <c r="A90" i="58" s="1"/>
  <c r="A91" i="58" s="1"/>
  <c r="A92" i="58" s="1"/>
  <c r="A93" i="58" s="1"/>
  <c r="A94" i="58" s="1"/>
  <c r="A95" i="58" s="1"/>
  <c r="F96" i="58" l="1"/>
  <c r="L16" i="48" l="1"/>
  <c r="F8" i="57" l="1"/>
  <c r="F9" i="57"/>
  <c r="F10" i="57"/>
  <c r="F11" i="57"/>
  <c r="F12" i="57"/>
  <c r="F13" i="57"/>
  <c r="F14" i="57"/>
  <c r="F15" i="57"/>
  <c r="F16" i="57"/>
  <c r="F17" i="57"/>
  <c r="F18" i="57"/>
  <c r="F19" i="57"/>
  <c r="F20" i="57"/>
  <c r="F21" i="57"/>
  <c r="F22" i="57"/>
  <c r="F23" i="57"/>
  <c r="F24" i="57"/>
  <c r="F25" i="57"/>
  <c r="F26" i="57"/>
  <c r="F27" i="57"/>
  <c r="F28" i="57"/>
  <c r="F29" i="57"/>
  <c r="F30" i="57"/>
  <c r="F31" i="57"/>
  <c r="F32" i="57"/>
  <c r="F33" i="57"/>
  <c r="F34" i="57"/>
  <c r="F35" i="57"/>
  <c r="F36" i="57"/>
  <c r="F37" i="57"/>
  <c r="F38" i="57"/>
  <c r="F39" i="57"/>
  <c r="F40" i="57"/>
  <c r="F41" i="57"/>
  <c r="F42" i="57"/>
  <c r="F43" i="57"/>
  <c r="F44" i="57"/>
  <c r="F45" i="57"/>
  <c r="F46" i="57"/>
  <c r="F47" i="57"/>
  <c r="F48" i="57"/>
  <c r="F49" i="57"/>
  <c r="F50" i="57"/>
  <c r="F51" i="57"/>
  <c r="F52" i="57"/>
  <c r="F53" i="57"/>
  <c r="F54" i="57"/>
  <c r="F55" i="57"/>
  <c r="F56" i="57"/>
  <c r="F57" i="57"/>
  <c r="F58" i="57"/>
  <c r="F59" i="57"/>
  <c r="F60" i="57"/>
  <c r="F61" i="57"/>
  <c r="F62" i="57"/>
  <c r="F63" i="57"/>
  <c r="F64" i="57"/>
  <c r="F65" i="57"/>
  <c r="F66" i="57"/>
  <c r="F67" i="57"/>
  <c r="F68" i="57"/>
  <c r="F69" i="57"/>
  <c r="F70" i="57"/>
  <c r="F71" i="57"/>
  <c r="F72" i="57"/>
  <c r="F73" i="57"/>
  <c r="F74" i="57"/>
  <c r="F75" i="57"/>
  <c r="F76" i="57"/>
  <c r="F77" i="57"/>
  <c r="F78" i="57"/>
  <c r="F79" i="57"/>
  <c r="F80" i="57"/>
  <c r="F81" i="57"/>
  <c r="F82" i="57"/>
  <c r="F83" i="57"/>
  <c r="F84" i="57"/>
  <c r="F85" i="57"/>
  <c r="F86" i="57"/>
  <c r="F87" i="57"/>
  <c r="F88" i="57"/>
  <c r="F89" i="57"/>
  <c r="F90" i="57"/>
  <c r="F91" i="57"/>
  <c r="F92" i="57"/>
  <c r="F93" i="57"/>
  <c r="F94" i="57"/>
  <c r="F95" i="57"/>
  <c r="F96" i="57"/>
  <c r="H16" i="48"/>
  <c r="E7" i="58" s="1"/>
  <c r="H17" i="48"/>
  <c r="H18" i="48"/>
  <c r="E9" i="58" s="1"/>
  <c r="H9" i="58" s="1"/>
  <c r="H19" i="48"/>
  <c r="H20" i="48"/>
  <c r="H21" i="48"/>
  <c r="H22" i="48"/>
  <c r="E13" i="58" s="1"/>
  <c r="H13" i="58" s="1"/>
  <c r="H23" i="48"/>
  <c r="H24" i="48"/>
  <c r="E15" i="58" s="1"/>
  <c r="H15" i="58" s="1"/>
  <c r="H25" i="48"/>
  <c r="H26" i="48"/>
  <c r="E17" i="58" s="1"/>
  <c r="H17" i="58" s="1"/>
  <c r="H27" i="48"/>
  <c r="H28" i="48"/>
  <c r="H29" i="48"/>
  <c r="H30" i="48"/>
  <c r="E21" i="58" s="1"/>
  <c r="H21" i="58" s="1"/>
  <c r="H31" i="48"/>
  <c r="H32" i="48"/>
  <c r="H33" i="48"/>
  <c r="H34" i="48"/>
  <c r="E25" i="58" s="1"/>
  <c r="H25" i="58" s="1"/>
  <c r="H35" i="48"/>
  <c r="H36" i="48"/>
  <c r="N36" i="48" s="1"/>
  <c r="H37" i="48"/>
  <c r="H38" i="48"/>
  <c r="E29" i="58" s="1"/>
  <c r="H29" i="58" s="1"/>
  <c r="H39" i="48"/>
  <c r="H40" i="48"/>
  <c r="H41" i="48"/>
  <c r="H42" i="48"/>
  <c r="E33" i="58" s="1"/>
  <c r="H33" i="58" s="1"/>
  <c r="H43" i="48"/>
  <c r="H44" i="48"/>
  <c r="H45" i="48"/>
  <c r="H46" i="48"/>
  <c r="E37" i="58" s="1"/>
  <c r="H37" i="58" s="1"/>
  <c r="H47" i="48"/>
  <c r="H48" i="48"/>
  <c r="E39" i="58" s="1"/>
  <c r="H39" i="58" s="1"/>
  <c r="H49" i="48"/>
  <c r="H50" i="48"/>
  <c r="E41" i="58" s="1"/>
  <c r="H41" i="58" s="1"/>
  <c r="H51" i="48"/>
  <c r="H52" i="48"/>
  <c r="H53" i="48"/>
  <c r="H54" i="48"/>
  <c r="E45" i="58" s="1"/>
  <c r="H45" i="58" s="1"/>
  <c r="H55" i="48"/>
  <c r="H56" i="48"/>
  <c r="E47" i="58" s="1"/>
  <c r="H47" i="58" s="1"/>
  <c r="H57" i="48"/>
  <c r="H58" i="48"/>
  <c r="E49" i="58" s="1"/>
  <c r="H49" i="58" s="1"/>
  <c r="H59" i="48"/>
  <c r="H60" i="48"/>
  <c r="E51" i="58" s="1"/>
  <c r="H51" i="58" s="1"/>
  <c r="H61" i="48"/>
  <c r="H62" i="48"/>
  <c r="E53" i="58" s="1"/>
  <c r="H53" i="58" s="1"/>
  <c r="H63" i="48"/>
  <c r="H64" i="48"/>
  <c r="H65" i="48"/>
  <c r="H66" i="48"/>
  <c r="E57" i="58" s="1"/>
  <c r="H57" i="58" s="1"/>
  <c r="H67" i="48"/>
  <c r="H68" i="48"/>
  <c r="H69" i="48"/>
  <c r="H70" i="48"/>
  <c r="E61" i="58" s="1"/>
  <c r="H61" i="58" s="1"/>
  <c r="H71" i="48"/>
  <c r="H72" i="48"/>
  <c r="H73" i="48"/>
  <c r="H74" i="48"/>
  <c r="E65" i="58" s="1"/>
  <c r="H65" i="58" s="1"/>
  <c r="H75" i="48"/>
  <c r="H76" i="48"/>
  <c r="H77" i="48"/>
  <c r="H78" i="48"/>
  <c r="E69" i="58" s="1"/>
  <c r="H69" i="58" s="1"/>
  <c r="H79" i="48"/>
  <c r="H80" i="48"/>
  <c r="E71" i="58" s="1"/>
  <c r="H71" i="58" s="1"/>
  <c r="H81" i="48"/>
  <c r="H82" i="48"/>
  <c r="E73" i="58" s="1"/>
  <c r="H73" i="58" s="1"/>
  <c r="H83" i="48"/>
  <c r="H84" i="48"/>
  <c r="H85" i="48"/>
  <c r="H86" i="48"/>
  <c r="E77" i="58" s="1"/>
  <c r="H77" i="58" s="1"/>
  <c r="H87" i="48"/>
  <c r="H88" i="48"/>
  <c r="E79" i="58" s="1"/>
  <c r="H79" i="58" s="1"/>
  <c r="H89" i="48"/>
  <c r="H90" i="48"/>
  <c r="E81" i="58" s="1"/>
  <c r="H81" i="58" s="1"/>
  <c r="H91" i="48"/>
  <c r="H92" i="48"/>
  <c r="E83" i="58" s="1"/>
  <c r="H83" i="58" s="1"/>
  <c r="H93" i="48"/>
  <c r="H94" i="48"/>
  <c r="E85" i="58" s="1"/>
  <c r="H85" i="58" s="1"/>
  <c r="H95" i="48"/>
  <c r="H96" i="48"/>
  <c r="H97" i="48"/>
  <c r="H98" i="48"/>
  <c r="E89" i="58" s="1"/>
  <c r="H89" i="58" s="1"/>
  <c r="H99" i="48"/>
  <c r="H100" i="48"/>
  <c r="E91" i="58" s="1"/>
  <c r="H91" i="58" s="1"/>
  <c r="H101" i="48"/>
  <c r="H102" i="48"/>
  <c r="E93" i="58" s="1"/>
  <c r="H93" i="58" s="1"/>
  <c r="H103" i="48"/>
  <c r="H104" i="48"/>
  <c r="M104" i="48" s="1"/>
  <c r="Q19" i="48"/>
  <c r="Q23" i="48"/>
  <c r="Q25" i="48"/>
  <c r="Q27" i="48"/>
  <c r="Q35" i="48"/>
  <c r="Q43" i="48"/>
  <c r="Q45" i="48"/>
  <c r="Q51" i="48"/>
  <c r="Q57" i="48"/>
  <c r="Q59" i="48"/>
  <c r="Q67" i="48"/>
  <c r="Q75" i="48"/>
  <c r="Q77" i="48"/>
  <c r="Q83" i="48"/>
  <c r="Q89" i="48"/>
  <c r="Q91" i="48"/>
  <c r="Q99" i="48"/>
  <c r="O105" i="48"/>
  <c r="N16" i="48"/>
  <c r="N19" i="48"/>
  <c r="N23" i="48"/>
  <c r="N24" i="48"/>
  <c r="N27" i="48"/>
  <c r="N28" i="48"/>
  <c r="N39" i="48"/>
  <c r="N41" i="48"/>
  <c r="N43" i="48"/>
  <c r="N48" i="48"/>
  <c r="N55" i="48"/>
  <c r="N56" i="48"/>
  <c r="N59" i="48"/>
  <c r="N60" i="48"/>
  <c r="N71" i="48"/>
  <c r="N73" i="48"/>
  <c r="N75" i="48"/>
  <c r="N87" i="48"/>
  <c r="N91" i="48"/>
  <c r="N99" i="48"/>
  <c r="E16" i="48"/>
  <c r="K16" i="48" s="1"/>
  <c r="M19" i="48"/>
  <c r="M20" i="48"/>
  <c r="M23" i="48"/>
  <c r="M24" i="48"/>
  <c r="M25" i="48"/>
  <c r="M27" i="48"/>
  <c r="M31" i="48"/>
  <c r="M32" i="48"/>
  <c r="M36" i="48"/>
  <c r="M37" i="48"/>
  <c r="M39" i="48"/>
  <c r="M43" i="48"/>
  <c r="P43" i="48" s="1"/>
  <c r="M44" i="48"/>
  <c r="M47" i="48"/>
  <c r="M48" i="48"/>
  <c r="M55" i="48"/>
  <c r="M59" i="48"/>
  <c r="M68" i="48"/>
  <c r="M71" i="48"/>
  <c r="M73" i="48"/>
  <c r="M75" i="48"/>
  <c r="M80" i="48"/>
  <c r="M87" i="48"/>
  <c r="M88" i="48"/>
  <c r="M91" i="48"/>
  <c r="M92" i="48"/>
  <c r="M103" i="48"/>
  <c r="E19" i="48"/>
  <c r="K19" i="48" s="1"/>
  <c r="P19" i="48" s="1"/>
  <c r="E23" i="48"/>
  <c r="K23" i="48" s="1"/>
  <c r="E24" i="48"/>
  <c r="K24" i="48" s="1"/>
  <c r="E27" i="48"/>
  <c r="K27" i="48" s="1"/>
  <c r="E28" i="48"/>
  <c r="K28" i="48" s="1"/>
  <c r="E31" i="48"/>
  <c r="K31" i="48" s="1"/>
  <c r="E32" i="48"/>
  <c r="K32" i="48" s="1"/>
  <c r="E33" i="48"/>
  <c r="K33" i="48" s="1"/>
  <c r="E35" i="48"/>
  <c r="K35" i="48" s="1"/>
  <c r="E39" i="48"/>
  <c r="K39" i="48" s="1"/>
  <c r="E40" i="48"/>
  <c r="K40" i="48" s="1"/>
  <c r="E43" i="48"/>
  <c r="K43" i="48" s="1"/>
  <c r="E44" i="48"/>
  <c r="K44" i="48" s="1"/>
  <c r="E45" i="48"/>
  <c r="K45" i="48" s="1"/>
  <c r="E47" i="48"/>
  <c r="K47" i="48" s="1"/>
  <c r="E48" i="48"/>
  <c r="K48" i="48" s="1"/>
  <c r="E49" i="48"/>
  <c r="K49" i="48" s="1"/>
  <c r="E51" i="48"/>
  <c r="K51" i="48" s="1"/>
  <c r="E55" i="48"/>
  <c r="K55" i="48" s="1"/>
  <c r="P55" i="48" s="1"/>
  <c r="E56" i="48"/>
  <c r="K56" i="48" s="1"/>
  <c r="E59" i="48"/>
  <c r="K59" i="48" s="1"/>
  <c r="E60" i="48"/>
  <c r="K60" i="48" s="1"/>
  <c r="E61" i="48"/>
  <c r="K61" i="48" s="1"/>
  <c r="E63" i="48"/>
  <c r="K63" i="48" s="1"/>
  <c r="E64" i="48"/>
  <c r="K64" i="48" s="1"/>
  <c r="E65" i="48"/>
  <c r="K65" i="48" s="1"/>
  <c r="E67" i="48"/>
  <c r="K67" i="48" s="1"/>
  <c r="E71" i="48"/>
  <c r="K71" i="48" s="1"/>
  <c r="E72" i="48"/>
  <c r="K72" i="48" s="1"/>
  <c r="E75" i="48"/>
  <c r="K75" i="48" s="1"/>
  <c r="E76" i="48"/>
  <c r="K76" i="48" s="1"/>
  <c r="E77" i="48"/>
  <c r="K77" i="48" s="1"/>
  <c r="E79" i="48"/>
  <c r="K79" i="48" s="1"/>
  <c r="E80" i="48"/>
  <c r="K80" i="48" s="1"/>
  <c r="E81" i="48"/>
  <c r="K81" i="48" s="1"/>
  <c r="E83" i="48"/>
  <c r="K83" i="48" s="1"/>
  <c r="E87" i="48"/>
  <c r="K87" i="48" s="1"/>
  <c r="E88" i="48"/>
  <c r="K88" i="48" s="1"/>
  <c r="E91" i="48"/>
  <c r="K91" i="48" s="1"/>
  <c r="E92" i="48"/>
  <c r="K92" i="48" s="1"/>
  <c r="E93" i="48"/>
  <c r="K93" i="48" s="1"/>
  <c r="E95" i="48"/>
  <c r="K95" i="48" s="1"/>
  <c r="E96" i="48"/>
  <c r="K96" i="48" s="1"/>
  <c r="E97" i="48"/>
  <c r="K97" i="48" s="1"/>
  <c r="E99" i="48"/>
  <c r="K99" i="48"/>
  <c r="E100" i="48"/>
  <c r="K100" i="48" s="1"/>
  <c r="E101" i="48"/>
  <c r="K101" i="48" s="1"/>
  <c r="E103" i="48"/>
  <c r="K103" i="48" s="1"/>
  <c r="E104" i="48"/>
  <c r="K104" i="48" s="1"/>
  <c r="G105" i="48"/>
  <c r="F97" i="57"/>
  <c r="F105" i="48"/>
  <c r="E97" i="57"/>
  <c r="E100" i="55"/>
  <c r="W105" i="48"/>
  <c r="V105" i="48"/>
  <c r="U105" i="48"/>
  <c r="T105" i="48"/>
  <c r="S105" i="48"/>
  <c r="I105" i="48"/>
  <c r="J105" i="48"/>
  <c r="E7" i="48"/>
  <c r="E8" i="48"/>
  <c r="E9" i="48" s="1"/>
  <c r="K7" i="48"/>
  <c r="K8" i="48" s="1"/>
  <c r="K9" i="48" s="1"/>
  <c r="H7" i="48"/>
  <c r="H8" i="48" s="1"/>
  <c r="H9" i="48" s="1"/>
  <c r="D7" i="48"/>
  <c r="D8" i="48"/>
  <c r="D9" i="48" s="1"/>
  <c r="B7" i="57"/>
  <c r="C7" i="57"/>
  <c r="D7" i="57"/>
  <c r="E7" i="57"/>
  <c r="P23" i="48"/>
  <c r="G14" i="58" s="1"/>
  <c r="P27" i="48"/>
  <c r="B10" i="55"/>
  <c r="C10" i="55"/>
  <c r="D10" i="55"/>
  <c r="R55" i="48" l="1"/>
  <c r="G46" i="58"/>
  <c r="R19" i="48"/>
  <c r="X19" i="48" s="1"/>
  <c r="Y19" i="48" s="1"/>
  <c r="G10" i="58"/>
  <c r="R43" i="48"/>
  <c r="G34" i="58"/>
  <c r="P56" i="48"/>
  <c r="M60" i="48"/>
  <c r="N100" i="48"/>
  <c r="N88" i="48"/>
  <c r="Z101" i="48"/>
  <c r="E92" i="58"/>
  <c r="H92" i="58" s="1"/>
  <c r="Z97" i="48"/>
  <c r="E88" i="58"/>
  <c r="H88" i="58" s="1"/>
  <c r="Z93" i="48"/>
  <c r="E84" i="58"/>
  <c r="H84" i="58" s="1"/>
  <c r="Z89" i="48"/>
  <c r="E80" i="58"/>
  <c r="H80" i="58" s="1"/>
  <c r="Z85" i="48"/>
  <c r="E76" i="58"/>
  <c r="H76" i="58" s="1"/>
  <c r="Z81" i="48"/>
  <c r="E72" i="58"/>
  <c r="H72" i="58" s="1"/>
  <c r="Z77" i="48"/>
  <c r="E68" i="58"/>
  <c r="H68" i="58" s="1"/>
  <c r="Z73" i="48"/>
  <c r="E64" i="58"/>
  <c r="H64" i="58" s="1"/>
  <c r="Z69" i="48"/>
  <c r="E60" i="58"/>
  <c r="H60" i="58" s="1"/>
  <c r="Z65" i="48"/>
  <c r="E56" i="58"/>
  <c r="H56" i="58" s="1"/>
  <c r="Z61" i="48"/>
  <c r="E52" i="58"/>
  <c r="H52" i="58" s="1"/>
  <c r="Z57" i="48"/>
  <c r="E48" i="58"/>
  <c r="H48" i="58" s="1"/>
  <c r="Z53" i="48"/>
  <c r="E44" i="58"/>
  <c r="H44" i="58" s="1"/>
  <c r="Z49" i="48"/>
  <c r="E40" i="58"/>
  <c r="H40" i="58" s="1"/>
  <c r="Z45" i="48"/>
  <c r="E36" i="58"/>
  <c r="H36" i="58" s="1"/>
  <c r="Z41" i="48"/>
  <c r="E32" i="58"/>
  <c r="H32" i="58" s="1"/>
  <c r="Z37" i="48"/>
  <c r="E28" i="58"/>
  <c r="H28" i="58" s="1"/>
  <c r="Z33" i="48"/>
  <c r="E24" i="58"/>
  <c r="H24" i="58" s="1"/>
  <c r="Z29" i="48"/>
  <c r="E20" i="58"/>
  <c r="H20" i="58" s="1"/>
  <c r="Z25" i="48"/>
  <c r="E16" i="58"/>
  <c r="H16" i="58" s="1"/>
  <c r="Z21" i="48"/>
  <c r="E12" i="58"/>
  <c r="H12" i="58" s="1"/>
  <c r="Z17" i="48"/>
  <c r="E8" i="58"/>
  <c r="H8" i="58" s="1"/>
  <c r="P24" i="48"/>
  <c r="G15" i="58" s="1"/>
  <c r="N104" i="48"/>
  <c r="E95" i="58"/>
  <c r="H95" i="58" s="1"/>
  <c r="N96" i="48"/>
  <c r="E87" i="58"/>
  <c r="H87" i="58" s="1"/>
  <c r="N84" i="48"/>
  <c r="E75" i="58"/>
  <c r="H75" i="58" s="1"/>
  <c r="N76" i="48"/>
  <c r="E67" i="58"/>
  <c r="H67" i="58" s="1"/>
  <c r="N72" i="48"/>
  <c r="E63" i="58"/>
  <c r="H63" i="58" s="1"/>
  <c r="E68" i="48"/>
  <c r="K68" i="48" s="1"/>
  <c r="E59" i="58"/>
  <c r="H59" i="58" s="1"/>
  <c r="N64" i="48"/>
  <c r="E55" i="58"/>
  <c r="H55" i="58" s="1"/>
  <c r="N52" i="48"/>
  <c r="E43" i="58"/>
  <c r="H43" i="58" s="1"/>
  <c r="N44" i="48"/>
  <c r="E35" i="58"/>
  <c r="H35" i="58" s="1"/>
  <c r="M40" i="48"/>
  <c r="E31" i="58"/>
  <c r="H31" i="58" s="1"/>
  <c r="E36" i="48"/>
  <c r="K36" i="48" s="1"/>
  <c r="P36" i="48" s="1"/>
  <c r="G27" i="58" s="1"/>
  <c r="E27" i="58"/>
  <c r="H27" i="58" s="1"/>
  <c r="N32" i="48"/>
  <c r="E23" i="58"/>
  <c r="H23" i="58" s="1"/>
  <c r="M28" i="48"/>
  <c r="P28" i="48" s="1"/>
  <c r="E19" i="58"/>
  <c r="H19" i="58" s="1"/>
  <c r="N20" i="48"/>
  <c r="E11" i="58"/>
  <c r="H11" i="58" s="1"/>
  <c r="H7" i="58"/>
  <c r="R27" i="48"/>
  <c r="X27" i="48" s="1"/>
  <c r="Y27" i="48" s="1"/>
  <c r="G18" i="58"/>
  <c r="P104" i="48"/>
  <c r="P88" i="48"/>
  <c r="G79" i="58" s="1"/>
  <c r="P39" i="48"/>
  <c r="M100" i="48"/>
  <c r="P100" i="48" s="1"/>
  <c r="M56" i="48"/>
  <c r="N92" i="48"/>
  <c r="N80" i="48"/>
  <c r="N68" i="48"/>
  <c r="N40" i="48"/>
  <c r="Z103" i="48"/>
  <c r="E94" i="58"/>
  <c r="H94" i="58" s="1"/>
  <c r="Z99" i="48"/>
  <c r="E90" i="58"/>
  <c r="H90" i="58" s="1"/>
  <c r="Z95" i="48"/>
  <c r="E86" i="58"/>
  <c r="H86" i="58" s="1"/>
  <c r="Z91" i="48"/>
  <c r="E82" i="58"/>
  <c r="H82" i="58" s="1"/>
  <c r="Z87" i="48"/>
  <c r="E78" i="58"/>
  <c r="H78" i="58" s="1"/>
  <c r="Z83" i="48"/>
  <c r="E74" i="58"/>
  <c r="H74" i="58" s="1"/>
  <c r="Z79" i="48"/>
  <c r="E70" i="58"/>
  <c r="H70" i="58" s="1"/>
  <c r="Z75" i="48"/>
  <c r="E66" i="58"/>
  <c r="H66" i="58" s="1"/>
  <c r="Z71" i="48"/>
  <c r="E62" i="58"/>
  <c r="H62" i="58" s="1"/>
  <c r="Z67" i="48"/>
  <c r="E58" i="58"/>
  <c r="H58" i="58" s="1"/>
  <c r="Z63" i="48"/>
  <c r="E54" i="58"/>
  <c r="H54" i="58" s="1"/>
  <c r="Z59" i="48"/>
  <c r="E50" i="58"/>
  <c r="H50" i="58" s="1"/>
  <c r="Z55" i="48"/>
  <c r="E46" i="58"/>
  <c r="H46" i="58" s="1"/>
  <c r="Z51" i="48"/>
  <c r="E42" i="58"/>
  <c r="H42" i="58" s="1"/>
  <c r="Z47" i="48"/>
  <c r="E38" i="58"/>
  <c r="H38" i="58" s="1"/>
  <c r="Z43" i="48"/>
  <c r="E34" i="58"/>
  <c r="H34" i="58" s="1"/>
  <c r="Z39" i="48"/>
  <c r="E30" i="58"/>
  <c r="H30" i="58" s="1"/>
  <c r="Z35" i="48"/>
  <c r="E26" i="58"/>
  <c r="H26" i="58" s="1"/>
  <c r="Z31" i="48"/>
  <c r="E22" i="58"/>
  <c r="H22" i="58" s="1"/>
  <c r="Z27" i="48"/>
  <c r="E18" i="58"/>
  <c r="H18" i="58" s="1"/>
  <c r="Z23" i="48"/>
  <c r="E14" i="58"/>
  <c r="H14" i="58" s="1"/>
  <c r="Z19" i="48"/>
  <c r="E10" i="58"/>
  <c r="H10" i="58" s="1"/>
  <c r="P40" i="48"/>
  <c r="G31" i="58" s="1"/>
  <c r="E29" i="48"/>
  <c r="K29" i="48" s="1"/>
  <c r="M101" i="48"/>
  <c r="M93" i="48"/>
  <c r="M81" i="48"/>
  <c r="P81" i="48" s="1"/>
  <c r="G72" i="58" s="1"/>
  <c r="M69" i="48"/>
  <c r="M61" i="48"/>
  <c r="M49" i="48"/>
  <c r="M21" i="48"/>
  <c r="N93" i="48"/>
  <c r="N81" i="48"/>
  <c r="N69" i="48"/>
  <c r="N61" i="48"/>
  <c r="P61" i="48" s="1"/>
  <c r="N49" i="48"/>
  <c r="N37" i="48"/>
  <c r="N29" i="48"/>
  <c r="Q101" i="48"/>
  <c r="Q81" i="48"/>
  <c r="Q69" i="48"/>
  <c r="Q49" i="48"/>
  <c r="Q37" i="48"/>
  <c r="E17" i="48"/>
  <c r="K17" i="48" s="1"/>
  <c r="Q17" i="48"/>
  <c r="E85" i="48"/>
  <c r="K85" i="48" s="1"/>
  <c r="E69" i="48"/>
  <c r="K69" i="48" s="1"/>
  <c r="M97" i="48"/>
  <c r="N17" i="48"/>
  <c r="E53" i="48"/>
  <c r="K53" i="48" s="1"/>
  <c r="E37" i="48"/>
  <c r="K37" i="48" s="1"/>
  <c r="P37" i="48" s="1"/>
  <c r="E21" i="48"/>
  <c r="K21" i="48" s="1"/>
  <c r="P91" i="48"/>
  <c r="G82" i="58" s="1"/>
  <c r="M85" i="48"/>
  <c r="M77" i="48"/>
  <c r="M72" i="48"/>
  <c r="P72" i="48" s="1"/>
  <c r="M65" i="48"/>
  <c r="M53" i="48"/>
  <c r="M41" i="48"/>
  <c r="M29" i="48"/>
  <c r="N85" i="48"/>
  <c r="N77" i="48"/>
  <c r="N65" i="48"/>
  <c r="P65" i="48" s="1"/>
  <c r="N53" i="48"/>
  <c r="P53" i="48" s="1"/>
  <c r="N45" i="48"/>
  <c r="N33" i="48"/>
  <c r="N21" i="48"/>
  <c r="Q97" i="48"/>
  <c r="Q85" i="48"/>
  <c r="Q65" i="48"/>
  <c r="Q53" i="48"/>
  <c r="Q33" i="48"/>
  <c r="E89" i="48"/>
  <c r="K89" i="48" s="1"/>
  <c r="E84" i="48"/>
  <c r="K84" i="48" s="1"/>
  <c r="E73" i="48"/>
  <c r="K73" i="48" s="1"/>
  <c r="P73" i="48" s="1"/>
  <c r="E57" i="48"/>
  <c r="K57" i="48" s="1"/>
  <c r="E52" i="48"/>
  <c r="K52" i="48" s="1"/>
  <c r="E41" i="48"/>
  <c r="K41" i="48" s="1"/>
  <c r="E25" i="48"/>
  <c r="K25" i="48" s="1"/>
  <c r="P25" i="48" s="1"/>
  <c r="E20" i="48"/>
  <c r="K20" i="48" s="1"/>
  <c r="P20" i="48" s="1"/>
  <c r="G11" i="58" s="1"/>
  <c r="M96" i="48"/>
  <c r="P96" i="48" s="1"/>
  <c r="M89" i="48"/>
  <c r="M84" i="48"/>
  <c r="M76" i="48"/>
  <c r="P76" i="48" s="1"/>
  <c r="P71" i="48"/>
  <c r="M64" i="48"/>
  <c r="M57" i="48"/>
  <c r="M52" i="48"/>
  <c r="M45" i="48"/>
  <c r="P45" i="48" s="1"/>
  <c r="M33" i="48"/>
  <c r="M17" i="48"/>
  <c r="P17" i="48" s="1"/>
  <c r="N89" i="48"/>
  <c r="N57" i="48"/>
  <c r="N25" i="48"/>
  <c r="Q93" i="48"/>
  <c r="Q73" i="48"/>
  <c r="Q61" i="48"/>
  <c r="Q41" i="48"/>
  <c r="Q29" i="48"/>
  <c r="Q21" i="48"/>
  <c r="P75" i="48"/>
  <c r="P59" i="48"/>
  <c r="G50" i="58" s="1"/>
  <c r="P87" i="48"/>
  <c r="G78" i="58" s="1"/>
  <c r="P60" i="48"/>
  <c r="G51" i="58" s="1"/>
  <c r="P44" i="48"/>
  <c r="M95" i="48"/>
  <c r="M79" i="48"/>
  <c r="M63" i="48"/>
  <c r="P63" i="48" s="1"/>
  <c r="G54" i="58" s="1"/>
  <c r="N103" i="48"/>
  <c r="P103" i="48" s="1"/>
  <c r="G94" i="58" s="1"/>
  <c r="N95" i="48"/>
  <c r="N79" i="48"/>
  <c r="N63" i="48"/>
  <c r="N47" i="48"/>
  <c r="P47" i="48" s="1"/>
  <c r="G38" i="58" s="1"/>
  <c r="N31" i="48"/>
  <c r="P31" i="48" s="1"/>
  <c r="G22" i="58" s="1"/>
  <c r="P80" i="48"/>
  <c r="G71" i="58" s="1"/>
  <c r="P64" i="48"/>
  <c r="G55" i="58" s="1"/>
  <c r="P48" i="48"/>
  <c r="P32" i="48"/>
  <c r="M99" i="48"/>
  <c r="P99" i="48" s="1"/>
  <c r="M83" i="48"/>
  <c r="M67" i="48"/>
  <c r="M51" i="48"/>
  <c r="M35" i="48"/>
  <c r="N83" i="48"/>
  <c r="N67" i="48"/>
  <c r="N51" i="48"/>
  <c r="N35" i="48"/>
  <c r="Q103" i="48"/>
  <c r="Q95" i="48"/>
  <c r="Q87" i="48"/>
  <c r="Q79" i="48"/>
  <c r="Q71" i="48"/>
  <c r="Q63" i="48"/>
  <c r="Q55" i="48"/>
  <c r="X55" i="48" s="1"/>
  <c r="Q47" i="48"/>
  <c r="Q39" i="48"/>
  <c r="Q31" i="48"/>
  <c r="Q16" i="48"/>
  <c r="Y55" i="48"/>
  <c r="R87" i="48"/>
  <c r="R91" i="48"/>
  <c r="X91" i="48" s="1"/>
  <c r="Y91" i="48" s="1"/>
  <c r="X43" i="48"/>
  <c r="Y43" i="48" s="1"/>
  <c r="R59" i="48"/>
  <c r="X59" i="48" s="1"/>
  <c r="Y59" i="48" s="1"/>
  <c r="R36" i="48"/>
  <c r="R23" i="48"/>
  <c r="X23" i="48" s="1"/>
  <c r="Y23" i="48" s="1"/>
  <c r="R88" i="48"/>
  <c r="Z102" i="48"/>
  <c r="Q102" i="48"/>
  <c r="N102" i="48"/>
  <c r="E102" i="48"/>
  <c r="K102" i="48" s="1"/>
  <c r="Z98" i="48"/>
  <c r="Q98" i="48"/>
  <c r="N98" i="48"/>
  <c r="E98" i="48"/>
  <c r="K98" i="48" s="1"/>
  <c r="Z94" i="48"/>
  <c r="Q94" i="48"/>
  <c r="N94" i="48"/>
  <c r="E94" i="48"/>
  <c r="K94" i="48" s="1"/>
  <c r="Z90" i="48"/>
  <c r="Q90" i="48"/>
  <c r="N90" i="48"/>
  <c r="Z86" i="48"/>
  <c r="Q86" i="48"/>
  <c r="N86" i="48"/>
  <c r="Z82" i="48"/>
  <c r="Q82" i="48"/>
  <c r="N82" i="48"/>
  <c r="Z78" i="48"/>
  <c r="Q78" i="48"/>
  <c r="N78" i="48"/>
  <c r="M70" i="48"/>
  <c r="Z70" i="48"/>
  <c r="Q70" i="48"/>
  <c r="N70" i="48"/>
  <c r="M62" i="48"/>
  <c r="Z62" i="48"/>
  <c r="Q62" i="48"/>
  <c r="N62" i="48"/>
  <c r="M58" i="48"/>
  <c r="Z58" i="48"/>
  <c r="Q58" i="48"/>
  <c r="N58" i="48"/>
  <c r="M54" i="48"/>
  <c r="Z54" i="48"/>
  <c r="Q54" i="48"/>
  <c r="N54" i="48"/>
  <c r="M50" i="48"/>
  <c r="Z50" i="48"/>
  <c r="Q50" i="48"/>
  <c r="N50" i="48"/>
  <c r="M46" i="48"/>
  <c r="Z46" i="48"/>
  <c r="Q46" i="48"/>
  <c r="N46" i="48"/>
  <c r="M42" i="48"/>
  <c r="Z42" i="48"/>
  <c r="Q42" i="48"/>
  <c r="N42" i="48"/>
  <c r="M38" i="48"/>
  <c r="Z38" i="48"/>
  <c r="Q38" i="48"/>
  <c r="N38" i="48"/>
  <c r="M34" i="48"/>
  <c r="Z34" i="48"/>
  <c r="Q34" i="48"/>
  <c r="N34" i="48"/>
  <c r="M30" i="48"/>
  <c r="Z30" i="48"/>
  <c r="Q30" i="48"/>
  <c r="N30" i="48"/>
  <c r="M26" i="48"/>
  <c r="Z26" i="48"/>
  <c r="Q26" i="48"/>
  <c r="N26" i="48"/>
  <c r="M22" i="48"/>
  <c r="Z22" i="48"/>
  <c r="Q22" i="48"/>
  <c r="N22" i="48"/>
  <c r="M18" i="48"/>
  <c r="Z18" i="48"/>
  <c r="Q18" i="48"/>
  <c r="N18" i="48"/>
  <c r="E86" i="48"/>
  <c r="K86" i="48" s="1"/>
  <c r="E78" i="48"/>
  <c r="K78" i="48" s="1"/>
  <c r="E70" i="48"/>
  <c r="K70" i="48" s="1"/>
  <c r="E62" i="48"/>
  <c r="K62" i="48" s="1"/>
  <c r="E54" i="48"/>
  <c r="K54" i="48" s="1"/>
  <c r="E46" i="48"/>
  <c r="K46" i="48" s="1"/>
  <c r="E38" i="48"/>
  <c r="K38" i="48" s="1"/>
  <c r="E30" i="48"/>
  <c r="K30" i="48" s="1"/>
  <c r="E22" i="48"/>
  <c r="K22" i="48" s="1"/>
  <c r="M102" i="48"/>
  <c r="M98" i="48"/>
  <c r="M94" i="48"/>
  <c r="M90" i="48"/>
  <c r="M86" i="48"/>
  <c r="M82" i="48"/>
  <c r="M78" i="48"/>
  <c r="M74" i="48"/>
  <c r="Z74" i="48"/>
  <c r="Q74" i="48"/>
  <c r="N74" i="48"/>
  <c r="P22" i="48"/>
  <c r="G13" i="58" s="1"/>
  <c r="H105" i="48"/>
  <c r="M16" i="48"/>
  <c r="P16" i="48" s="1"/>
  <c r="G7" i="58" s="1"/>
  <c r="L105" i="48"/>
  <c r="M66" i="48"/>
  <c r="Z66" i="48"/>
  <c r="Q66" i="48"/>
  <c r="N66" i="48"/>
  <c r="E90" i="48"/>
  <c r="K90" i="48" s="1"/>
  <c r="E82" i="48"/>
  <c r="K82" i="48" s="1"/>
  <c r="E74" i="48"/>
  <c r="K74" i="48" s="1"/>
  <c r="E66" i="48"/>
  <c r="K66" i="48" s="1"/>
  <c r="E58" i="48"/>
  <c r="K58" i="48" s="1"/>
  <c r="P58" i="48" s="1"/>
  <c r="G49" i="58" s="1"/>
  <c r="E50" i="48"/>
  <c r="K50" i="48" s="1"/>
  <c r="E42" i="48"/>
  <c r="K42" i="48" s="1"/>
  <c r="E34" i="48"/>
  <c r="K34" i="48" s="1"/>
  <c r="E26" i="48"/>
  <c r="K26" i="48" s="1"/>
  <c r="K105" i="48" s="1"/>
  <c r="E18" i="48"/>
  <c r="K18" i="48" s="1"/>
  <c r="Q104" i="48"/>
  <c r="Z104" i="48"/>
  <c r="Q100" i="48"/>
  <c r="Z100" i="48"/>
  <c r="Q96" i="48"/>
  <c r="Z96" i="48"/>
  <c r="Q92" i="48"/>
  <c r="Z92" i="48"/>
  <c r="Q88" i="48"/>
  <c r="Z88" i="48"/>
  <c r="Q84" i="48"/>
  <c r="Z84" i="48"/>
  <c r="Q80" i="48"/>
  <c r="Z80" i="48"/>
  <c r="Q76" i="48"/>
  <c r="Z76" i="48"/>
  <c r="Q72" i="48"/>
  <c r="Z72" i="48"/>
  <c r="Q68" i="48"/>
  <c r="Z68" i="48"/>
  <c r="Q64" i="48"/>
  <c r="Z64" i="48"/>
  <c r="Q60" i="48"/>
  <c r="Z60" i="48"/>
  <c r="Q56" i="48"/>
  <c r="Z56" i="48"/>
  <c r="Q52" i="48"/>
  <c r="Z52" i="48"/>
  <c r="Q48" i="48"/>
  <c r="Z48" i="48"/>
  <c r="Q44" i="48"/>
  <c r="Z44" i="48"/>
  <c r="Q40" i="48"/>
  <c r="Z40" i="48"/>
  <c r="Q36" i="48"/>
  <c r="X36" i="48" s="1"/>
  <c r="Y36" i="48" s="1"/>
  <c r="Z36" i="48"/>
  <c r="Q32" i="48"/>
  <c r="Z32" i="48"/>
  <c r="Q28" i="48"/>
  <c r="Z28" i="48"/>
  <c r="Q24" i="48"/>
  <c r="Z24" i="48"/>
  <c r="Q20" i="48"/>
  <c r="Z20" i="48"/>
  <c r="Z16" i="48"/>
  <c r="N101" i="48"/>
  <c r="P101" i="48" s="1"/>
  <c r="G92" i="58" s="1"/>
  <c r="N97" i="48"/>
  <c r="P97" i="48" s="1"/>
  <c r="G88" i="58" s="1"/>
  <c r="P92" i="48"/>
  <c r="G83" i="58" s="1"/>
  <c r="G19" i="58" l="1"/>
  <c r="R28" i="48"/>
  <c r="R76" i="48"/>
  <c r="G67" i="58"/>
  <c r="G56" i="58"/>
  <c r="R65" i="48"/>
  <c r="X65" i="48" s="1"/>
  <c r="Y65" i="48" s="1"/>
  <c r="R61" i="48"/>
  <c r="X61" i="48" s="1"/>
  <c r="Y61" i="48" s="1"/>
  <c r="G52" i="58"/>
  <c r="R100" i="48"/>
  <c r="X100" i="48" s="1"/>
  <c r="Y100" i="48" s="1"/>
  <c r="G91" i="58"/>
  <c r="X28" i="48"/>
  <c r="Y28" i="48" s="1"/>
  <c r="X76" i="48"/>
  <c r="Y76" i="48" s="1"/>
  <c r="P35" i="48"/>
  <c r="R17" i="48"/>
  <c r="X17" i="48" s="1"/>
  <c r="Y17" i="48" s="1"/>
  <c r="G8" i="58"/>
  <c r="R73" i="48"/>
  <c r="X73" i="48" s="1"/>
  <c r="Y73" i="48" s="1"/>
  <c r="G64" i="58"/>
  <c r="R37" i="48"/>
  <c r="X37" i="48" s="1"/>
  <c r="Y37" i="48" s="1"/>
  <c r="G28" i="58"/>
  <c r="R20" i="48"/>
  <c r="R40" i="48"/>
  <c r="R32" i="48"/>
  <c r="X32" i="48" s="1"/>
  <c r="Y32" i="48" s="1"/>
  <c r="G23" i="58"/>
  <c r="P41" i="48"/>
  <c r="P33" i="48"/>
  <c r="P85" i="48"/>
  <c r="P49" i="48"/>
  <c r="P93" i="48"/>
  <c r="G84" i="58" s="1"/>
  <c r="R39" i="48"/>
  <c r="G30" i="58"/>
  <c r="P68" i="48"/>
  <c r="R99" i="48"/>
  <c r="X99" i="48" s="1"/>
  <c r="Y99" i="48" s="1"/>
  <c r="G90" i="58"/>
  <c r="R25" i="48"/>
  <c r="X25" i="48" s="1"/>
  <c r="Y25" i="48" s="1"/>
  <c r="G16" i="58"/>
  <c r="R56" i="48"/>
  <c r="G47" i="58"/>
  <c r="X40" i="48"/>
  <c r="Y40" i="48" s="1"/>
  <c r="X56" i="48"/>
  <c r="Y56" i="48" s="1"/>
  <c r="X96" i="48"/>
  <c r="Y96" i="48" s="1"/>
  <c r="R24" i="48"/>
  <c r="X24" i="48" s="1"/>
  <c r="Y24" i="48" s="1"/>
  <c r="R80" i="48"/>
  <c r="X80" i="48" s="1"/>
  <c r="Y80" i="48" s="1"/>
  <c r="R48" i="48"/>
  <c r="G39" i="58"/>
  <c r="P95" i="48"/>
  <c r="G86" i="58" s="1"/>
  <c r="R75" i="48"/>
  <c r="X75" i="48" s="1"/>
  <c r="Y75" i="48" s="1"/>
  <c r="G66" i="58"/>
  <c r="R45" i="48"/>
  <c r="X45" i="48" s="1"/>
  <c r="Y45" i="48" s="1"/>
  <c r="G36" i="58"/>
  <c r="R71" i="48"/>
  <c r="X71" i="48" s="1"/>
  <c r="Y71" i="48" s="1"/>
  <c r="G62" i="58"/>
  <c r="R96" i="48"/>
  <c r="G87" i="58"/>
  <c r="P52" i="48"/>
  <c r="P89" i="48"/>
  <c r="E96" i="58"/>
  <c r="X20" i="48"/>
  <c r="Y20" i="48" s="1"/>
  <c r="R60" i="48"/>
  <c r="X39" i="48"/>
  <c r="Y39" i="48" s="1"/>
  <c r="R44" i="48"/>
  <c r="X44" i="48" s="1"/>
  <c r="Y44" i="48" s="1"/>
  <c r="G35" i="58"/>
  <c r="R53" i="48"/>
  <c r="X53" i="48" s="1"/>
  <c r="Y53" i="48" s="1"/>
  <c r="G44" i="58"/>
  <c r="R72" i="48"/>
  <c r="G63" i="58"/>
  <c r="P29" i="48"/>
  <c r="R104" i="48"/>
  <c r="X104" i="48" s="1"/>
  <c r="Y104" i="48" s="1"/>
  <c r="G95" i="58"/>
  <c r="H96" i="58"/>
  <c r="R93" i="48"/>
  <c r="X93" i="48" s="1"/>
  <c r="Y93" i="48"/>
  <c r="P66" i="48"/>
  <c r="G57" i="58" s="1"/>
  <c r="P30" i="48"/>
  <c r="G21" i="58" s="1"/>
  <c r="P34" i="48"/>
  <c r="G25" i="58" s="1"/>
  <c r="P62" i="48"/>
  <c r="G53" i="58" s="1"/>
  <c r="P84" i="48"/>
  <c r="P77" i="48"/>
  <c r="G68" i="58" s="1"/>
  <c r="X48" i="48"/>
  <c r="Y48" i="48" s="1"/>
  <c r="P69" i="48"/>
  <c r="X72" i="48"/>
  <c r="Y72" i="48" s="1"/>
  <c r="P74" i="48"/>
  <c r="G65" i="58" s="1"/>
  <c r="P82" i="48"/>
  <c r="G73" i="58" s="1"/>
  <c r="P102" i="48"/>
  <c r="P46" i="48"/>
  <c r="G37" i="58" s="1"/>
  <c r="P78" i="48"/>
  <c r="G69" i="58" s="1"/>
  <c r="P51" i="48"/>
  <c r="P57" i="48"/>
  <c r="P21" i="48"/>
  <c r="R103" i="48"/>
  <c r="X103" i="48" s="1"/>
  <c r="Y103" i="48" s="1"/>
  <c r="P83" i="48"/>
  <c r="G74" i="58" s="1"/>
  <c r="P79" i="48"/>
  <c r="G70" i="58" s="1"/>
  <c r="R81" i="48"/>
  <c r="X81" i="48" s="1"/>
  <c r="Y81" i="48" s="1"/>
  <c r="R63" i="48"/>
  <c r="X63" i="48" s="1"/>
  <c r="Y63" i="48" s="1"/>
  <c r="P26" i="48"/>
  <c r="G17" i="58" s="1"/>
  <c r="P54" i="48"/>
  <c r="P86" i="48"/>
  <c r="P94" i="48"/>
  <c r="R64" i="48"/>
  <c r="X64" i="48" s="1"/>
  <c r="Y64" i="48" s="1"/>
  <c r="X87" i="48"/>
  <c r="Y87" i="48" s="1"/>
  <c r="R31" i="48"/>
  <c r="X31" i="48" s="1"/>
  <c r="Y31" i="48" s="1"/>
  <c r="N105" i="48"/>
  <c r="X88" i="48"/>
  <c r="Y88" i="48" s="1"/>
  <c r="Q105" i="48"/>
  <c r="R47" i="48"/>
  <c r="X47" i="48" s="1"/>
  <c r="Y47" i="48" s="1"/>
  <c r="P42" i="48"/>
  <c r="G33" i="58" s="1"/>
  <c r="P50" i="48"/>
  <c r="G41" i="58" s="1"/>
  <c r="P98" i="48"/>
  <c r="G89" i="58" s="1"/>
  <c r="P38" i="48"/>
  <c r="P70" i="48"/>
  <c r="P67" i="48"/>
  <c r="M105" i="48"/>
  <c r="R82" i="48"/>
  <c r="X82" i="48" s="1"/>
  <c r="Y82" i="48" s="1"/>
  <c r="R34" i="48"/>
  <c r="X34" i="48" s="1"/>
  <c r="Y34" i="48" s="1"/>
  <c r="R74" i="48"/>
  <c r="X74" i="48" s="1"/>
  <c r="Y74" i="48" s="1"/>
  <c r="R50" i="48"/>
  <c r="X50" i="48" s="1"/>
  <c r="Y50" i="48" s="1"/>
  <c r="R16" i="48"/>
  <c r="X16" i="48" s="1"/>
  <c r="Y16" i="48" s="1"/>
  <c r="R97" i="48"/>
  <c r="X97" i="48" s="1"/>
  <c r="Y97" i="48" s="1"/>
  <c r="R78" i="48"/>
  <c r="R30" i="48"/>
  <c r="X30" i="48" s="1"/>
  <c r="Y30" i="48" s="1"/>
  <c r="Z105" i="48"/>
  <c r="R58" i="48"/>
  <c r="X58" i="48" s="1"/>
  <c r="Y58" i="48" s="1"/>
  <c r="P90" i="48"/>
  <c r="G81" i="58" s="1"/>
  <c r="R66" i="48"/>
  <c r="X66" i="48" s="1"/>
  <c r="Y66" i="48" s="1"/>
  <c r="R22" i="48"/>
  <c r="X22" i="48"/>
  <c r="Y22" i="48" s="1"/>
  <c r="X78" i="48"/>
  <c r="Y78" i="48" s="1"/>
  <c r="R26" i="48"/>
  <c r="X26" i="48" s="1"/>
  <c r="R101" i="48"/>
  <c r="X101" i="48" s="1"/>
  <c r="Y101" i="48" s="1"/>
  <c r="X60" i="48"/>
  <c r="Y60" i="48" s="1"/>
  <c r="P18" i="48"/>
  <c r="G9" i="58" s="1"/>
  <c r="R92" i="48"/>
  <c r="R98" i="48" l="1"/>
  <c r="X98" i="48" s="1"/>
  <c r="Y98" i="48" s="1"/>
  <c r="R54" i="48"/>
  <c r="X54" i="48" s="1"/>
  <c r="Y54" i="48" s="1"/>
  <c r="G45" i="58"/>
  <c r="R57" i="48"/>
  <c r="X57" i="48" s="1"/>
  <c r="Y57" i="48" s="1"/>
  <c r="G48" i="58"/>
  <c r="R69" i="48"/>
  <c r="X69" i="48" s="1"/>
  <c r="Y69" i="48" s="1"/>
  <c r="G60" i="58"/>
  <c r="R85" i="48"/>
  <c r="X85" i="48" s="1"/>
  <c r="G76" i="58"/>
  <c r="R70" i="48"/>
  <c r="X70" i="48" s="1"/>
  <c r="Y70" i="48" s="1"/>
  <c r="G61" i="58"/>
  <c r="R51" i="48"/>
  <c r="X51" i="48" s="1"/>
  <c r="Y51" i="48" s="1"/>
  <c r="G42" i="58"/>
  <c r="Y85" i="48"/>
  <c r="R84" i="48"/>
  <c r="X84" i="48" s="1"/>
  <c r="Y84" i="48" s="1"/>
  <c r="G75" i="58"/>
  <c r="R29" i="48"/>
  <c r="X29" i="48" s="1"/>
  <c r="Y29" i="48" s="1"/>
  <c r="G20" i="58"/>
  <c r="R33" i="48"/>
  <c r="X33" i="48" s="1"/>
  <c r="Y33" i="48" s="1"/>
  <c r="G24" i="58"/>
  <c r="R35" i="48"/>
  <c r="X35" i="48" s="1"/>
  <c r="Y35" i="48" s="1"/>
  <c r="G26" i="58"/>
  <c r="R67" i="48"/>
  <c r="X67" i="48" s="1"/>
  <c r="Y67" i="48" s="1"/>
  <c r="G58" i="58"/>
  <c r="R102" i="48"/>
  <c r="X102" i="48" s="1"/>
  <c r="Y102" i="48" s="1"/>
  <c r="G93" i="58"/>
  <c r="R46" i="48"/>
  <c r="X46" i="48" s="1"/>
  <c r="Y46" i="48" s="1"/>
  <c r="R62" i="48"/>
  <c r="X62" i="48" s="1"/>
  <c r="Y62" i="48" s="1"/>
  <c r="R42" i="48"/>
  <c r="X42" i="48" s="1"/>
  <c r="Y42" i="48" s="1"/>
  <c r="R38" i="48"/>
  <c r="X38" i="48" s="1"/>
  <c r="Y38" i="48" s="1"/>
  <c r="G29" i="58"/>
  <c r="R94" i="48"/>
  <c r="X94" i="48" s="1"/>
  <c r="Y94" i="48" s="1"/>
  <c r="G85" i="58"/>
  <c r="R89" i="48"/>
  <c r="X89" i="48" s="1"/>
  <c r="G80" i="58"/>
  <c r="Y89" i="48"/>
  <c r="G32" i="58"/>
  <c r="R41" i="48"/>
  <c r="X41" i="48" s="1"/>
  <c r="Y41" i="48" s="1"/>
  <c r="R86" i="48"/>
  <c r="X86" i="48" s="1"/>
  <c r="Y86" i="48" s="1"/>
  <c r="G77" i="58"/>
  <c r="R21" i="48"/>
  <c r="X21" i="48" s="1"/>
  <c r="Y21" i="48" s="1"/>
  <c r="G12" i="58"/>
  <c r="G96" i="58" s="1"/>
  <c r="R95" i="48"/>
  <c r="X95" i="48" s="1"/>
  <c r="Y95" i="48" s="1"/>
  <c r="R52" i="48"/>
  <c r="X52" i="48" s="1"/>
  <c r="Y52" i="48" s="1"/>
  <c r="G43" i="58"/>
  <c r="G59" i="58"/>
  <c r="R68" i="48"/>
  <c r="X68" i="48" s="1"/>
  <c r="Y68" i="48" s="1"/>
  <c r="G40" i="58"/>
  <c r="R49" i="48"/>
  <c r="X49" i="48" s="1"/>
  <c r="Y49" i="48" s="1"/>
  <c r="R77" i="48"/>
  <c r="X77" i="48" s="1"/>
  <c r="Y77" i="48"/>
  <c r="Y26" i="48"/>
  <c r="R83" i="48"/>
  <c r="X83" i="48" s="1"/>
  <c r="Y83" i="48" s="1"/>
  <c r="R79" i="48"/>
  <c r="X79" i="48" s="1"/>
  <c r="Y79" i="48" s="1"/>
  <c r="R90" i="48"/>
  <c r="X90" i="48" s="1"/>
  <c r="Y90" i="48" s="1"/>
  <c r="R18" i="48"/>
  <c r="X18" i="48" s="1"/>
  <c r="Y18" i="48" s="1"/>
  <c r="P105" i="48"/>
  <c r="X92" i="48"/>
  <c r="R105" i="48" l="1"/>
  <c r="X105" i="48"/>
  <c r="Y92" i="48"/>
  <c r="Y105" i="4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6" authorId="0" shapeId="0" xr:uid="{85D95077-D3DB-4257-B025-65FCA103A3B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Basic+VDA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+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any other allowance being paid uniformily alongwith wages on monthly basis</t>
        </r>
      </text>
    </comment>
  </commentList>
</comments>
</file>

<file path=xl/sharedStrings.xml><?xml version="1.0" encoding="utf-8"?>
<sst xmlns="http://schemas.openxmlformats.org/spreadsheetml/2006/main" count="1233" uniqueCount="402">
  <si>
    <t>Remarks</t>
  </si>
  <si>
    <t>FORM B</t>
  </si>
  <si>
    <t>Highly Skilled</t>
  </si>
  <si>
    <t>Skilled</t>
  </si>
  <si>
    <t>Semi-skilled</t>
  </si>
  <si>
    <t>Un skilled</t>
  </si>
  <si>
    <t>Minimum Basic</t>
  </si>
  <si>
    <t>DA</t>
  </si>
  <si>
    <t>SI No</t>
  </si>
  <si>
    <t>Sl. No. in Employee register</t>
  </si>
  <si>
    <t>Name</t>
  </si>
  <si>
    <t>Rate of Wage</t>
  </si>
  <si>
    <t>No. of Days worked</t>
  </si>
  <si>
    <t>Overtime hours worked</t>
  </si>
  <si>
    <t>Basic</t>
  </si>
  <si>
    <t>Special Basic</t>
  </si>
  <si>
    <t>Payments Overtime</t>
  </si>
  <si>
    <t>HRA</t>
  </si>
  <si>
    <t>Other</t>
  </si>
  <si>
    <t>Total</t>
  </si>
  <si>
    <t>Deduction</t>
  </si>
  <si>
    <t>Net Payment</t>
  </si>
  <si>
    <t>Employer Share Pf Welfare Found</t>
  </si>
  <si>
    <t>Receipt by Employee /Bank Transaction ID</t>
  </si>
  <si>
    <t>Date of Payment</t>
  </si>
  <si>
    <t>EL Payment</t>
  </si>
  <si>
    <t>Advance against bonus</t>
  </si>
  <si>
    <t>PF</t>
  </si>
  <si>
    <t>ESIC</t>
  </si>
  <si>
    <t>SOCIETY</t>
  </si>
  <si>
    <t>Income Tax</t>
  </si>
  <si>
    <t>Insurance</t>
  </si>
  <si>
    <t>Others</t>
  </si>
  <si>
    <t xml:space="preserve">LIN NO.  </t>
  </si>
  <si>
    <t>WAGE REGISTER</t>
  </si>
  <si>
    <t>INCENTIVE</t>
  </si>
  <si>
    <t>Recoveries/Advance</t>
  </si>
  <si>
    <t xml:space="preserve">Guddu </t>
  </si>
  <si>
    <t>Babu Ram</t>
  </si>
  <si>
    <t>Siya Ram</t>
  </si>
  <si>
    <t>Har Pal</t>
  </si>
  <si>
    <t>Raju</t>
  </si>
  <si>
    <t>Raj Pal</t>
  </si>
  <si>
    <t>Sourabh</t>
  </si>
  <si>
    <t>Name of Owner : Devendra Kumar Sharma</t>
  </si>
  <si>
    <t>Ram Dayal</t>
  </si>
  <si>
    <t>Ratan Lal</t>
  </si>
  <si>
    <t>Father Name</t>
  </si>
  <si>
    <t>Hori lal</t>
  </si>
  <si>
    <t>Mahendra Pal</t>
  </si>
  <si>
    <t>Satya Prakash</t>
  </si>
  <si>
    <t>Lalta Prasad</t>
  </si>
  <si>
    <t>Shankar Lal</t>
  </si>
  <si>
    <t>Room Singh</t>
  </si>
  <si>
    <t>Rakesh</t>
  </si>
  <si>
    <t>Sl. NO</t>
  </si>
  <si>
    <t>Name of workman</t>
  </si>
  <si>
    <t>A/C 29891010000</t>
  </si>
  <si>
    <t>Total Payment</t>
  </si>
  <si>
    <t>Ram Dhyal</t>
  </si>
  <si>
    <t>ROQUETTE INDIA PVT.LTD. BANK PAYMENT SHEET</t>
  </si>
  <si>
    <t>Jivan Singh</t>
  </si>
  <si>
    <t>Ram Prakash</t>
  </si>
  <si>
    <t>Ram Gopal</t>
  </si>
  <si>
    <t>Chhutan Singh</t>
  </si>
  <si>
    <t>Dinesh Kumar</t>
  </si>
  <si>
    <t>Om Prakash</t>
  </si>
  <si>
    <t>00001</t>
  </si>
  <si>
    <t>00005</t>
  </si>
  <si>
    <t>00033</t>
  </si>
  <si>
    <t>00040</t>
  </si>
  <si>
    <t>00014</t>
  </si>
  <si>
    <t>00016</t>
  </si>
  <si>
    <t>Raj Kumar</t>
  </si>
  <si>
    <t>Hari Das</t>
  </si>
  <si>
    <t>Bhagwan Das</t>
  </si>
  <si>
    <t>Anil</t>
  </si>
  <si>
    <t>Prem Pal</t>
  </si>
  <si>
    <t>00012</t>
  </si>
  <si>
    <t>Devendra Pal</t>
  </si>
  <si>
    <t>Jagan Lal</t>
  </si>
  <si>
    <t>Pramod Kumar</t>
  </si>
  <si>
    <t>00013</t>
  </si>
  <si>
    <t>Sani Kumar</t>
  </si>
  <si>
    <t>Rajpal</t>
  </si>
  <si>
    <t>00044</t>
  </si>
  <si>
    <t>00042</t>
  </si>
  <si>
    <t>Raja</t>
  </si>
  <si>
    <t>LIN NO. 1858228510</t>
  </si>
  <si>
    <t>00039</t>
  </si>
  <si>
    <t>00009</t>
  </si>
  <si>
    <t>00041</t>
  </si>
  <si>
    <t>00017</t>
  </si>
  <si>
    <t>00043</t>
  </si>
  <si>
    <t>00027</t>
  </si>
  <si>
    <t>00004</t>
  </si>
  <si>
    <t>Roshan Lal</t>
  </si>
  <si>
    <t>Ram Prasad</t>
  </si>
  <si>
    <t>Amit Kumar</t>
  </si>
  <si>
    <t>00071</t>
  </si>
  <si>
    <t>00045</t>
  </si>
  <si>
    <t>Sanjeev Kumar</t>
  </si>
  <si>
    <t>A/C- 169110100059650  Ifsc- UBIN0816914</t>
  </si>
  <si>
    <t>A/C 169110100120851   Ifsc- UBIN0816914</t>
  </si>
  <si>
    <t>A/c No.  298910100005792  Ifsc- UBIN0829897</t>
  </si>
  <si>
    <t>A/c No.  298910100030594  Ifsc- UBIN0829897</t>
  </si>
  <si>
    <t>A/c No.  298910100015531  Ifsc- UBIN0829897</t>
  </si>
  <si>
    <t>A/c No.  298910100017432  Ifsc- UBIN0829897</t>
  </si>
  <si>
    <t>A/c No.  298910100018848  Ifsc- UBIN0829897</t>
  </si>
  <si>
    <t>A/C 238710100031812   Ifsc- UBIN0823872</t>
  </si>
  <si>
    <t>A/c No.  298910100021620  Ifsc- UBIN0829897</t>
  </si>
  <si>
    <t>A/c No.  298910100034572  Ifsc- UBIN0829897</t>
  </si>
  <si>
    <t>A/C 238710100029570   Ifsc- UBIN0823872</t>
  </si>
  <si>
    <t>A/C 169110100173844   Ifsc- UBIN0816914</t>
  </si>
  <si>
    <t>A/c No.  298910100010916  Ifsc- UBIN0829897</t>
  </si>
  <si>
    <t>A/C 238710100031821   Ifsc- UBIN0823872</t>
  </si>
  <si>
    <t>A/c No.  298910100021985 Ifsc- UBIN0829897</t>
  </si>
  <si>
    <t>Hardwari Lal</t>
  </si>
  <si>
    <t>A/C NO. 298910100005862   Ifsc - UBIN0829897</t>
  </si>
  <si>
    <t>00073</t>
  </si>
  <si>
    <t>Maiku Lal</t>
  </si>
  <si>
    <t>Ram Chander</t>
  </si>
  <si>
    <t>wage Payment</t>
  </si>
  <si>
    <t>Surendra Singh</t>
  </si>
  <si>
    <t>Gendan Lal</t>
  </si>
  <si>
    <t>00080</t>
  </si>
  <si>
    <t>Vijay Pal</t>
  </si>
  <si>
    <t>Radheshyam</t>
  </si>
  <si>
    <t>A/C  917010037107253  Ifsc- UTIB0000176</t>
  </si>
  <si>
    <t>00076</t>
  </si>
  <si>
    <t>Janki Prasad</t>
  </si>
  <si>
    <t>Summeri Lal</t>
  </si>
  <si>
    <t>A/C NO. 20342122004600   Ifsc - PUNB0203410</t>
  </si>
  <si>
    <t>00077</t>
  </si>
  <si>
    <t>Sudesh</t>
  </si>
  <si>
    <t>Rajendra</t>
  </si>
  <si>
    <t>A/C NO. 57630100002981   Ifsc -BARB0BUPGBX</t>
  </si>
  <si>
    <t>00084</t>
  </si>
  <si>
    <t>Rameshwar Dayal</t>
  </si>
  <si>
    <t>A/C NO. 56060100000233  Ifsc -BARB0BUPGBX</t>
  </si>
  <si>
    <t>00011</t>
  </si>
  <si>
    <t>Pothi Ram</t>
  </si>
  <si>
    <t>A/C NO. 298910100015522   Ifsc - UBIN0829897</t>
  </si>
  <si>
    <t>Ramesh Chandra</t>
  </si>
  <si>
    <t>000100</t>
  </si>
  <si>
    <t>Sundar Kumar</t>
  </si>
  <si>
    <t>Ram Chandra Sah</t>
  </si>
  <si>
    <t>A/c No.  07220100002039  Ifsc- BARB0MILAKX</t>
  </si>
  <si>
    <t>A/c No.  34688100012392  Ifsc- BARB0RUDAVA</t>
  </si>
  <si>
    <t>A/C NO. 505102120003671   Ifsc - UBIN0550515</t>
  </si>
  <si>
    <t>00007</t>
  </si>
  <si>
    <t>Hareesh Kumar</t>
  </si>
  <si>
    <t>Sunder Lal</t>
  </si>
  <si>
    <t>A/C NO. 298910100010961  Ifsc - UBIN0829897</t>
  </si>
  <si>
    <t>Jay pal</t>
  </si>
  <si>
    <t>000110</t>
  </si>
  <si>
    <t>000109</t>
  </si>
  <si>
    <t>A/C NO. 33443534875   Ifsc - SBIN0015107</t>
  </si>
  <si>
    <t>Ram Kishor</t>
  </si>
  <si>
    <t>Tula ram</t>
  </si>
  <si>
    <t>A/C NO. 55970100006373   Ifsc -BARB0BUPGBX</t>
  </si>
  <si>
    <t>00036</t>
  </si>
  <si>
    <t>A/c No.  298910100029817  Ifsc- UBIN0829897</t>
  </si>
  <si>
    <t>A/c No.  35570767445  Ifsc- SBIN0015107</t>
  </si>
  <si>
    <t>Som Pal</t>
  </si>
  <si>
    <t>Puran Lal</t>
  </si>
  <si>
    <t>000111</t>
  </si>
  <si>
    <t>A/C- 298910100038170  Ifsc- UBIN0829897</t>
  </si>
  <si>
    <t>00114</t>
  </si>
  <si>
    <t>Tara Chand</t>
  </si>
  <si>
    <t>Kalyan Ray</t>
  </si>
  <si>
    <t>A/c No.  298910100005880  Ifsc- UBIN0829897</t>
  </si>
  <si>
    <t>Per Month</t>
  </si>
  <si>
    <t>Per Day</t>
  </si>
  <si>
    <t>Overtime x 2</t>
  </si>
  <si>
    <t>00120</t>
  </si>
  <si>
    <t>Amar Pal</t>
  </si>
  <si>
    <t>000122</t>
  </si>
  <si>
    <t>Noni Ram</t>
  </si>
  <si>
    <t>000121</t>
  </si>
  <si>
    <t>Prem Prakash</t>
  </si>
  <si>
    <t>Natthu Lal</t>
  </si>
  <si>
    <t>A/c No.  298910100029543 Ifsc- UBIN0829897</t>
  </si>
  <si>
    <t>A/C NO. 57560100005101  Ifsc - BARB0BUPGBX</t>
  </si>
  <si>
    <t>A/C NO. 55720100008679  Ifsc - BARB0BUPGBX</t>
  </si>
  <si>
    <t>Yesh Pal</t>
  </si>
  <si>
    <t>,000127</t>
  </si>
  <si>
    <t>Ram Singh</t>
  </si>
  <si>
    <t>,000125</t>
  </si>
  <si>
    <t>Ravendra Gangwar</t>
  </si>
  <si>
    <t>Buddashen</t>
  </si>
  <si>
    <t>,000126</t>
  </si>
  <si>
    <t>,000128</t>
  </si>
  <si>
    <t>Vicky</t>
  </si>
  <si>
    <t>Mansha Ram</t>
  </si>
  <si>
    <t>,000130</t>
  </si>
  <si>
    <t>Dheeraj Kumar</t>
  </si>
  <si>
    <t>Mukurdhan Rajbhar</t>
  </si>
  <si>
    <t>,000131</t>
  </si>
  <si>
    <t>Veer Pal</t>
  </si>
  <si>
    <t>,000132</t>
  </si>
  <si>
    <t>Akshay Kumar</t>
  </si>
  <si>
    <t>Nagendra Singh</t>
  </si>
  <si>
    <t>,000133</t>
  </si>
  <si>
    <t>,000136</t>
  </si>
  <si>
    <t>Shatrudhan Yadav</t>
  </si>
  <si>
    <t>Vishnu Yadav</t>
  </si>
  <si>
    <t>,000137</t>
  </si>
  <si>
    <t>Saimpoo</t>
  </si>
  <si>
    <t>Nannuki</t>
  </si>
  <si>
    <t>,000140</t>
  </si>
  <si>
    <t>Sonu Rastogi</t>
  </si>
  <si>
    <t>Indra Prakash</t>
  </si>
  <si>
    <t>,000145</t>
  </si>
  <si>
    <t>Hari Om</t>
  </si>
  <si>
    <t>Dwarika Prasad</t>
  </si>
  <si>
    <t>000148</t>
  </si>
  <si>
    <t>Paramhansh</t>
  </si>
  <si>
    <t>Gorakh Yadav</t>
  </si>
  <si>
    <t>A/C NO. 07812043000045   Ifsc - PUNB0078110</t>
  </si>
  <si>
    <t>A/C NO. 37666094568  Ifsc - SBIN0012752</t>
  </si>
  <si>
    <t>A/C NO. 8739000100027256  Ifsc - PUNB0873900</t>
  </si>
  <si>
    <t>A/C NO. 07812043000068  Ifsc - PUNB0078110</t>
  </si>
  <si>
    <t>A/C NO. 55570100032268  Ifsc - BARB0BUPGBX</t>
  </si>
  <si>
    <t>A/C NO. 98458100001470  Ifsc - BARB0EXTRUD</t>
  </si>
  <si>
    <t>A/C NO. 01121000304371  Ifsc - PSIB0000112</t>
  </si>
  <si>
    <t>A/C NO. 14370100017354  Ifsc - BARB0SHAHGA</t>
  </si>
  <si>
    <t>A/C NO. 07812191030055  Ifsc - PUNB0078110</t>
  </si>
  <si>
    <t>A/C NO. 07812043000170  Ifsc - PUNB0078110</t>
  </si>
  <si>
    <t>A/C NO. 0781101700004807  Ifsc - PUNB0078110</t>
  </si>
  <si>
    <t>A/C NO. 12242122000679  Ifsc - PUNB0122410</t>
  </si>
  <si>
    <t>A/C NO. 06978100034030  Ifsc - BARB0PURANP</t>
  </si>
  <si>
    <t>Pooran Lal</t>
  </si>
  <si>
    <t>00015</t>
  </si>
  <si>
    <t>000149</t>
  </si>
  <si>
    <t>,000150</t>
  </si>
  <si>
    <t>Chhuni lal</t>
  </si>
  <si>
    <t>A/c No.  298910100019342  Ifsc- UBIN0829897</t>
  </si>
  <si>
    <t>Indrajeet</t>
  </si>
  <si>
    <t>A/C NO. 03590110005521    Ifsc - UCBA0000359</t>
  </si>
  <si>
    <t>A/C NO. 12242041011446  Ifsc - PUNB0122410</t>
  </si>
  <si>
    <t xml:space="preserve">Devendra </t>
  </si>
  <si>
    <t>Umesh Chandra</t>
  </si>
  <si>
    <t>00153</t>
  </si>
  <si>
    <t>Radhey Shyam Gupta</t>
  </si>
  <si>
    <t>A/c No.  4446001300000958  Ifsc- PUNB0122410</t>
  </si>
  <si>
    <t>000155</t>
  </si>
  <si>
    <t>Mangal Sen</t>
  </si>
  <si>
    <t>Balak Ram</t>
  </si>
  <si>
    <t>Malkhan Singh</t>
  </si>
  <si>
    <t>000157</t>
  </si>
  <si>
    <t>Nem Chand</t>
  </si>
  <si>
    <t>A/C -06580100011738   Ifsc- BARB0RICHHA</t>
  </si>
  <si>
    <t>A/C NO. 56760100016374  Ifsc - BARB0BUPGBX</t>
  </si>
  <si>
    <t>,000161</t>
  </si>
  <si>
    <t>Islam Navi</t>
  </si>
  <si>
    <t>Moh. Rafeek</t>
  </si>
  <si>
    <t>A/C NO. 17748100000501  Ifsc - BARB0LALPUR</t>
  </si>
  <si>
    <t>,000162</t>
  </si>
  <si>
    <t>Karunashankar</t>
  </si>
  <si>
    <t xml:space="preserve">Radhey Shyam </t>
  </si>
  <si>
    <t>A/C NO. 30608995458  Ifsc - SBIN0001113</t>
  </si>
  <si>
    <t xml:space="preserve">Dhirendra </t>
  </si>
  <si>
    <t>Natthu Singh</t>
  </si>
  <si>
    <t>Raj Kishor</t>
  </si>
  <si>
    <t>Samru</t>
  </si>
  <si>
    <t>Devki Nandan</t>
  </si>
  <si>
    <t>Dod Ram</t>
  </si>
  <si>
    <t>Ram Chandra</t>
  </si>
  <si>
    <t>,000169</t>
  </si>
  <si>
    <t>,000168</t>
  </si>
  <si>
    <t>000135</t>
  </si>
  <si>
    <t>000116</t>
  </si>
  <si>
    <t>A/C NO. 34688100019456  Ifsc - BARB0RUDAVA</t>
  </si>
  <si>
    <t>A/C NO. 93061700059523  Ifsc - PUNB0SUPGB5</t>
  </si>
  <si>
    <t>A/C NO. 683110110012642  Ifsc - BKID0006831</t>
  </si>
  <si>
    <t>A/C NO. 298910100025079  Ifsc - UBIN0568317</t>
  </si>
  <si>
    <t>Narendra Pal</t>
  </si>
  <si>
    <t>Teeka Ram</t>
  </si>
  <si>
    <t>Satish</t>
  </si>
  <si>
    <t>Ram Nath</t>
  </si>
  <si>
    <t>Raja Ram</t>
  </si>
  <si>
    <t>Todi Ram</t>
  </si>
  <si>
    <t>Sarju</t>
  </si>
  <si>
    <t>Brij Lal</t>
  </si>
  <si>
    <t>000176</t>
  </si>
  <si>
    <t>A/c No.  39629791749  Ifsc- SBIN0002529</t>
  </si>
  <si>
    <t>000177</t>
  </si>
  <si>
    <t>A/c No. 53918100007179   Ifsc- BARB0KASRUD</t>
  </si>
  <si>
    <t>A/C NO. 07812193000335  Ifsc - PUNB0078110</t>
  </si>
  <si>
    <t>00138</t>
  </si>
  <si>
    <t>,000178</t>
  </si>
  <si>
    <t>A/C NO. 505102010018683  Ifsc - UBIN0550515</t>
  </si>
  <si>
    <t>Mahender Pal</t>
  </si>
  <si>
    <t>A/c No.  298910100015957  Ifsc- UBIN0829897</t>
  </si>
  <si>
    <t>Sanjay Prasad</t>
  </si>
  <si>
    <t>A/C NO. 76023659860  Ifsc - SBIN0RRUTGB</t>
  </si>
  <si>
    <t xml:space="preserve">Vishram </t>
  </si>
  <si>
    <t>00115</t>
  </si>
  <si>
    <t>00010</t>
  </si>
  <si>
    <t>000183</t>
  </si>
  <si>
    <t>,000182</t>
  </si>
  <si>
    <t>Angad Kumar</t>
  </si>
  <si>
    <t>A/c No.  298910100005808 Ifsc- UBIN0550515</t>
  </si>
  <si>
    <t>A/C NO. 53920100042133  Ifsc - BARB0BUPGBX</t>
  </si>
  <si>
    <t>Moti</t>
  </si>
  <si>
    <t>000185</t>
  </si>
  <si>
    <t>Ram Lal</t>
  </si>
  <si>
    <t>000186</t>
  </si>
  <si>
    <t>Anugrah Kumar</t>
  </si>
  <si>
    <t>Munna Kumar</t>
  </si>
  <si>
    <t>A/c No.  0781101700076017  Ifsc- PUNB0078110</t>
  </si>
  <si>
    <t>A/C 56130100017470   Ifsc- BARB0BUPGBX</t>
  </si>
  <si>
    <t>000188</t>
  </si>
  <si>
    <t>Mohit Kumar</t>
  </si>
  <si>
    <t>Omkar</t>
  </si>
  <si>
    <t>000189</t>
  </si>
  <si>
    <t>Mahaveer</t>
  </si>
  <si>
    <t>A/c No.  01121000300928  Ifsc- PSIB0000112</t>
  </si>
  <si>
    <t>000190</t>
  </si>
  <si>
    <t>Sonpal</t>
  </si>
  <si>
    <t>Ramchandra</t>
  </si>
  <si>
    <t>A/C 49378100006664  Ifsc- BARB0HARNAH</t>
  </si>
  <si>
    <t>000194</t>
  </si>
  <si>
    <t>Harish</t>
  </si>
  <si>
    <t>Roopchandra</t>
  </si>
  <si>
    <t>A/C NO. 8739001700009161  Ifsc - PUNB0873900</t>
  </si>
  <si>
    <t>Narendra shrivastav</t>
  </si>
  <si>
    <t>Shriram Dayal</t>
  </si>
  <si>
    <t>A/C NO. 30928100012675  Ifsc - BARB0SIDPAN</t>
  </si>
  <si>
    <t>,000195</t>
  </si>
  <si>
    <t>A/c No.  98458100005155  Ifsc- BARB0EXTRUD</t>
  </si>
  <si>
    <t>Rate of Minimum wages And Since the date :- 1 April 2024 To  30 September -  2024</t>
  </si>
  <si>
    <t>00020</t>
  </si>
  <si>
    <t>Ashok Babu</t>
  </si>
  <si>
    <t>A/c No.  298910100021116  Ifsc- UBIN0829897</t>
  </si>
  <si>
    <t>A/C NO. 8739000100047092   Ifsc - PUNB0873900</t>
  </si>
  <si>
    <t>Rajesh Kumar</t>
  </si>
  <si>
    <t>Om pal</t>
  </si>
  <si>
    <t>00094</t>
  </si>
  <si>
    <t>A/C NO. 57560100003892   Ifsc - BARB0BUPGBX</t>
  </si>
  <si>
    <t>Suraj Kumar</t>
  </si>
  <si>
    <t>Mantosh</t>
  </si>
  <si>
    <t>00197</t>
  </si>
  <si>
    <t>A/C NO. 1224101700002493   Ifsc - PUNB0122410</t>
  </si>
  <si>
    <t>Kalicharan</t>
  </si>
  <si>
    <t>Sitaram</t>
  </si>
  <si>
    <t>000198</t>
  </si>
  <si>
    <t>,00200</t>
  </si>
  <si>
    <t>A/C NO. 0781101700057881  Ifsc - PUNB0078110</t>
  </si>
  <si>
    <t>,00201</t>
  </si>
  <si>
    <t>Sahel</t>
  </si>
  <si>
    <t>A/C NO. 57630100009153  Ifsc - BARB0BUPGBX</t>
  </si>
  <si>
    <t>,00202</t>
  </si>
  <si>
    <t>Ranjit</t>
  </si>
  <si>
    <t>Jagdish Prasad Sah</t>
  </si>
  <si>
    <t>A/C NO. 42216333998  Ifsc - SBIN0050662</t>
  </si>
  <si>
    <t>Rinku Kumar</t>
  </si>
  <si>
    <t>Ram Ratan</t>
  </si>
  <si>
    <t>Suresh Verma</t>
  </si>
  <si>
    <t>Suraj Pal Verma</t>
  </si>
  <si>
    <t xml:space="preserve">Sanjay </t>
  </si>
  <si>
    <t>Lala Ram</t>
  </si>
  <si>
    <t>A/c No.  41749159894  Ifsc- SBIN0000708</t>
  </si>
  <si>
    <t>A/C NO. 40440100013488  Ifsc - BARB0BARALI</t>
  </si>
  <si>
    <t>A/C NO. 87470164578752  Ifsc - PUNB0SUPGB5</t>
  </si>
  <si>
    <t>A/C NO. 55690100009527   Ifsc - BARB0BUPGBX</t>
  </si>
  <si>
    <t>,00031</t>
  </si>
  <si>
    <t>,000208</t>
  </si>
  <si>
    <t>,000108</t>
  </si>
  <si>
    <t>Dharmveer</t>
  </si>
  <si>
    <t>Jasvant</t>
  </si>
  <si>
    <t>A/C NO. 76020958307  Ifsc - SBIN0RRUTGB</t>
  </si>
  <si>
    <t>00092</t>
  </si>
  <si>
    <t>Harveer  Singh</t>
  </si>
  <si>
    <t>Jasvant Singh</t>
  </si>
  <si>
    <t>A/C NO. 40448100021519   Ifsc - BARB0BARALI</t>
  </si>
  <si>
    <t>Bhagawat Saran</t>
  </si>
  <si>
    <t>Braham Swaroop</t>
  </si>
  <si>
    <t>A/C NO. 12710100022642  Ifsc - BARB0BHADPU</t>
  </si>
  <si>
    <t>,000206</t>
  </si>
  <si>
    <t>,00207</t>
  </si>
  <si>
    <t>Dhramveer Singh</t>
  </si>
  <si>
    <t>Vasudev Singh</t>
  </si>
  <si>
    <t>A/C NO. 23340100013815   Ifsc - BARB0GOLARA</t>
  </si>
  <si>
    <t>Wage Period From  01 June 2024  to 30 June 2024  (Monthly)</t>
  </si>
  <si>
    <t xml:space="preserve">                         ( RUDRAPUR UTTARAKHAND) June  -2024</t>
  </si>
  <si>
    <t xml:space="preserve">                         ( RUDRAPUR UTTARAKHAND) JUNE -2024</t>
  </si>
  <si>
    <t>Name of the Contractor/Establishment: KLIK SECURE SOLUTIONS PRIVATE LIMITED</t>
  </si>
  <si>
    <t>EPF Code of Establishment :  UPBLY2148375000</t>
  </si>
  <si>
    <t>S.No.</t>
  </si>
  <si>
    <t>Name of Employee</t>
  </si>
  <si>
    <t>Fathers Name</t>
  </si>
  <si>
    <t>Desig.</t>
  </si>
  <si>
    <t>Rate of Wages (Basic+VDA)</t>
  </si>
  <si>
    <t>No. of Working Days</t>
  </si>
  <si>
    <t>Total Wages Earned</t>
  </si>
  <si>
    <t>Employees contribution Recovered @ 12%</t>
  </si>
  <si>
    <t>Unskilled</t>
  </si>
  <si>
    <t>Total amounts</t>
  </si>
  <si>
    <t>Statement of Recoveries of EPF contribution for the month of:  June-2024</t>
  </si>
  <si>
    <t>Name of Establishment :M/s SHRI JEE ENTREPRENEURS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</si>
</sst>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7.7"/>
      <color theme="10"/>
      <name val="Calibri"/>
      <family val="2"/>
    </font>
    <font>
      <sz val="28"/>
      <name val="Calibri"/>
      <family val="2"/>
      <scheme val="minor"/>
    </font>
    <font>
      <b/>
      <sz val="11"/>
      <color theme="1"/>
      <name val="Times New Roman"/>
      <family val="1"/>
    </font>
    <font>
      <sz val="12"/>
      <name val="Calibri"/>
      <family val="2"/>
      <scheme val="minor"/>
    </font>
    <font>
      <b/>
      <sz val="10"/>
      <color theme="1"/>
      <name val="Arial Narrow"/>
      <family val="2"/>
    </font>
    <font>
      <sz val="20"/>
      <name val="Calibri"/>
      <family val="2"/>
      <scheme val="minor"/>
    </font>
    <font>
      <b/>
      <sz val="12"/>
      <color theme="1"/>
      <name val="Arial Narrow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b/>
      <sz val="11"/>
      <color theme="1"/>
      <name val="Arial Narrow"/>
      <family val="2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sz val="18"/>
      <name val="MS Reference Sans Serif"/>
      <family val="2"/>
    </font>
    <font>
      <b/>
      <sz val="36"/>
      <name val="Calibri"/>
      <family val="2"/>
      <scheme val="minor"/>
    </font>
    <font>
      <b/>
      <u/>
      <sz val="36"/>
      <name val="Calibri"/>
      <family val="2"/>
      <scheme val="minor"/>
    </font>
    <font>
      <b/>
      <sz val="24"/>
      <name val="Calibri"/>
      <family val="2"/>
      <scheme val="minor"/>
    </font>
    <font>
      <b/>
      <u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20"/>
      <name val="Arial Narrow"/>
      <family val="2"/>
    </font>
    <font>
      <sz val="24"/>
      <name val="Arial Narrow"/>
      <family val="2"/>
    </font>
    <font>
      <sz val="22"/>
      <name val="Times New Roman"/>
      <family val="1"/>
    </font>
    <font>
      <b/>
      <sz val="24"/>
      <name val="Arial Narrow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6"/>
      <name val="Calibri"/>
      <family val="2"/>
      <scheme val="minor"/>
    </font>
    <font>
      <b/>
      <sz val="11"/>
      <name val="Arial Narrow"/>
      <family val="2"/>
    </font>
    <font>
      <sz val="22"/>
      <color theme="1"/>
      <name val="Times New Roman"/>
      <family val="1"/>
    </font>
    <font>
      <sz val="36"/>
      <name val="Times New Roman"/>
      <family val="1"/>
    </font>
    <font>
      <sz val="36"/>
      <name val="Calibri"/>
      <family val="2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8" applyNumberFormat="0" applyAlignment="0" applyProtection="0"/>
    <xf numFmtId="0" fontId="11" fillId="6" borderId="9" applyNumberFormat="0" applyAlignment="0" applyProtection="0"/>
    <xf numFmtId="0" fontId="12" fillId="6" borderId="8" applyNumberFormat="0" applyAlignment="0" applyProtection="0"/>
    <xf numFmtId="0" fontId="13" fillId="0" borderId="10" applyNumberFormat="0" applyFill="0" applyAlignment="0" applyProtection="0"/>
    <xf numFmtId="0" fontId="14" fillId="7" borderId="11" applyNumberFormat="0" applyAlignment="0" applyProtection="0"/>
    <xf numFmtId="0" fontId="15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21" fillId="33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" fontId="23" fillId="33" borderId="3" xfId="0" applyNumberFormat="1" applyFont="1" applyFill="1" applyBorder="1" applyAlignment="1">
      <alignment horizontal="center" vertical="center"/>
    </xf>
    <xf numFmtId="1" fontId="25" fillId="33" borderId="3" xfId="0" applyNumberFormat="1" applyFont="1" applyFill="1" applyBorder="1" applyAlignment="1">
      <alignment horizontal="center" vertical="center"/>
    </xf>
    <xf numFmtId="0" fontId="1" fillId="33" borderId="3" xfId="0" applyFont="1" applyFill="1" applyBorder="1" applyAlignment="1">
      <alignment horizontal="center" vertical="center"/>
    </xf>
    <xf numFmtId="1" fontId="29" fillId="33" borderId="3" xfId="0" applyNumberFormat="1" applyFont="1" applyFill="1" applyBorder="1" applyAlignment="1">
      <alignment horizontal="center" vertical="center"/>
    </xf>
    <xf numFmtId="0" fontId="26" fillId="33" borderId="0" xfId="0" applyFont="1" applyFill="1" applyAlignment="1">
      <alignment vertical="center"/>
    </xf>
    <xf numFmtId="0" fontId="30" fillId="33" borderId="0" xfId="0" applyFont="1" applyFill="1" applyAlignment="1">
      <alignment vertical="center"/>
    </xf>
    <xf numFmtId="0" fontId="3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center" vertical="center"/>
    </xf>
    <xf numFmtId="1" fontId="32" fillId="33" borderId="0" xfId="0" applyNumberFormat="1" applyFont="1" applyFill="1" applyAlignment="1">
      <alignment horizontal="center" vertical="center"/>
    </xf>
    <xf numFmtId="164" fontId="32" fillId="33" borderId="0" xfId="0" applyNumberFormat="1" applyFont="1" applyFill="1" applyAlignment="1">
      <alignment horizontal="center" vertical="center"/>
    </xf>
    <xf numFmtId="0" fontId="28" fillId="33" borderId="0" xfId="0" applyFont="1" applyFill="1" applyAlignment="1">
      <alignment vertical="center"/>
    </xf>
    <xf numFmtId="0" fontId="24" fillId="33" borderId="0" xfId="0" applyFont="1" applyFill="1" applyAlignment="1">
      <alignment vertical="center"/>
    </xf>
    <xf numFmtId="2" fontId="22" fillId="33" borderId="0" xfId="0" applyNumberFormat="1" applyFont="1" applyFill="1" applyAlignment="1">
      <alignment horizontal="center" vertical="center"/>
    </xf>
    <xf numFmtId="0" fontId="35" fillId="33" borderId="0" xfId="0" applyFont="1" applyFill="1" applyAlignment="1">
      <alignment vertical="center"/>
    </xf>
    <xf numFmtId="0" fontId="36" fillId="33" borderId="0" xfId="0" applyFont="1" applyFill="1" applyAlignment="1">
      <alignment vertical="center"/>
    </xf>
    <xf numFmtId="0" fontId="37" fillId="33" borderId="0" xfId="0" applyFont="1" applyFill="1" applyAlignment="1">
      <alignment vertical="center" wrapText="1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vertical="center" wrapText="1"/>
    </xf>
    <xf numFmtId="0" fontId="38" fillId="33" borderId="3" xfId="0" applyFont="1" applyFill="1" applyBorder="1" applyAlignment="1">
      <alignment horizontal="center" vertical="center"/>
    </xf>
    <xf numFmtId="0" fontId="38" fillId="33" borderId="3" xfId="0" applyFont="1" applyFill="1" applyBorder="1"/>
    <xf numFmtId="0" fontId="38" fillId="33" borderId="0" xfId="0" applyFont="1" applyFill="1"/>
    <xf numFmtId="0" fontId="39" fillId="33" borderId="3" xfId="0" applyFont="1" applyFill="1" applyBorder="1" applyAlignment="1">
      <alignment horizontal="center" vertical="center"/>
    </xf>
    <xf numFmtId="0" fontId="27" fillId="33" borderId="3" xfId="0" quotePrefix="1" applyFont="1" applyFill="1" applyBorder="1" applyAlignment="1">
      <alignment horizontal="center" vertical="center"/>
    </xf>
    <xf numFmtId="1" fontId="40" fillId="33" borderId="3" xfId="0" applyNumberFormat="1" applyFont="1" applyFill="1" applyBorder="1" applyAlignment="1">
      <alignment horizontal="center" vertical="center"/>
    </xf>
    <xf numFmtId="0" fontId="28" fillId="33" borderId="3" xfId="0" applyFont="1" applyFill="1" applyBorder="1" applyAlignment="1">
      <alignment horizontal="center" vertical="center"/>
    </xf>
    <xf numFmtId="0" fontId="40" fillId="33" borderId="3" xfId="0" applyFont="1" applyFill="1" applyBorder="1" applyAlignment="1">
      <alignment horizontal="center" vertical="center"/>
    </xf>
    <xf numFmtId="1" fontId="42" fillId="33" borderId="3" xfId="0" applyNumberFormat="1" applyFont="1" applyFill="1" applyBorder="1" applyAlignment="1">
      <alignment horizontal="center" vertical="center"/>
    </xf>
    <xf numFmtId="0" fontId="43" fillId="33" borderId="3" xfId="0" applyFont="1" applyFill="1" applyBorder="1" applyAlignment="1">
      <alignment horizontal="center" vertical="center" wrapText="1"/>
    </xf>
    <xf numFmtId="14" fontId="24" fillId="33" borderId="3" xfId="0" applyNumberFormat="1" applyFont="1" applyFill="1" applyBorder="1" applyAlignment="1">
      <alignment horizontal="center" vertical="center" wrapText="1"/>
    </xf>
    <xf numFmtId="1" fontId="26" fillId="33" borderId="3" xfId="0" applyNumberFormat="1" applyFont="1" applyFill="1" applyBorder="1" applyAlignment="1">
      <alignment vertical="center"/>
    </xf>
    <xf numFmtId="1" fontId="28" fillId="33" borderId="0" xfId="0" applyNumberFormat="1" applyFont="1" applyFill="1" applyAlignment="1">
      <alignment horizontal="center" vertical="center"/>
    </xf>
    <xf numFmtId="0" fontId="43" fillId="33" borderId="3" xfId="0" applyFont="1" applyFill="1" applyBorder="1" applyAlignment="1">
      <alignment vertical="center" wrapText="1"/>
    </xf>
    <xf numFmtId="0" fontId="44" fillId="33" borderId="3" xfId="0" applyFont="1" applyFill="1" applyBorder="1" applyAlignment="1">
      <alignment horizontal="center" vertical="center" wrapText="1"/>
    </xf>
    <xf numFmtId="0" fontId="45" fillId="33" borderId="3" xfId="0" applyFont="1" applyFill="1" applyBorder="1" applyAlignment="1">
      <alignment horizontal="center" vertical="center"/>
    </xf>
    <xf numFmtId="1" fontId="45" fillId="33" borderId="3" xfId="0" applyNumberFormat="1" applyFont="1" applyFill="1" applyBorder="1" applyAlignment="1">
      <alignment horizontal="center" vertical="center"/>
    </xf>
    <xf numFmtId="1" fontId="20" fillId="33" borderId="3" xfId="0" applyNumberFormat="1" applyFont="1" applyFill="1" applyBorder="1" applyAlignment="1">
      <alignment horizontal="center" vertical="center" wrapText="1"/>
    </xf>
    <xf numFmtId="0" fontId="22" fillId="33" borderId="0" xfId="0" applyFont="1" applyFill="1"/>
    <xf numFmtId="1" fontId="1" fillId="33" borderId="3" xfId="0" applyNumberFormat="1" applyFont="1" applyFill="1" applyBorder="1" applyAlignment="1">
      <alignment horizontal="center"/>
    </xf>
    <xf numFmtId="0" fontId="47" fillId="0" borderId="0" xfId="0" applyFont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" fillId="0" borderId="0" xfId="0" applyFont="1"/>
    <xf numFmtId="0" fontId="48" fillId="0" borderId="23" xfId="0" applyFont="1" applyBorder="1" applyAlignment="1">
      <alignment horizontal="center" vertical="center" wrapText="1"/>
    </xf>
    <xf numFmtId="0" fontId="48" fillId="33" borderId="23" xfId="0" applyFont="1" applyFill="1" applyBorder="1" applyAlignment="1">
      <alignment horizontal="center" vertical="center" wrapText="1"/>
    </xf>
    <xf numFmtId="0" fontId="49" fillId="33" borderId="2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7" fillId="33" borderId="0" xfId="0" applyFont="1" applyFill="1"/>
    <xf numFmtId="0" fontId="1" fillId="33" borderId="0" xfId="0" applyFont="1" applyFill="1"/>
    <xf numFmtId="0" fontId="46" fillId="33" borderId="3" xfId="0" applyFont="1" applyFill="1" applyBorder="1" applyAlignment="1">
      <alignment horizontal="center" vertical="center"/>
    </xf>
    <xf numFmtId="0" fontId="50" fillId="33" borderId="3" xfId="0" applyFont="1" applyFill="1" applyBorder="1" applyAlignment="1">
      <alignment horizontal="center" vertical="center" wrapText="1"/>
    </xf>
    <xf numFmtId="1" fontId="1" fillId="33" borderId="3" xfId="0" applyNumberFormat="1" applyFont="1" applyFill="1" applyBorder="1" applyAlignment="1">
      <alignment horizontal="center" vertical="center"/>
    </xf>
    <xf numFmtId="165" fontId="24" fillId="33" borderId="3" xfId="0" applyNumberFormat="1" applyFont="1" applyFill="1" applyBorder="1" applyAlignment="1">
      <alignment horizontal="center" vertical="center" wrapText="1"/>
    </xf>
    <xf numFmtId="1" fontId="18" fillId="0" borderId="21" xfId="0" applyNumberFormat="1" applyFont="1" applyBorder="1" applyAlignment="1">
      <alignment horizontal="center"/>
    </xf>
    <xf numFmtId="0" fontId="24" fillId="33" borderId="1" xfId="0" applyFont="1" applyFill="1" applyBorder="1" applyAlignment="1">
      <alignment horizontal="left" vertical="center"/>
    </xf>
    <xf numFmtId="0" fontId="31" fillId="33" borderId="0" xfId="0" applyFont="1" applyFill="1" applyAlignment="1">
      <alignment horizontal="left" vertical="center"/>
    </xf>
    <xf numFmtId="0" fontId="17" fillId="0" borderId="0" xfId="0" applyFont="1"/>
    <xf numFmtId="1" fontId="0" fillId="33" borderId="3" xfId="0" applyNumberFormat="1" applyFill="1" applyBorder="1" applyAlignment="1">
      <alignment horizontal="center" vertical="center"/>
    </xf>
    <xf numFmtId="1" fontId="0" fillId="33" borderId="14" xfId="0" applyNumberFormat="1" applyFill="1" applyBorder="1" applyAlignment="1">
      <alignment horizontal="center" vertical="center"/>
    </xf>
    <xf numFmtId="0" fontId="51" fillId="33" borderId="3" xfId="0" applyFont="1" applyFill="1" applyBorder="1" applyAlignment="1">
      <alignment vertical="center" wrapText="1"/>
    </xf>
    <xf numFmtId="0" fontId="22" fillId="33" borderId="3" xfId="0" applyFont="1" applyFill="1" applyBorder="1" applyAlignment="1">
      <alignment vertical="center"/>
    </xf>
    <xf numFmtId="0" fontId="22" fillId="33" borderId="3" xfId="0" applyFont="1" applyFill="1" applyBorder="1" applyAlignment="1">
      <alignment horizontal="left" vertical="center"/>
    </xf>
    <xf numFmtId="2" fontId="40" fillId="33" borderId="3" xfId="0" applyNumberFormat="1" applyFont="1" applyFill="1" applyBorder="1" applyAlignment="1">
      <alignment horizontal="center" vertical="center"/>
    </xf>
    <xf numFmtId="0" fontId="22" fillId="33" borderId="3" xfId="0" applyFont="1" applyFill="1" applyBorder="1" applyAlignment="1">
      <alignment vertical="center" wrapText="1"/>
    </xf>
    <xf numFmtId="0" fontId="41" fillId="33" borderId="3" xfId="0" applyFont="1" applyFill="1" applyBorder="1" applyAlignment="1">
      <alignment horizontal="center" vertical="center"/>
    </xf>
    <xf numFmtId="1" fontId="22" fillId="33" borderId="0" xfId="0" applyNumberFormat="1" applyFont="1" applyFill="1"/>
    <xf numFmtId="1" fontId="52" fillId="33" borderId="0" xfId="0" applyNumberFormat="1" applyFont="1" applyFill="1"/>
    <xf numFmtId="1" fontId="53" fillId="33" borderId="0" xfId="0" applyNumberFormat="1" applyFont="1" applyFill="1"/>
    <xf numFmtId="1" fontId="54" fillId="33" borderId="0" xfId="0" applyNumberFormat="1" applyFont="1" applyFill="1"/>
    <xf numFmtId="1" fontId="55" fillId="33" borderId="3" xfId="0" applyNumberFormat="1" applyFont="1" applyFill="1" applyBorder="1" applyAlignment="1">
      <alignment horizontal="center" vertical="center"/>
    </xf>
    <xf numFmtId="0" fontId="50" fillId="33" borderId="3" xfId="0" applyFont="1" applyFill="1" applyBorder="1" applyAlignment="1">
      <alignment vertical="center" wrapText="1"/>
    </xf>
    <xf numFmtId="0" fontId="56" fillId="33" borderId="3" xfId="0" applyFont="1" applyFill="1" applyBorder="1" applyAlignment="1">
      <alignment horizontal="center" vertical="center"/>
    </xf>
    <xf numFmtId="0" fontId="57" fillId="33" borderId="3" xfId="0" applyFont="1" applyFill="1" applyBorder="1" applyAlignment="1">
      <alignment vertical="center" wrapText="1"/>
    </xf>
    <xf numFmtId="0" fontId="58" fillId="33" borderId="0" xfId="0" applyFont="1" applyFill="1" applyAlignment="1">
      <alignment vertical="center"/>
    </xf>
    <xf numFmtId="0" fontId="58" fillId="33" borderId="3" xfId="0" applyFont="1" applyFill="1" applyBorder="1" applyAlignment="1">
      <alignment horizontal="center" vertical="center"/>
    </xf>
    <xf numFmtId="1" fontId="58" fillId="33" borderId="3" xfId="0" applyNumberFormat="1" applyFont="1" applyFill="1" applyBorder="1" applyAlignment="1">
      <alignment horizontal="center" vertical="center"/>
    </xf>
    <xf numFmtId="1" fontId="58" fillId="33" borderId="1" xfId="0" applyNumberFormat="1" applyFont="1" applyFill="1" applyBorder="1" applyAlignment="1">
      <alignment horizontal="center" vertical="center"/>
    </xf>
    <xf numFmtId="0" fontId="58" fillId="33" borderId="15" xfId="0" applyFont="1" applyFill="1" applyBorder="1" applyAlignment="1">
      <alignment horizontal="left" vertical="center"/>
    </xf>
    <xf numFmtId="2" fontId="58" fillId="33" borderId="1" xfId="0" applyNumberFormat="1" applyFont="1" applyFill="1" applyBorder="1" applyAlignment="1">
      <alignment horizontal="center" vertical="center"/>
    </xf>
    <xf numFmtId="2" fontId="58" fillId="33" borderId="3" xfId="0" applyNumberFormat="1" applyFont="1" applyFill="1" applyBorder="1" applyAlignment="1">
      <alignment horizontal="center" vertical="center"/>
    </xf>
    <xf numFmtId="0" fontId="33" fillId="33" borderId="0" xfId="0" applyFont="1" applyFill="1" applyAlignment="1">
      <alignment vertical="center"/>
    </xf>
    <xf numFmtId="0" fontId="33" fillId="33" borderId="14" xfId="0" applyFont="1" applyFill="1" applyBorder="1" applyAlignment="1">
      <alignment horizontal="center" vertical="center" wrapText="1"/>
    </xf>
    <xf numFmtId="0" fontId="33" fillId="33" borderId="2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/>
    </xf>
    <xf numFmtId="0" fontId="58" fillId="33" borderId="3" xfId="0" applyFont="1" applyFill="1" applyBorder="1" applyAlignment="1">
      <alignment vertical="center"/>
    </xf>
    <xf numFmtId="0" fontId="58" fillId="33" borderId="3" xfId="0" applyFont="1" applyFill="1" applyBorder="1" applyAlignment="1">
      <alignment vertical="center" wrapText="1"/>
    </xf>
    <xf numFmtId="0" fontId="58" fillId="33" borderId="3" xfId="0" applyFont="1" applyFill="1" applyBorder="1" applyAlignment="1">
      <alignment horizontal="left" vertical="center"/>
    </xf>
    <xf numFmtId="0" fontId="58" fillId="33" borderId="0" xfId="0" applyFont="1" applyFill="1"/>
    <xf numFmtId="0" fontId="1" fillId="33" borderId="28" xfId="0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0" fontId="0" fillId="33" borderId="3" xfId="0" applyFill="1" applyBorder="1" applyAlignment="1">
      <alignment horizontal="center" vertical="center" wrapText="1"/>
    </xf>
    <xf numFmtId="2" fontId="59" fillId="33" borderId="3" xfId="0" applyNumberFormat="1" applyFont="1" applyFill="1" applyBorder="1" applyAlignment="1">
      <alignment horizontal="center" vertical="center" wrapText="1"/>
    </xf>
    <xf numFmtId="0" fontId="60" fillId="33" borderId="3" xfId="0" applyFont="1" applyFill="1" applyBorder="1" applyAlignment="1">
      <alignment vertical="center" wrapText="1"/>
    </xf>
    <xf numFmtId="0" fontId="60" fillId="33" borderId="3" xfId="0" applyFont="1" applyFill="1" applyBorder="1" applyAlignment="1">
      <alignment horizontal="center" vertical="center"/>
    </xf>
    <xf numFmtId="1" fontId="60" fillId="33" borderId="3" xfId="0" applyNumberFormat="1" applyFont="1" applyFill="1" applyBorder="1" applyAlignment="1">
      <alignment vertical="center" wrapText="1"/>
    </xf>
    <xf numFmtId="0" fontId="0" fillId="33" borderId="1" xfId="0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vertical="center"/>
    </xf>
    <xf numFmtId="1" fontId="61" fillId="33" borderId="3" xfId="0" applyNumberFormat="1" applyFont="1" applyFill="1" applyBorder="1" applyAlignment="1">
      <alignment horizontal="center" shrinkToFit="1"/>
    </xf>
    <xf numFmtId="0" fontId="0" fillId="33" borderId="0" xfId="0" applyFill="1" applyAlignment="1">
      <alignment horizontal="center"/>
    </xf>
    <xf numFmtId="2" fontId="24" fillId="33" borderId="1" xfId="0" applyNumberFormat="1" applyFont="1" applyFill="1" applyBorder="1" applyAlignment="1">
      <alignment horizontal="center" vertical="center"/>
    </xf>
    <xf numFmtId="2" fontId="24" fillId="33" borderId="4" xfId="0" applyNumberFormat="1" applyFont="1" applyFill="1" applyBorder="1" applyAlignment="1">
      <alignment horizontal="center" vertical="center"/>
    </xf>
    <xf numFmtId="2" fontId="24" fillId="33" borderId="15" xfId="0" applyNumberFormat="1" applyFont="1" applyFill="1" applyBorder="1" applyAlignment="1">
      <alignment horizontal="center" vertical="center"/>
    </xf>
    <xf numFmtId="2" fontId="24" fillId="33" borderId="3" xfId="0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center" vertical="center"/>
    </xf>
    <xf numFmtId="0" fontId="24" fillId="33" borderId="1" xfId="0" applyFont="1" applyFill="1" applyBorder="1" applyAlignment="1">
      <alignment horizontal="left" vertical="center"/>
    </xf>
    <xf numFmtId="0" fontId="24" fillId="33" borderId="15" xfId="0" applyFont="1" applyFill="1" applyBorder="1" applyAlignment="1">
      <alignment horizontal="left" vertical="center"/>
    </xf>
    <xf numFmtId="1" fontId="24" fillId="33" borderId="1" xfId="0" applyNumberFormat="1" applyFont="1" applyFill="1" applyBorder="1" applyAlignment="1">
      <alignment horizontal="center" vertical="center"/>
    </xf>
    <xf numFmtId="1" fontId="24" fillId="33" borderId="4" xfId="0" applyNumberFormat="1" applyFont="1" applyFill="1" applyBorder="1" applyAlignment="1">
      <alignment horizontal="center" vertical="center"/>
    </xf>
    <xf numFmtId="1" fontId="24" fillId="33" borderId="15" xfId="0" applyNumberFormat="1" applyFont="1" applyFill="1" applyBorder="1" applyAlignment="1">
      <alignment horizontal="center" vertical="center"/>
    </xf>
    <xf numFmtId="1" fontId="24" fillId="33" borderId="0" xfId="0" applyNumberFormat="1" applyFont="1" applyFill="1" applyAlignment="1">
      <alignment horizontal="center" vertical="center"/>
    </xf>
    <xf numFmtId="1" fontId="24" fillId="33" borderId="3" xfId="0" applyNumberFormat="1" applyFont="1" applyFill="1" applyBorder="1" applyAlignment="1">
      <alignment horizontal="center" vertical="center"/>
    </xf>
    <xf numFmtId="0" fontId="30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3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1" fillId="33" borderId="3" xfId="0" applyFont="1" applyFill="1" applyBorder="1" applyAlignment="1">
      <alignment horizontal="center" vertical="center"/>
    </xf>
    <xf numFmtId="0" fontId="37" fillId="33" borderId="14" xfId="0" applyFont="1" applyFill="1" applyBorder="1" applyAlignment="1">
      <alignment horizontal="center" vertical="center" wrapText="1"/>
    </xf>
    <xf numFmtId="0" fontId="37" fillId="33" borderId="2" xfId="0" applyFont="1" applyFill="1" applyBorder="1" applyAlignment="1">
      <alignment horizontal="center" vertical="center" wrapText="1"/>
    </xf>
    <xf numFmtId="0" fontId="33" fillId="33" borderId="14" xfId="0" applyFont="1" applyFill="1" applyBorder="1" applyAlignment="1">
      <alignment horizontal="center" vertical="center" wrapText="1"/>
    </xf>
    <xf numFmtId="0" fontId="33" fillId="33" borderId="2" xfId="0" applyFont="1" applyFill="1" applyBorder="1" applyAlignment="1">
      <alignment horizontal="center" vertical="center" wrapText="1"/>
    </xf>
    <xf numFmtId="164" fontId="24" fillId="33" borderId="0" xfId="0" applyNumberFormat="1" applyFont="1" applyFill="1" applyAlignment="1">
      <alignment horizontal="center" vertical="center"/>
    </xf>
    <xf numFmtId="0" fontId="38" fillId="33" borderId="1" xfId="0" applyFont="1" applyFill="1" applyBorder="1" applyAlignment="1">
      <alignment horizontal="center" vertical="center"/>
    </xf>
    <xf numFmtId="0" fontId="38" fillId="33" borderId="4" xfId="0" applyFont="1" applyFill="1" applyBorder="1" applyAlignment="1">
      <alignment horizontal="center" vertical="center"/>
    </xf>
    <xf numFmtId="0" fontId="37" fillId="33" borderId="1" xfId="0" applyFont="1" applyFill="1" applyBorder="1" applyAlignment="1">
      <alignment horizontal="center" vertical="center"/>
    </xf>
    <xf numFmtId="0" fontId="37" fillId="33" borderId="4" xfId="0" applyFont="1" applyFill="1" applyBorder="1" applyAlignment="1">
      <alignment horizontal="center" vertical="center"/>
    </xf>
    <xf numFmtId="0" fontId="37" fillId="33" borderId="1" xfId="0" applyFont="1" applyFill="1" applyBorder="1" applyAlignment="1">
      <alignment horizontal="center" vertical="center" wrapText="1"/>
    </xf>
    <xf numFmtId="0" fontId="37" fillId="33" borderId="4" xfId="0" applyFont="1" applyFill="1" applyBorder="1" applyAlignment="1">
      <alignment horizontal="center" vertical="center" wrapText="1"/>
    </xf>
    <xf numFmtId="0" fontId="37" fillId="33" borderId="15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8" fillId="33" borderId="18" xfId="0" applyFont="1" applyFill="1" applyBorder="1" applyAlignment="1">
      <alignment horizontal="center" vertical="center" wrapText="1"/>
    </xf>
    <xf numFmtId="0" fontId="48" fillId="33" borderId="20" xfId="0" applyFont="1" applyFill="1" applyBorder="1" applyAlignment="1">
      <alignment horizontal="center" vertical="center" wrapText="1"/>
    </xf>
    <xf numFmtId="0" fontId="48" fillId="33" borderId="22" xfId="0" applyFont="1" applyFill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8" fillId="33" borderId="16" xfId="0" applyFont="1" applyFill="1" applyBorder="1" applyAlignment="1">
      <alignment horizontal="center" vertical="center" wrapText="1"/>
    </xf>
    <xf numFmtId="0" fontId="48" fillId="33" borderId="19" xfId="0" applyFont="1" applyFill="1" applyBorder="1" applyAlignment="1">
      <alignment horizontal="center" vertical="center" wrapText="1"/>
    </xf>
    <xf numFmtId="0" fontId="48" fillId="33" borderId="21" xfId="0" applyFont="1" applyFill="1" applyBorder="1" applyAlignment="1">
      <alignment horizontal="center" vertical="center" wrapText="1"/>
    </xf>
    <xf numFmtId="0" fontId="1" fillId="33" borderId="17" xfId="0" applyFont="1" applyFill="1" applyBorder="1" applyAlignment="1">
      <alignment horizontal="center" vertical="center" wrapText="1"/>
    </xf>
    <xf numFmtId="0" fontId="1" fillId="33" borderId="19" xfId="0" applyFont="1" applyFill="1" applyBorder="1" applyAlignment="1">
      <alignment horizontal="center" vertical="center" wrapText="1"/>
    </xf>
    <xf numFmtId="0" fontId="1" fillId="33" borderId="21" xfId="0" applyFont="1" applyFill="1" applyBorder="1" applyAlignment="1">
      <alignment horizontal="center" vertical="center" wrapText="1"/>
    </xf>
    <xf numFmtId="0" fontId="1" fillId="33" borderId="27" xfId="0" applyFont="1" applyFill="1" applyBorder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0</xdr:row>
      <xdr:rowOff>2</xdr:rowOff>
    </xdr:from>
    <xdr:to>
      <xdr:col>4</xdr:col>
      <xdr:colOff>28575</xdr:colOff>
      <xdr:row>3</xdr:row>
      <xdr:rowOff>257176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4" y="2"/>
          <a:ext cx="5715001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12"/>
  <sheetViews>
    <sheetView tabSelected="1" zoomScale="39" zoomScaleNormal="39" workbookViewId="0">
      <selection activeCell="M17" sqref="M17"/>
    </sheetView>
  </sheetViews>
  <sheetFormatPr defaultColWidth="9.140625" defaultRowHeight="46.5" x14ac:dyDescent="0.7"/>
  <cols>
    <col min="1" max="1" width="13.42578125" style="42" customWidth="1"/>
    <col min="2" max="2" width="14.7109375" style="42" customWidth="1"/>
    <col min="3" max="4" width="54" style="92" customWidth="1"/>
    <col min="5" max="5" width="27.28515625" style="42" customWidth="1"/>
    <col min="6" max="6" width="16.42578125" style="42" customWidth="1"/>
    <col min="7" max="7" width="15.7109375" style="42" customWidth="1"/>
    <col min="8" max="8" width="18.140625" style="42" bestFit="1" customWidth="1"/>
    <col min="9" max="9" width="8" style="42" customWidth="1"/>
    <col min="10" max="10" width="11.85546875" style="42" customWidth="1"/>
    <col min="11" max="11" width="15" style="42" customWidth="1"/>
    <col min="12" max="12" width="13" style="42" customWidth="1"/>
    <col min="13" max="13" width="19.7109375" style="42" customWidth="1"/>
    <col min="14" max="14" width="16.28515625" style="42" customWidth="1"/>
    <col min="15" max="15" width="13.42578125" style="42" customWidth="1"/>
    <col min="16" max="16" width="18.140625" style="42" bestFit="1" customWidth="1"/>
    <col min="17" max="17" width="15.85546875" style="42" bestFit="1" customWidth="1"/>
    <col min="18" max="18" width="13.140625" style="42" customWidth="1"/>
    <col min="19" max="23" width="6.140625" style="42" customWidth="1"/>
    <col min="24" max="24" width="17.28515625" style="42" customWidth="1"/>
    <col min="25" max="25" width="28" style="42" bestFit="1" customWidth="1"/>
    <col min="26" max="26" width="17" style="42" customWidth="1"/>
    <col min="27" max="27" width="38.140625" style="42" customWidth="1"/>
    <col min="28" max="28" width="36" style="42" bestFit="1" customWidth="1"/>
    <col min="29" max="29" width="30.7109375" style="42" customWidth="1"/>
    <col min="30" max="30" width="13.85546875" style="42" hidden="1" customWidth="1"/>
    <col min="31" max="16384" width="9.140625" style="42"/>
  </cols>
  <sheetData>
    <row r="1" spans="1:30" s="7" customFormat="1" ht="13.5" customHeight="1" x14ac:dyDescent="0.25">
      <c r="A1" s="7">
        <v>5</v>
      </c>
      <c r="C1" s="78"/>
      <c r="D1" s="78"/>
      <c r="P1" s="116"/>
      <c r="Q1" s="116"/>
      <c r="R1" s="116"/>
      <c r="S1" s="116"/>
      <c r="T1" s="116"/>
      <c r="U1" s="8"/>
    </row>
    <row r="2" spans="1:30" s="7" customFormat="1" ht="13.5" customHeight="1" x14ac:dyDescent="0.25">
      <c r="C2" s="78"/>
      <c r="D2" s="78"/>
      <c r="P2" s="9"/>
      <c r="Q2" s="9"/>
      <c r="R2" s="9"/>
      <c r="S2" s="9"/>
      <c r="T2" s="9"/>
      <c r="U2" s="8"/>
    </row>
    <row r="3" spans="1:30" s="7" customFormat="1" ht="49.5" customHeight="1" x14ac:dyDescent="0.25">
      <c r="A3" s="10"/>
      <c r="B3" s="123" t="s">
        <v>332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60"/>
      <c r="N3" s="60"/>
      <c r="O3" s="11"/>
      <c r="P3" s="117" t="s">
        <v>1</v>
      </c>
      <c r="Q3" s="117"/>
      <c r="R3" s="117"/>
      <c r="S3" s="117"/>
      <c r="T3" s="117"/>
      <c r="U3" s="10"/>
      <c r="V3" s="10"/>
      <c r="W3" s="10"/>
      <c r="X3" s="10"/>
      <c r="Y3" s="10"/>
      <c r="Z3" s="10"/>
      <c r="AA3" s="10"/>
      <c r="AB3" s="10"/>
      <c r="AC3" s="10"/>
    </row>
    <row r="4" spans="1:30" s="10" customFormat="1" ht="35.25" customHeight="1" x14ac:dyDescent="0.25">
      <c r="B4" s="118"/>
      <c r="C4" s="119"/>
      <c r="D4" s="79" t="s">
        <v>2</v>
      </c>
      <c r="E4" s="120" t="s">
        <v>3</v>
      </c>
      <c r="F4" s="120"/>
      <c r="G4" s="120"/>
      <c r="H4" s="120" t="s">
        <v>4</v>
      </c>
      <c r="I4" s="120"/>
      <c r="J4" s="120"/>
      <c r="K4" s="120" t="s">
        <v>5</v>
      </c>
      <c r="L4" s="120"/>
      <c r="M4" s="121"/>
      <c r="N4" s="121"/>
      <c r="O4" s="12"/>
      <c r="P4" s="122" t="s">
        <v>34</v>
      </c>
      <c r="Q4" s="122"/>
      <c r="R4" s="122"/>
      <c r="S4" s="122"/>
      <c r="T4" s="122"/>
    </row>
    <row r="5" spans="1:30" s="10" customFormat="1" ht="30" customHeight="1" x14ac:dyDescent="0.25">
      <c r="B5" s="109" t="s">
        <v>6</v>
      </c>
      <c r="C5" s="110"/>
      <c r="D5" s="79">
        <v>14093</v>
      </c>
      <c r="E5" s="120">
        <v>13365</v>
      </c>
      <c r="F5" s="120"/>
      <c r="G5" s="120"/>
      <c r="H5" s="120">
        <v>12933</v>
      </c>
      <c r="I5" s="120"/>
      <c r="J5" s="120"/>
      <c r="K5" s="115">
        <v>12500</v>
      </c>
      <c r="L5" s="115"/>
      <c r="M5" s="114"/>
      <c r="N5" s="114"/>
      <c r="O5" s="13"/>
      <c r="Q5" s="7"/>
    </row>
    <row r="6" spans="1:30" s="10" customFormat="1" ht="28.5" customHeight="1" x14ac:dyDescent="0.25">
      <c r="B6" s="109" t="s">
        <v>7</v>
      </c>
      <c r="C6" s="110"/>
      <c r="D6" s="80">
        <v>0</v>
      </c>
      <c r="E6" s="115">
        <v>0</v>
      </c>
      <c r="F6" s="115"/>
      <c r="G6" s="115"/>
      <c r="H6" s="115">
        <v>0</v>
      </c>
      <c r="I6" s="115"/>
      <c r="J6" s="115"/>
      <c r="K6" s="115">
        <v>0</v>
      </c>
      <c r="L6" s="115"/>
      <c r="M6" s="114"/>
      <c r="N6" s="114"/>
      <c r="O6" s="13"/>
      <c r="Q6" s="7"/>
    </row>
    <row r="7" spans="1:30" s="10" customFormat="1" ht="28.5" customHeight="1" x14ac:dyDescent="0.25">
      <c r="B7" s="109" t="s">
        <v>172</v>
      </c>
      <c r="C7" s="110"/>
      <c r="D7" s="81">
        <f>+D5+D6</f>
        <v>14093</v>
      </c>
      <c r="E7" s="111">
        <f>+E5+E6</f>
        <v>13365</v>
      </c>
      <c r="F7" s="112"/>
      <c r="G7" s="113"/>
      <c r="H7" s="111">
        <f>+H5+H6</f>
        <v>12933</v>
      </c>
      <c r="I7" s="112"/>
      <c r="J7" s="113"/>
      <c r="K7" s="115">
        <f>+K5+K6</f>
        <v>12500</v>
      </c>
      <c r="L7" s="115"/>
      <c r="M7" s="114"/>
      <c r="N7" s="114"/>
      <c r="O7" s="13"/>
      <c r="Q7" s="7"/>
    </row>
    <row r="8" spans="1:30" s="10" customFormat="1" ht="28.5" customHeight="1" x14ac:dyDescent="0.25">
      <c r="B8" s="59" t="s">
        <v>173</v>
      </c>
      <c r="C8" s="82"/>
      <c r="D8" s="83">
        <f>+D7/26</f>
        <v>542.03846153846155</v>
      </c>
      <c r="E8" s="104">
        <f>+E7/26</f>
        <v>514.03846153846155</v>
      </c>
      <c r="F8" s="105"/>
      <c r="G8" s="106"/>
      <c r="H8" s="104">
        <f>+H7/26</f>
        <v>497.42307692307691</v>
      </c>
      <c r="I8" s="105"/>
      <c r="J8" s="106"/>
      <c r="K8" s="107">
        <f>+K7/26</f>
        <v>480.76923076923077</v>
      </c>
      <c r="L8" s="107"/>
      <c r="M8" s="108"/>
      <c r="N8" s="108"/>
      <c r="O8" s="13"/>
      <c r="Q8" s="7"/>
    </row>
    <row r="9" spans="1:30" s="10" customFormat="1" ht="36.75" customHeight="1" x14ac:dyDescent="0.25">
      <c r="B9" s="109" t="s">
        <v>174</v>
      </c>
      <c r="C9" s="110"/>
      <c r="D9" s="84">
        <f>+D8/8*2</f>
        <v>135.50961538461539</v>
      </c>
      <c r="E9" s="107">
        <f>+E8/8*2</f>
        <v>128.50961538461539</v>
      </c>
      <c r="F9" s="107"/>
      <c r="G9" s="107"/>
      <c r="H9" s="107">
        <f>+H8/8*2</f>
        <v>124.35576923076923</v>
      </c>
      <c r="I9" s="107"/>
      <c r="J9" s="107"/>
      <c r="K9" s="107">
        <f>+K8/8*2</f>
        <v>120.19230769230769</v>
      </c>
      <c r="L9" s="107"/>
      <c r="M9" s="128"/>
      <c r="N9" s="128"/>
      <c r="O9" s="14"/>
      <c r="Q9" s="7"/>
      <c r="AB9" s="15"/>
      <c r="AC9" s="16"/>
    </row>
    <row r="10" spans="1:30" s="10" customFormat="1" ht="16.5" customHeight="1" x14ac:dyDescent="0.25">
      <c r="C10" s="78"/>
      <c r="D10" s="78"/>
      <c r="G10" s="17"/>
      <c r="H10" s="17"/>
      <c r="I10" s="17"/>
      <c r="J10" s="17"/>
      <c r="K10" s="17"/>
      <c r="L10" s="17"/>
      <c r="M10" s="17"/>
      <c r="N10" s="17"/>
      <c r="O10" s="17"/>
    </row>
    <row r="11" spans="1:30" s="18" customFormat="1" ht="45" customHeight="1" x14ac:dyDescent="0.25">
      <c r="B11" s="8" t="s">
        <v>401</v>
      </c>
      <c r="C11" s="85"/>
      <c r="D11" s="85"/>
      <c r="M11" s="8" t="s">
        <v>44</v>
      </c>
      <c r="T11" s="18" t="s">
        <v>33</v>
      </c>
      <c r="X11" s="18" t="s">
        <v>88</v>
      </c>
    </row>
    <row r="12" spans="1:30" s="18" customFormat="1" ht="45" customHeight="1" x14ac:dyDescent="0.25">
      <c r="B12" s="19" t="s">
        <v>385</v>
      </c>
      <c r="C12" s="85"/>
      <c r="D12" s="85"/>
    </row>
    <row r="13" spans="1:30" s="20" customFormat="1" ht="43.5" customHeight="1" x14ac:dyDescent="0.25">
      <c r="A13" s="124" t="s">
        <v>8</v>
      </c>
      <c r="B13" s="124" t="s">
        <v>9</v>
      </c>
      <c r="C13" s="126" t="s">
        <v>10</v>
      </c>
      <c r="D13" s="86"/>
      <c r="E13" s="124" t="s">
        <v>11</v>
      </c>
      <c r="F13" s="124" t="s">
        <v>12</v>
      </c>
      <c r="G13" s="124" t="s">
        <v>13</v>
      </c>
      <c r="H13" s="124" t="s">
        <v>14</v>
      </c>
      <c r="I13" s="124" t="s">
        <v>15</v>
      </c>
      <c r="J13" s="124" t="s">
        <v>7</v>
      </c>
      <c r="K13" s="124" t="s">
        <v>16</v>
      </c>
      <c r="L13" s="124" t="s">
        <v>17</v>
      </c>
      <c r="M13" s="131" t="s">
        <v>18</v>
      </c>
      <c r="N13" s="132"/>
      <c r="O13" s="132"/>
      <c r="P13" s="124" t="s">
        <v>19</v>
      </c>
      <c r="Q13" s="133" t="s">
        <v>20</v>
      </c>
      <c r="R13" s="134"/>
      <c r="S13" s="134"/>
      <c r="T13" s="134"/>
      <c r="U13" s="134"/>
      <c r="V13" s="134"/>
      <c r="W13" s="134"/>
      <c r="X13" s="135"/>
      <c r="Y13" s="124" t="s">
        <v>21</v>
      </c>
      <c r="Z13" s="124" t="s">
        <v>22</v>
      </c>
      <c r="AA13" s="124" t="s">
        <v>23</v>
      </c>
      <c r="AB13" s="124" t="s">
        <v>24</v>
      </c>
      <c r="AC13" s="124" t="s">
        <v>0</v>
      </c>
    </row>
    <row r="14" spans="1:30" s="20" customFormat="1" ht="99" customHeight="1" x14ac:dyDescent="0.25">
      <c r="A14" s="125"/>
      <c r="B14" s="125"/>
      <c r="C14" s="127"/>
      <c r="D14" s="87" t="s">
        <v>47</v>
      </c>
      <c r="E14" s="125"/>
      <c r="F14" s="125"/>
      <c r="G14" s="125"/>
      <c r="H14" s="125"/>
      <c r="I14" s="125"/>
      <c r="J14" s="125"/>
      <c r="K14" s="125"/>
      <c r="L14" s="125"/>
      <c r="M14" s="21" t="s">
        <v>25</v>
      </c>
      <c r="N14" s="21" t="s">
        <v>26</v>
      </c>
      <c r="O14" s="21" t="s">
        <v>35</v>
      </c>
      <c r="P14" s="125"/>
      <c r="Q14" s="22" t="s">
        <v>27</v>
      </c>
      <c r="R14" s="22" t="s">
        <v>28</v>
      </c>
      <c r="S14" s="22" t="s">
        <v>29</v>
      </c>
      <c r="T14" s="22" t="s">
        <v>30</v>
      </c>
      <c r="U14" s="22" t="s">
        <v>31</v>
      </c>
      <c r="V14" s="22" t="s">
        <v>32</v>
      </c>
      <c r="W14" s="22" t="s">
        <v>36</v>
      </c>
      <c r="X14" s="22" t="s">
        <v>19</v>
      </c>
      <c r="Y14" s="125"/>
      <c r="Z14" s="125"/>
      <c r="AA14" s="125"/>
      <c r="AB14" s="125"/>
      <c r="AC14" s="125"/>
      <c r="AD14" s="23"/>
    </row>
    <row r="15" spans="1:30" s="26" customFormat="1" ht="35.25" customHeight="1" x14ac:dyDescent="0.35">
      <c r="A15" s="24"/>
      <c r="B15" s="24">
        <v>1</v>
      </c>
      <c r="C15" s="88">
        <v>2</v>
      </c>
      <c r="D15" s="88"/>
      <c r="E15" s="24">
        <v>3</v>
      </c>
      <c r="F15" s="24">
        <v>4</v>
      </c>
      <c r="G15" s="24">
        <v>5</v>
      </c>
      <c r="H15" s="24">
        <v>6</v>
      </c>
      <c r="I15" s="24">
        <v>7</v>
      </c>
      <c r="J15" s="24">
        <v>8</v>
      </c>
      <c r="K15" s="24">
        <v>9</v>
      </c>
      <c r="L15" s="24">
        <v>10</v>
      </c>
      <c r="M15" s="129">
        <v>11</v>
      </c>
      <c r="N15" s="130"/>
      <c r="O15" s="130"/>
      <c r="P15" s="24">
        <v>12</v>
      </c>
      <c r="Q15" s="24">
        <v>13</v>
      </c>
      <c r="R15" s="24">
        <v>14</v>
      </c>
      <c r="S15" s="24">
        <v>15</v>
      </c>
      <c r="T15" s="24">
        <v>16</v>
      </c>
      <c r="U15" s="24">
        <v>17</v>
      </c>
      <c r="V15" s="24">
        <v>18</v>
      </c>
      <c r="W15" s="24">
        <v>19</v>
      </c>
      <c r="X15" s="24">
        <v>20</v>
      </c>
      <c r="Y15" s="24">
        <v>21</v>
      </c>
      <c r="Z15" s="24">
        <v>22</v>
      </c>
      <c r="AA15" s="24">
        <v>23</v>
      </c>
      <c r="AB15" s="24">
        <v>24</v>
      </c>
      <c r="AC15" s="24">
        <v>25</v>
      </c>
      <c r="AD15" s="25"/>
    </row>
    <row r="16" spans="1:30" s="7" customFormat="1" ht="96.75" customHeight="1" x14ac:dyDescent="0.25">
      <c r="A16" s="27">
        <v>1</v>
      </c>
      <c r="B16" s="28" t="s">
        <v>67</v>
      </c>
      <c r="C16" s="77" t="s">
        <v>37</v>
      </c>
      <c r="D16" s="77" t="s">
        <v>39</v>
      </c>
      <c r="E16" s="67">
        <f>((H16+J16+L16)/F16)</f>
        <v>652.11764705882354</v>
      </c>
      <c r="F16" s="69">
        <v>17</v>
      </c>
      <c r="G16" s="30">
        <v>0</v>
      </c>
      <c r="H16" s="31">
        <f>ROUND(13365/26*F16,0)</f>
        <v>8739</v>
      </c>
      <c r="I16" s="31">
        <v>0</v>
      </c>
      <c r="J16" s="31">
        <v>0</v>
      </c>
      <c r="K16" s="31">
        <f>ROUND(E16/8*2*G16,0)</f>
        <v>0</v>
      </c>
      <c r="L16" s="31">
        <f>ROUND(3590/26*F16,0)</f>
        <v>2347</v>
      </c>
      <c r="M16" s="29">
        <f>+ROUND((L16+J16+H16)*4.81%,0)</f>
        <v>533</v>
      </c>
      <c r="N16" s="29">
        <f>+(J16+H16)*8.33%</f>
        <v>727.95870000000002</v>
      </c>
      <c r="O16" s="30">
        <v>4000</v>
      </c>
      <c r="P16" s="29">
        <f>ROUND(SUM(H16:O16),0)</f>
        <v>16347</v>
      </c>
      <c r="Q16" s="31">
        <f>+ROUND((H16+J16)*12/100,0)</f>
        <v>1049</v>
      </c>
      <c r="R16" s="31">
        <f>+ROUNDUP(P16*0.75/100,0)</f>
        <v>123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29">
        <f>SUM(Q16:W16)</f>
        <v>1172</v>
      </c>
      <c r="Y16" s="32">
        <f>P16-X16</f>
        <v>15175</v>
      </c>
      <c r="Z16" s="31">
        <f>+ROUND((H16+J16)*13/100,0)</f>
        <v>1136</v>
      </c>
      <c r="AA16" s="33" t="s">
        <v>303</v>
      </c>
      <c r="AB16" s="57">
        <v>45479</v>
      </c>
      <c r="AC16" s="35"/>
      <c r="AD16" s="36">
        <v>368</v>
      </c>
    </row>
    <row r="17" spans="1:30" s="7" customFormat="1" ht="96.75" customHeight="1" x14ac:dyDescent="0.25">
      <c r="A17" s="27">
        <v>2</v>
      </c>
      <c r="B17" s="28" t="s">
        <v>99</v>
      </c>
      <c r="C17" s="89" t="s">
        <v>54</v>
      </c>
      <c r="D17" s="89" t="s">
        <v>52</v>
      </c>
      <c r="E17" s="67">
        <f>((H17+J17+L17)/F17)</f>
        <v>480.77272727272725</v>
      </c>
      <c r="F17" s="69">
        <v>22</v>
      </c>
      <c r="G17" s="30">
        <v>8</v>
      </c>
      <c r="H17" s="31">
        <f t="shared" ref="H17:H80" si="0">ROUND(12500/26*F17,0)</f>
        <v>10577</v>
      </c>
      <c r="I17" s="31">
        <v>0</v>
      </c>
      <c r="J17" s="31">
        <v>0</v>
      </c>
      <c r="K17" s="31">
        <f t="shared" ref="K17:K18" si="1">ROUND(E17*2/8*G17,0)</f>
        <v>962</v>
      </c>
      <c r="L17" s="31">
        <v>0</v>
      </c>
      <c r="M17" s="29">
        <f t="shared" ref="M17:M63" si="2">+ROUND((L17+J17+H17)*4.81%,0)</f>
        <v>509</v>
      </c>
      <c r="N17" s="29">
        <f t="shared" ref="N17:N63" si="3">+(J17+H17)*8.33%</f>
        <v>881.06409999999994</v>
      </c>
      <c r="O17" s="30">
        <v>0</v>
      </c>
      <c r="P17" s="29">
        <f>ROUND(SUM(H17:O17),0)</f>
        <v>12929</v>
      </c>
      <c r="Q17" s="31">
        <f t="shared" ref="Q17:Q63" si="4">+ROUND((H17+J17)*12/100,0)</f>
        <v>1269</v>
      </c>
      <c r="R17" s="31">
        <f>+ROUNDUP(P17*0.75/100,0)</f>
        <v>97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29">
        <f>SUM(Q17:W17)</f>
        <v>1366</v>
      </c>
      <c r="Y17" s="32">
        <f>P17-X17</f>
        <v>11563</v>
      </c>
      <c r="Z17" s="31">
        <f>+ROUND((H17+J17)*13/100,0)</f>
        <v>1375</v>
      </c>
      <c r="AA17" s="33" t="s">
        <v>102</v>
      </c>
      <c r="AB17" s="57">
        <v>45479</v>
      </c>
      <c r="AC17" s="35"/>
      <c r="AD17" s="36">
        <v>368</v>
      </c>
    </row>
    <row r="18" spans="1:30" s="7" customFormat="1" ht="96.75" customHeight="1" x14ac:dyDescent="0.25">
      <c r="A18" s="27">
        <v>3</v>
      </c>
      <c r="B18" s="28" t="s">
        <v>175</v>
      </c>
      <c r="C18" s="89" t="s">
        <v>176</v>
      </c>
      <c r="D18" s="77" t="s">
        <v>158</v>
      </c>
      <c r="E18" s="67">
        <f>((H18+J18+L18)/F18)</f>
        <v>480.78260869565219</v>
      </c>
      <c r="F18" s="69">
        <v>23</v>
      </c>
      <c r="G18" s="30">
        <v>0</v>
      </c>
      <c r="H18" s="31">
        <f t="shared" si="0"/>
        <v>11058</v>
      </c>
      <c r="I18" s="31">
        <v>0</v>
      </c>
      <c r="J18" s="31">
        <v>0</v>
      </c>
      <c r="K18" s="31">
        <f t="shared" si="1"/>
        <v>0</v>
      </c>
      <c r="L18" s="31">
        <v>0</v>
      </c>
      <c r="M18" s="29">
        <f t="shared" si="2"/>
        <v>532</v>
      </c>
      <c r="N18" s="29">
        <f t="shared" si="3"/>
        <v>921.13139999999999</v>
      </c>
      <c r="O18" s="30">
        <v>0</v>
      </c>
      <c r="P18" s="29">
        <f t="shared" ref="P18" si="5">ROUND(SUM(H18:O18),0)</f>
        <v>12511</v>
      </c>
      <c r="Q18" s="31">
        <f t="shared" si="4"/>
        <v>1327</v>
      </c>
      <c r="R18" s="31">
        <f t="shared" ref="R18:R63" si="6">+ROUNDUP(P18*0.75/100,0)</f>
        <v>94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29">
        <f>SUM(Q18:W18)</f>
        <v>1421</v>
      </c>
      <c r="Y18" s="32">
        <f t="shared" ref="Y18" si="7">P18-X18</f>
        <v>11090</v>
      </c>
      <c r="Z18" s="31">
        <f>+ROUND((H18+J18)*13/100,0)</f>
        <v>1438</v>
      </c>
      <c r="AA18" s="33" t="s">
        <v>182</v>
      </c>
      <c r="AB18" s="57">
        <v>45479</v>
      </c>
      <c r="AC18" s="35"/>
      <c r="AD18" s="36">
        <v>368</v>
      </c>
    </row>
    <row r="19" spans="1:30" s="7" customFormat="1" ht="96.75" customHeight="1" x14ac:dyDescent="0.25">
      <c r="A19" s="27">
        <v>4</v>
      </c>
      <c r="B19" s="28" t="s">
        <v>333</v>
      </c>
      <c r="C19" s="89" t="s">
        <v>334</v>
      </c>
      <c r="D19" s="90" t="s">
        <v>307</v>
      </c>
      <c r="E19" s="67">
        <f>((H19+J19+L19)/F19)</f>
        <v>480.76923076923077</v>
      </c>
      <c r="F19" s="69">
        <v>26</v>
      </c>
      <c r="G19" s="30">
        <v>0</v>
      </c>
      <c r="H19" s="31">
        <f t="shared" si="0"/>
        <v>12500</v>
      </c>
      <c r="I19" s="31">
        <v>0</v>
      </c>
      <c r="J19" s="31">
        <v>0</v>
      </c>
      <c r="K19" s="31">
        <f t="shared" ref="K19:K35" si="8">ROUND(E19*2/8*G19,0)</f>
        <v>0</v>
      </c>
      <c r="L19" s="31">
        <v>0</v>
      </c>
      <c r="M19" s="29">
        <f t="shared" si="2"/>
        <v>601</v>
      </c>
      <c r="N19" s="29">
        <f t="shared" si="3"/>
        <v>1041.25</v>
      </c>
      <c r="O19" s="30">
        <v>0</v>
      </c>
      <c r="P19" s="29">
        <f t="shared" ref="P19:P44" si="9">ROUND(SUM(H19:O19),0)</f>
        <v>14142</v>
      </c>
      <c r="Q19" s="31">
        <f t="shared" si="4"/>
        <v>1500</v>
      </c>
      <c r="R19" s="31">
        <f t="shared" si="6"/>
        <v>107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29">
        <f>SUM(Q19:W19)</f>
        <v>1607</v>
      </c>
      <c r="Y19" s="32">
        <f>P19-X19</f>
        <v>12535</v>
      </c>
      <c r="Z19" s="31">
        <f>+ROUND((H19+J19)*13/100,0)</f>
        <v>1625</v>
      </c>
      <c r="AA19" s="33" t="s">
        <v>335</v>
      </c>
      <c r="AB19" s="57">
        <v>45479</v>
      </c>
      <c r="AC19" s="35"/>
      <c r="AD19" s="36"/>
    </row>
    <row r="20" spans="1:30" s="7" customFormat="1" ht="96.75" customHeight="1" x14ac:dyDescent="0.25">
      <c r="A20" s="27">
        <v>5</v>
      </c>
      <c r="B20" s="28" t="s">
        <v>313</v>
      </c>
      <c r="C20" s="89" t="s">
        <v>314</v>
      </c>
      <c r="D20" s="89" t="s">
        <v>315</v>
      </c>
      <c r="E20" s="67">
        <f>((H20+J20+L20)/F20)</f>
        <v>480.76</v>
      </c>
      <c r="F20" s="69">
        <v>25</v>
      </c>
      <c r="G20" s="30">
        <v>0</v>
      </c>
      <c r="H20" s="31">
        <f t="shared" si="0"/>
        <v>12019</v>
      </c>
      <c r="I20" s="31">
        <v>0</v>
      </c>
      <c r="J20" s="31">
        <v>0</v>
      </c>
      <c r="K20" s="31">
        <f t="shared" ref="K20" si="10">ROUND(E20*2/8*G20,0)</f>
        <v>0</v>
      </c>
      <c r="L20" s="31">
        <v>0</v>
      </c>
      <c r="M20" s="29">
        <f t="shared" ref="M20" si="11">+ROUND((L20+J20+H20)*4.81%,0)</f>
        <v>578</v>
      </c>
      <c r="N20" s="29">
        <f t="shared" ref="N20" si="12">+(J20+H20)*8.33%</f>
        <v>1001.1827</v>
      </c>
      <c r="O20" s="30">
        <v>0</v>
      </c>
      <c r="P20" s="29">
        <f t="shared" ref="P20" si="13">ROUND(SUM(H20:O20),0)</f>
        <v>13598</v>
      </c>
      <c r="Q20" s="31">
        <f t="shared" ref="Q20" si="14">+ROUND((H20+J20)*12/100,0)</f>
        <v>1442</v>
      </c>
      <c r="R20" s="31">
        <f t="shared" ref="R20" si="15">+ROUNDUP(P20*0.75/100,0)</f>
        <v>102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29">
        <f>SUM(Q20:W20)</f>
        <v>1544</v>
      </c>
      <c r="Y20" s="32">
        <f>P20-X20</f>
        <v>12054</v>
      </c>
      <c r="Z20" s="31">
        <f>+ROUND((H20+J20)*13/100,0)</f>
        <v>1562</v>
      </c>
      <c r="AA20" s="37" t="s">
        <v>336</v>
      </c>
      <c r="AB20" s="57">
        <v>45479</v>
      </c>
      <c r="AC20" s="35"/>
      <c r="AD20" s="36"/>
    </row>
    <row r="21" spans="1:30" s="7" customFormat="1" ht="96.75" customHeight="1" x14ac:dyDescent="0.25">
      <c r="A21" s="27">
        <v>6</v>
      </c>
      <c r="B21" s="28" t="s">
        <v>69</v>
      </c>
      <c r="C21" s="89" t="s">
        <v>50</v>
      </c>
      <c r="D21" s="89" t="s">
        <v>38</v>
      </c>
      <c r="E21" s="67">
        <f t="shared" ref="E21:E45" si="16">((H21+J21+L21)/F21)</f>
        <v>480.76923076923077</v>
      </c>
      <c r="F21" s="69">
        <v>26</v>
      </c>
      <c r="G21" s="30">
        <v>16</v>
      </c>
      <c r="H21" s="31">
        <f t="shared" si="0"/>
        <v>12500</v>
      </c>
      <c r="I21" s="31">
        <v>0</v>
      </c>
      <c r="J21" s="31">
        <v>0</v>
      </c>
      <c r="K21" s="31">
        <f t="shared" si="8"/>
        <v>1923</v>
      </c>
      <c r="L21" s="31">
        <v>0</v>
      </c>
      <c r="M21" s="29">
        <f t="shared" si="2"/>
        <v>601</v>
      </c>
      <c r="N21" s="29">
        <f t="shared" si="3"/>
        <v>1041.25</v>
      </c>
      <c r="O21" s="30">
        <v>0</v>
      </c>
      <c r="P21" s="29">
        <f t="shared" si="9"/>
        <v>16065</v>
      </c>
      <c r="Q21" s="31">
        <f t="shared" si="4"/>
        <v>1500</v>
      </c>
      <c r="R21" s="31">
        <f t="shared" si="6"/>
        <v>121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29">
        <f t="shared" ref="X21:X44" si="17">SUM(Q21:W21)</f>
        <v>1621</v>
      </c>
      <c r="Y21" s="32">
        <f t="shared" ref="Y21:Y54" si="18">P21-X21</f>
        <v>14444</v>
      </c>
      <c r="Z21" s="31">
        <f t="shared" ref="Z21:Z63" si="19">+ROUND((H21+J21)*13/100,0)</f>
        <v>1625</v>
      </c>
      <c r="AA21" s="33" t="s">
        <v>103</v>
      </c>
      <c r="AB21" s="57">
        <v>45479</v>
      </c>
      <c r="AC21" s="35"/>
      <c r="AD21" s="36"/>
    </row>
    <row r="22" spans="1:30" s="7" customFormat="1" ht="96.75" customHeight="1" x14ac:dyDescent="0.25">
      <c r="A22" s="27">
        <v>7</v>
      </c>
      <c r="B22" s="28" t="s">
        <v>161</v>
      </c>
      <c r="C22" s="89" t="s">
        <v>37</v>
      </c>
      <c r="D22" s="89" t="s">
        <v>121</v>
      </c>
      <c r="E22" s="67">
        <f t="shared" ref="E22" si="20">((H22+J22+L22)/F22)</f>
        <v>480.77272727272725</v>
      </c>
      <c r="F22" s="69">
        <v>22</v>
      </c>
      <c r="G22" s="30">
        <v>8</v>
      </c>
      <c r="H22" s="31">
        <f t="shared" si="0"/>
        <v>10577</v>
      </c>
      <c r="I22" s="31">
        <v>0</v>
      </c>
      <c r="J22" s="31">
        <v>0</v>
      </c>
      <c r="K22" s="31">
        <f t="shared" si="8"/>
        <v>962</v>
      </c>
      <c r="L22" s="31">
        <v>0</v>
      </c>
      <c r="M22" s="29">
        <f t="shared" ref="M22" si="21">+ROUND((L22+J22+H22)*4.81%,0)</f>
        <v>509</v>
      </c>
      <c r="N22" s="29">
        <f t="shared" ref="N22" si="22">+(J22+H22)*8.33%</f>
        <v>881.06409999999994</v>
      </c>
      <c r="O22" s="30">
        <v>0</v>
      </c>
      <c r="P22" s="29">
        <f t="shared" ref="P22" si="23">ROUND(SUM(H22:O22),0)</f>
        <v>12929</v>
      </c>
      <c r="Q22" s="31">
        <f t="shared" ref="Q22" si="24">+ROUND((H22+J22)*12/100,0)</f>
        <v>1269</v>
      </c>
      <c r="R22" s="31">
        <f t="shared" ref="R22" si="25">+ROUNDUP(P22*0.75/100,0)</f>
        <v>97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29">
        <f t="shared" ref="X22" si="26">SUM(Q22:W22)</f>
        <v>1366</v>
      </c>
      <c r="Y22" s="32">
        <f t="shared" ref="Y22" si="27">P22-X22</f>
        <v>11563</v>
      </c>
      <c r="Z22" s="31">
        <f t="shared" ref="Z22" si="28">+ROUND((H22+J22)*13/100,0)</f>
        <v>1375</v>
      </c>
      <c r="AA22" s="33" t="s">
        <v>162</v>
      </c>
      <c r="AB22" s="57">
        <v>45479</v>
      </c>
      <c r="AC22" s="35"/>
      <c r="AD22" s="36">
        <v>0</v>
      </c>
    </row>
    <row r="23" spans="1:30" s="7" customFormat="1" ht="96.75" customHeight="1" x14ac:dyDescent="0.25">
      <c r="A23" s="27">
        <v>8</v>
      </c>
      <c r="B23" s="28" t="s">
        <v>233</v>
      </c>
      <c r="C23" s="89" t="s">
        <v>232</v>
      </c>
      <c r="D23" s="77" t="s">
        <v>236</v>
      </c>
      <c r="E23" s="67">
        <f t="shared" si="16"/>
        <v>480.76</v>
      </c>
      <c r="F23" s="69">
        <v>25</v>
      </c>
      <c r="G23" s="30">
        <v>0</v>
      </c>
      <c r="H23" s="31">
        <f t="shared" si="0"/>
        <v>12019</v>
      </c>
      <c r="I23" s="31">
        <v>0</v>
      </c>
      <c r="J23" s="31">
        <v>0</v>
      </c>
      <c r="K23" s="31">
        <f t="shared" si="8"/>
        <v>0</v>
      </c>
      <c r="L23" s="31">
        <v>0</v>
      </c>
      <c r="M23" s="29">
        <f t="shared" si="2"/>
        <v>578</v>
      </c>
      <c r="N23" s="29">
        <f t="shared" si="3"/>
        <v>1001.1827</v>
      </c>
      <c r="O23" s="30">
        <v>0</v>
      </c>
      <c r="P23" s="29">
        <f>ROUND(SUM(H23:O23),0)</f>
        <v>13598</v>
      </c>
      <c r="Q23" s="31">
        <f t="shared" si="4"/>
        <v>1442</v>
      </c>
      <c r="R23" s="31">
        <f t="shared" si="6"/>
        <v>102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29">
        <f t="shared" si="17"/>
        <v>1544</v>
      </c>
      <c r="Y23" s="32">
        <f t="shared" si="18"/>
        <v>12054</v>
      </c>
      <c r="Z23" s="31">
        <f t="shared" si="19"/>
        <v>1562</v>
      </c>
      <c r="AA23" s="33" t="s">
        <v>237</v>
      </c>
      <c r="AB23" s="57">
        <v>45479</v>
      </c>
      <c r="AC23" s="35"/>
      <c r="AD23" s="36"/>
    </row>
    <row r="24" spans="1:30" s="7" customFormat="1" ht="96.75" customHeight="1" x14ac:dyDescent="0.25">
      <c r="A24" s="27">
        <v>9</v>
      </c>
      <c r="B24" s="28" t="s">
        <v>100</v>
      </c>
      <c r="C24" s="89" t="s">
        <v>101</v>
      </c>
      <c r="D24" s="89" t="s">
        <v>65</v>
      </c>
      <c r="E24" s="67">
        <f t="shared" si="16"/>
        <v>480.74074074074076</v>
      </c>
      <c r="F24" s="69">
        <v>13.5</v>
      </c>
      <c r="G24" s="30">
        <v>0</v>
      </c>
      <c r="H24" s="31">
        <f t="shared" si="0"/>
        <v>6490</v>
      </c>
      <c r="I24" s="31">
        <v>0</v>
      </c>
      <c r="J24" s="31">
        <v>0</v>
      </c>
      <c r="K24" s="31">
        <f t="shared" si="8"/>
        <v>0</v>
      </c>
      <c r="L24" s="31">
        <v>0</v>
      </c>
      <c r="M24" s="29">
        <f t="shared" si="2"/>
        <v>312</v>
      </c>
      <c r="N24" s="29">
        <f t="shared" si="3"/>
        <v>540.61699999999996</v>
      </c>
      <c r="O24" s="30">
        <v>0</v>
      </c>
      <c r="P24" s="29">
        <f t="shared" ref="P24" si="29">ROUND(SUM(H24:O24),0)</f>
        <v>7343</v>
      </c>
      <c r="Q24" s="31">
        <f t="shared" si="4"/>
        <v>779</v>
      </c>
      <c r="R24" s="31">
        <f t="shared" si="6"/>
        <v>56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29">
        <f t="shared" si="17"/>
        <v>835</v>
      </c>
      <c r="Y24" s="32">
        <f t="shared" si="18"/>
        <v>6508</v>
      </c>
      <c r="Z24" s="31">
        <f t="shared" si="19"/>
        <v>844</v>
      </c>
      <c r="AA24" s="33" t="s">
        <v>167</v>
      </c>
      <c r="AB24" s="57">
        <v>45479</v>
      </c>
      <c r="AC24" s="35"/>
      <c r="AD24" s="36"/>
    </row>
    <row r="25" spans="1:30" s="7" customFormat="1" ht="96.75" customHeight="1" x14ac:dyDescent="0.25">
      <c r="A25" s="27">
        <v>10</v>
      </c>
      <c r="B25" s="28" t="s">
        <v>95</v>
      </c>
      <c r="C25" s="89" t="s">
        <v>96</v>
      </c>
      <c r="D25" s="89" t="s">
        <v>97</v>
      </c>
      <c r="E25" s="67">
        <f t="shared" si="16"/>
        <v>480.78260869565219</v>
      </c>
      <c r="F25" s="69">
        <v>23</v>
      </c>
      <c r="G25" s="30">
        <v>0</v>
      </c>
      <c r="H25" s="31">
        <f t="shared" si="0"/>
        <v>11058</v>
      </c>
      <c r="I25" s="31">
        <v>0</v>
      </c>
      <c r="J25" s="31">
        <v>0</v>
      </c>
      <c r="K25" s="31">
        <f t="shared" si="8"/>
        <v>0</v>
      </c>
      <c r="L25" s="31">
        <v>0</v>
      </c>
      <c r="M25" s="29">
        <f t="shared" si="2"/>
        <v>532</v>
      </c>
      <c r="N25" s="29">
        <f t="shared" si="3"/>
        <v>921.13139999999999</v>
      </c>
      <c r="O25" s="30">
        <v>0</v>
      </c>
      <c r="P25" s="29">
        <f>ROUND(SUM(H25:O25),0)</f>
        <v>12511</v>
      </c>
      <c r="Q25" s="31">
        <f t="shared" si="4"/>
        <v>1327</v>
      </c>
      <c r="R25" s="31">
        <f t="shared" si="6"/>
        <v>94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29">
        <f t="shared" si="17"/>
        <v>1421</v>
      </c>
      <c r="Y25" s="32">
        <f t="shared" si="18"/>
        <v>11090</v>
      </c>
      <c r="Z25" s="31">
        <f t="shared" si="19"/>
        <v>1438</v>
      </c>
      <c r="AA25" s="37" t="s">
        <v>104</v>
      </c>
      <c r="AB25" s="57">
        <v>45479</v>
      </c>
      <c r="AC25" s="35"/>
      <c r="AD25" s="36"/>
    </row>
    <row r="26" spans="1:30" s="7" customFormat="1" ht="96.75" customHeight="1" x14ac:dyDescent="0.25">
      <c r="A26" s="27">
        <v>11</v>
      </c>
      <c r="B26" s="28" t="s">
        <v>89</v>
      </c>
      <c r="C26" s="89" t="s">
        <v>53</v>
      </c>
      <c r="D26" s="89" t="s">
        <v>59</v>
      </c>
      <c r="E26" s="67">
        <f t="shared" si="16"/>
        <v>480.78260869565219</v>
      </c>
      <c r="F26" s="69">
        <v>23</v>
      </c>
      <c r="G26" s="30">
        <v>0</v>
      </c>
      <c r="H26" s="31">
        <f t="shared" si="0"/>
        <v>11058</v>
      </c>
      <c r="I26" s="31">
        <v>0</v>
      </c>
      <c r="J26" s="31">
        <v>0</v>
      </c>
      <c r="K26" s="31">
        <f t="shared" si="8"/>
        <v>0</v>
      </c>
      <c r="L26" s="31">
        <v>0</v>
      </c>
      <c r="M26" s="29">
        <f t="shared" si="2"/>
        <v>532</v>
      </c>
      <c r="N26" s="29">
        <f t="shared" si="3"/>
        <v>921.13139999999999</v>
      </c>
      <c r="O26" s="30">
        <v>0</v>
      </c>
      <c r="P26" s="29">
        <f t="shared" si="9"/>
        <v>12511</v>
      </c>
      <c r="Q26" s="31">
        <f t="shared" si="4"/>
        <v>1327</v>
      </c>
      <c r="R26" s="31">
        <f t="shared" si="6"/>
        <v>94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29">
        <f t="shared" si="17"/>
        <v>1421</v>
      </c>
      <c r="Y26" s="32">
        <f t="shared" si="18"/>
        <v>11090</v>
      </c>
      <c r="Z26" s="31">
        <f t="shared" si="19"/>
        <v>1438</v>
      </c>
      <c r="AA26" s="37" t="s">
        <v>105</v>
      </c>
      <c r="AB26" s="57">
        <v>45479</v>
      </c>
      <c r="AC26" s="35"/>
      <c r="AD26" s="36"/>
    </row>
    <row r="27" spans="1:30" s="7" customFormat="1" ht="96.75" customHeight="1" x14ac:dyDescent="0.25">
      <c r="A27" s="27">
        <v>12</v>
      </c>
      <c r="B27" s="28" t="s">
        <v>68</v>
      </c>
      <c r="C27" s="89" t="s">
        <v>76</v>
      </c>
      <c r="D27" s="77" t="s">
        <v>77</v>
      </c>
      <c r="E27" s="67">
        <f>((H27+J27+L27)/F27)</f>
        <v>480.76190476190476</v>
      </c>
      <c r="F27" s="69">
        <v>21</v>
      </c>
      <c r="G27" s="30">
        <v>8</v>
      </c>
      <c r="H27" s="31">
        <f t="shared" si="0"/>
        <v>10096</v>
      </c>
      <c r="I27" s="31">
        <v>0</v>
      </c>
      <c r="J27" s="31">
        <v>0</v>
      </c>
      <c r="K27" s="31">
        <f t="shared" si="8"/>
        <v>962</v>
      </c>
      <c r="L27" s="31">
        <v>0</v>
      </c>
      <c r="M27" s="29">
        <f t="shared" si="2"/>
        <v>486</v>
      </c>
      <c r="N27" s="29">
        <f t="shared" si="3"/>
        <v>840.99680000000001</v>
      </c>
      <c r="O27" s="30">
        <v>0</v>
      </c>
      <c r="P27" s="29">
        <f t="shared" si="9"/>
        <v>12385</v>
      </c>
      <c r="Q27" s="31">
        <f t="shared" si="4"/>
        <v>1212</v>
      </c>
      <c r="R27" s="31">
        <f t="shared" si="6"/>
        <v>93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29">
        <f t="shared" si="17"/>
        <v>1305</v>
      </c>
      <c r="Y27" s="32">
        <f t="shared" si="18"/>
        <v>11080</v>
      </c>
      <c r="Z27" s="31">
        <f t="shared" si="19"/>
        <v>1312</v>
      </c>
      <c r="AA27" s="37" t="s">
        <v>106</v>
      </c>
      <c r="AB27" s="57">
        <v>45479</v>
      </c>
      <c r="AC27" s="35"/>
      <c r="AD27" s="36"/>
    </row>
    <row r="28" spans="1:30" s="7" customFormat="1" ht="96.75" customHeight="1" x14ac:dyDescent="0.25">
      <c r="A28" s="27">
        <v>13</v>
      </c>
      <c r="B28" s="28" t="s">
        <v>168</v>
      </c>
      <c r="C28" s="89" t="s">
        <v>169</v>
      </c>
      <c r="D28" s="77" t="s">
        <v>170</v>
      </c>
      <c r="E28" s="67">
        <f t="shared" si="16"/>
        <v>480.76</v>
      </c>
      <c r="F28" s="69">
        <v>25</v>
      </c>
      <c r="G28" s="30">
        <v>16</v>
      </c>
      <c r="H28" s="31">
        <f t="shared" si="0"/>
        <v>12019</v>
      </c>
      <c r="I28" s="31">
        <v>0</v>
      </c>
      <c r="J28" s="31">
        <v>0</v>
      </c>
      <c r="K28" s="31">
        <f t="shared" si="8"/>
        <v>1923</v>
      </c>
      <c r="L28" s="31">
        <v>0</v>
      </c>
      <c r="M28" s="29">
        <f t="shared" si="2"/>
        <v>578</v>
      </c>
      <c r="N28" s="29">
        <f t="shared" si="3"/>
        <v>1001.1827</v>
      </c>
      <c r="O28" s="30">
        <v>0</v>
      </c>
      <c r="P28" s="29">
        <f t="shared" si="9"/>
        <v>15521</v>
      </c>
      <c r="Q28" s="31">
        <f t="shared" si="4"/>
        <v>1442</v>
      </c>
      <c r="R28" s="31">
        <f t="shared" si="6"/>
        <v>117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29">
        <f t="shared" si="17"/>
        <v>1559</v>
      </c>
      <c r="Y28" s="32">
        <f t="shared" si="18"/>
        <v>13962</v>
      </c>
      <c r="Z28" s="31">
        <f t="shared" si="19"/>
        <v>1562</v>
      </c>
      <c r="AA28" s="37" t="s">
        <v>171</v>
      </c>
      <c r="AB28" s="57">
        <v>45479</v>
      </c>
      <c r="AC28" s="35"/>
      <c r="AD28" s="36"/>
    </row>
    <row r="29" spans="1:30" s="7" customFormat="1" ht="96.75" customHeight="1" x14ac:dyDescent="0.25">
      <c r="A29" s="27">
        <v>14</v>
      </c>
      <c r="B29" s="28" t="s">
        <v>125</v>
      </c>
      <c r="C29" s="89" t="s">
        <v>126</v>
      </c>
      <c r="D29" s="89" t="s">
        <v>127</v>
      </c>
      <c r="E29" s="67">
        <f t="shared" si="16"/>
        <v>480.75</v>
      </c>
      <c r="F29" s="69">
        <v>24</v>
      </c>
      <c r="G29" s="30">
        <v>0</v>
      </c>
      <c r="H29" s="31">
        <f t="shared" si="0"/>
        <v>11538</v>
      </c>
      <c r="I29" s="31">
        <v>0</v>
      </c>
      <c r="J29" s="31">
        <v>0</v>
      </c>
      <c r="K29" s="31">
        <f t="shared" si="8"/>
        <v>0</v>
      </c>
      <c r="L29" s="31">
        <v>0</v>
      </c>
      <c r="M29" s="29">
        <f t="shared" si="2"/>
        <v>555</v>
      </c>
      <c r="N29" s="29">
        <f t="shared" si="3"/>
        <v>961.11540000000002</v>
      </c>
      <c r="O29" s="30">
        <v>0</v>
      </c>
      <c r="P29" s="29">
        <f t="shared" ref="P29" si="30">ROUND(SUM(H29:O29),0)</f>
        <v>13054</v>
      </c>
      <c r="Q29" s="31">
        <f t="shared" si="4"/>
        <v>1385</v>
      </c>
      <c r="R29" s="31">
        <f t="shared" si="6"/>
        <v>98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29">
        <f t="shared" si="17"/>
        <v>1483</v>
      </c>
      <c r="Y29" s="32">
        <f t="shared" si="18"/>
        <v>11571</v>
      </c>
      <c r="Z29" s="31">
        <f t="shared" si="19"/>
        <v>1500</v>
      </c>
      <c r="AA29" s="33" t="s">
        <v>128</v>
      </c>
      <c r="AB29" s="57">
        <v>45479</v>
      </c>
      <c r="AC29" s="35"/>
      <c r="AD29" s="36"/>
    </row>
    <row r="30" spans="1:30" s="7" customFormat="1" ht="96.75" customHeight="1" x14ac:dyDescent="0.25">
      <c r="A30" s="27">
        <v>15</v>
      </c>
      <c r="B30" s="28" t="s">
        <v>299</v>
      </c>
      <c r="C30" s="89" t="s">
        <v>293</v>
      </c>
      <c r="D30" s="89" t="s">
        <v>51</v>
      </c>
      <c r="E30" s="67">
        <f>((H30+J30+L30)/F30)</f>
        <v>480.76</v>
      </c>
      <c r="F30" s="69">
        <v>25</v>
      </c>
      <c r="G30" s="30">
        <v>16</v>
      </c>
      <c r="H30" s="31">
        <f t="shared" si="0"/>
        <v>12019</v>
      </c>
      <c r="I30" s="31">
        <v>0</v>
      </c>
      <c r="J30" s="31">
        <v>0</v>
      </c>
      <c r="K30" s="31">
        <f t="shared" si="8"/>
        <v>1923</v>
      </c>
      <c r="L30" s="31">
        <v>0</v>
      </c>
      <c r="M30" s="29">
        <f t="shared" si="2"/>
        <v>578</v>
      </c>
      <c r="N30" s="29">
        <f t="shared" si="3"/>
        <v>1001.1827</v>
      </c>
      <c r="O30" s="30">
        <v>0</v>
      </c>
      <c r="P30" s="29">
        <f t="shared" ref="P30:P32" si="31">ROUND(SUM(H30:O30),0)</f>
        <v>15521</v>
      </c>
      <c r="Q30" s="31">
        <f t="shared" si="4"/>
        <v>1442</v>
      </c>
      <c r="R30" s="31">
        <f t="shared" si="6"/>
        <v>117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29">
        <f>SUM(Q30:W30)</f>
        <v>1559</v>
      </c>
      <c r="Y30" s="32">
        <f t="shared" si="18"/>
        <v>13962</v>
      </c>
      <c r="Z30" s="31">
        <f t="shared" si="19"/>
        <v>1562</v>
      </c>
      <c r="AA30" s="37" t="s">
        <v>294</v>
      </c>
      <c r="AB30" s="57">
        <v>45479</v>
      </c>
      <c r="AC30" s="35"/>
      <c r="AD30" s="36"/>
    </row>
    <row r="31" spans="1:30" s="7" customFormat="1" ht="96.75" customHeight="1" x14ac:dyDescent="0.25">
      <c r="A31" s="27">
        <v>16</v>
      </c>
      <c r="B31" s="28" t="s">
        <v>306</v>
      </c>
      <c r="C31" s="89" t="s">
        <v>305</v>
      </c>
      <c r="D31" s="89" t="s">
        <v>307</v>
      </c>
      <c r="E31" s="67">
        <f t="shared" ref="E31" si="32">((H31+J31+L31)/F31)</f>
        <v>480.77272727272725</v>
      </c>
      <c r="F31" s="69">
        <v>22</v>
      </c>
      <c r="G31" s="30">
        <v>8</v>
      </c>
      <c r="H31" s="31">
        <f t="shared" si="0"/>
        <v>10577</v>
      </c>
      <c r="I31" s="31">
        <v>0</v>
      </c>
      <c r="J31" s="31">
        <v>0</v>
      </c>
      <c r="K31" s="31">
        <f t="shared" si="8"/>
        <v>962</v>
      </c>
      <c r="L31" s="31">
        <v>0</v>
      </c>
      <c r="M31" s="29">
        <f t="shared" si="2"/>
        <v>509</v>
      </c>
      <c r="N31" s="29">
        <f t="shared" si="3"/>
        <v>881.06409999999994</v>
      </c>
      <c r="O31" s="30">
        <v>247</v>
      </c>
      <c r="P31" s="29">
        <f t="shared" si="31"/>
        <v>13176</v>
      </c>
      <c r="Q31" s="31">
        <f t="shared" si="4"/>
        <v>1269</v>
      </c>
      <c r="R31" s="31">
        <f t="shared" si="6"/>
        <v>99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29">
        <f t="shared" ref="X31:X32" si="33">SUM(Q31:W31)</f>
        <v>1368</v>
      </c>
      <c r="Y31" s="32">
        <f t="shared" si="18"/>
        <v>11808</v>
      </c>
      <c r="Z31" s="31">
        <f t="shared" si="19"/>
        <v>1375</v>
      </c>
      <c r="AA31" s="33" t="s">
        <v>312</v>
      </c>
      <c r="AB31" s="57">
        <v>45479</v>
      </c>
      <c r="AC31" s="35"/>
      <c r="AD31" s="36"/>
    </row>
    <row r="32" spans="1:30" s="7" customFormat="1" ht="96.75" customHeight="1" x14ac:dyDescent="0.25">
      <c r="A32" s="27">
        <v>17</v>
      </c>
      <c r="B32" s="28" t="s">
        <v>285</v>
      </c>
      <c r="C32" s="89" t="s">
        <v>277</v>
      </c>
      <c r="D32" s="89" t="s">
        <v>278</v>
      </c>
      <c r="E32" s="67">
        <f>((H32+J32+L32)/F32)</f>
        <v>480.76</v>
      </c>
      <c r="F32" s="69">
        <v>25</v>
      </c>
      <c r="G32" s="30">
        <v>0</v>
      </c>
      <c r="H32" s="31">
        <f t="shared" si="0"/>
        <v>12019</v>
      </c>
      <c r="I32" s="31">
        <v>0</v>
      </c>
      <c r="J32" s="31">
        <v>0</v>
      </c>
      <c r="K32" s="31">
        <f t="shared" si="8"/>
        <v>0</v>
      </c>
      <c r="L32" s="31">
        <v>0</v>
      </c>
      <c r="M32" s="29">
        <f t="shared" si="2"/>
        <v>578</v>
      </c>
      <c r="N32" s="29">
        <f t="shared" si="3"/>
        <v>1001.1827</v>
      </c>
      <c r="O32" s="30">
        <v>0</v>
      </c>
      <c r="P32" s="29">
        <f t="shared" si="31"/>
        <v>13598</v>
      </c>
      <c r="Q32" s="31">
        <f t="shared" si="4"/>
        <v>1442</v>
      </c>
      <c r="R32" s="31">
        <f t="shared" si="6"/>
        <v>102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29">
        <f t="shared" si="33"/>
        <v>1544</v>
      </c>
      <c r="Y32" s="32">
        <f t="shared" si="18"/>
        <v>12054</v>
      </c>
      <c r="Z32" s="31">
        <f t="shared" si="19"/>
        <v>1562</v>
      </c>
      <c r="AA32" s="33" t="s">
        <v>286</v>
      </c>
      <c r="AB32" s="57">
        <v>45479</v>
      </c>
      <c r="AC32" s="35"/>
      <c r="AD32" s="36">
        <v>262</v>
      </c>
    </row>
    <row r="33" spans="1:30" s="7" customFormat="1" ht="96.75" customHeight="1" x14ac:dyDescent="0.25">
      <c r="A33" s="27">
        <v>18</v>
      </c>
      <c r="B33" s="28" t="s">
        <v>78</v>
      </c>
      <c r="C33" s="89" t="s">
        <v>40</v>
      </c>
      <c r="D33" s="89" t="s">
        <v>45</v>
      </c>
      <c r="E33" s="67">
        <f t="shared" si="16"/>
        <v>480.75</v>
      </c>
      <c r="F33" s="69">
        <v>24</v>
      </c>
      <c r="G33" s="30">
        <v>4</v>
      </c>
      <c r="H33" s="31">
        <f t="shared" si="0"/>
        <v>11538</v>
      </c>
      <c r="I33" s="31">
        <v>0</v>
      </c>
      <c r="J33" s="31">
        <v>0</v>
      </c>
      <c r="K33" s="31">
        <f t="shared" si="8"/>
        <v>481</v>
      </c>
      <c r="L33" s="31">
        <v>0</v>
      </c>
      <c r="M33" s="29">
        <f t="shared" si="2"/>
        <v>555</v>
      </c>
      <c r="N33" s="29">
        <f t="shared" si="3"/>
        <v>961.11540000000002</v>
      </c>
      <c r="O33" s="30">
        <v>0</v>
      </c>
      <c r="P33" s="29">
        <f t="shared" si="9"/>
        <v>13535</v>
      </c>
      <c r="Q33" s="31">
        <f t="shared" si="4"/>
        <v>1385</v>
      </c>
      <c r="R33" s="31">
        <f t="shared" si="6"/>
        <v>102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29">
        <f t="shared" si="17"/>
        <v>1487</v>
      </c>
      <c r="Y33" s="32">
        <f t="shared" si="18"/>
        <v>12048</v>
      </c>
      <c r="Z33" s="31">
        <f t="shared" si="19"/>
        <v>1500</v>
      </c>
      <c r="AA33" s="38" t="s">
        <v>107</v>
      </c>
      <c r="AB33" s="57">
        <v>45479</v>
      </c>
      <c r="AC33" s="35"/>
      <c r="AD33" s="36">
        <v>0</v>
      </c>
    </row>
    <row r="34" spans="1:30" s="7" customFormat="1" ht="96.75" customHeight="1" x14ac:dyDescent="0.25">
      <c r="A34" s="27">
        <v>19</v>
      </c>
      <c r="B34" s="28" t="s">
        <v>82</v>
      </c>
      <c r="C34" s="89" t="s">
        <v>41</v>
      </c>
      <c r="D34" s="89" t="s">
        <v>46</v>
      </c>
      <c r="E34" s="67">
        <f t="shared" si="16"/>
        <v>480.76</v>
      </c>
      <c r="F34" s="69">
        <v>25</v>
      </c>
      <c r="G34" s="30">
        <v>0</v>
      </c>
      <c r="H34" s="31">
        <f t="shared" si="0"/>
        <v>12019</v>
      </c>
      <c r="I34" s="31">
        <v>0</v>
      </c>
      <c r="J34" s="31">
        <v>0</v>
      </c>
      <c r="K34" s="31">
        <f t="shared" si="8"/>
        <v>0</v>
      </c>
      <c r="L34" s="31">
        <v>0</v>
      </c>
      <c r="M34" s="29">
        <f t="shared" si="2"/>
        <v>578</v>
      </c>
      <c r="N34" s="29">
        <f t="shared" si="3"/>
        <v>1001.1827</v>
      </c>
      <c r="O34" s="30">
        <v>0</v>
      </c>
      <c r="P34" s="29">
        <f t="shared" si="9"/>
        <v>13598</v>
      </c>
      <c r="Q34" s="31">
        <f t="shared" si="4"/>
        <v>1442</v>
      </c>
      <c r="R34" s="31">
        <f t="shared" si="6"/>
        <v>102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29">
        <f t="shared" si="17"/>
        <v>1544</v>
      </c>
      <c r="Y34" s="32">
        <f t="shared" si="18"/>
        <v>12054</v>
      </c>
      <c r="Z34" s="31">
        <f t="shared" si="19"/>
        <v>1562</v>
      </c>
      <c r="AA34" s="33" t="s">
        <v>147</v>
      </c>
      <c r="AB34" s="57">
        <v>45479</v>
      </c>
      <c r="AC34" s="35"/>
      <c r="AD34" s="36">
        <v>262</v>
      </c>
    </row>
    <row r="35" spans="1:30" s="7" customFormat="1" ht="96.75" customHeight="1" x14ac:dyDescent="0.25">
      <c r="A35" s="27">
        <v>20</v>
      </c>
      <c r="B35" s="28" t="s">
        <v>71</v>
      </c>
      <c r="C35" s="89" t="s">
        <v>81</v>
      </c>
      <c r="D35" s="77" t="s">
        <v>42</v>
      </c>
      <c r="E35" s="67">
        <f>((H35+J35+L35)/F35)</f>
        <v>480.78260869565219</v>
      </c>
      <c r="F35" s="69">
        <v>23</v>
      </c>
      <c r="G35" s="30">
        <v>8</v>
      </c>
      <c r="H35" s="31">
        <f t="shared" si="0"/>
        <v>11058</v>
      </c>
      <c r="I35" s="31">
        <v>0</v>
      </c>
      <c r="J35" s="31">
        <v>0</v>
      </c>
      <c r="K35" s="31">
        <f t="shared" si="8"/>
        <v>962</v>
      </c>
      <c r="L35" s="31">
        <v>0</v>
      </c>
      <c r="M35" s="29">
        <f t="shared" si="2"/>
        <v>532</v>
      </c>
      <c r="N35" s="29">
        <f t="shared" si="3"/>
        <v>921.13139999999999</v>
      </c>
      <c r="O35" s="30">
        <v>0</v>
      </c>
      <c r="P35" s="29">
        <f t="shared" si="9"/>
        <v>13473</v>
      </c>
      <c r="Q35" s="31">
        <f t="shared" si="4"/>
        <v>1327</v>
      </c>
      <c r="R35" s="31">
        <f t="shared" si="6"/>
        <v>102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29">
        <f>SUM(Q35:W35)</f>
        <v>1429</v>
      </c>
      <c r="Y35" s="32">
        <f>P35-X35</f>
        <v>12044</v>
      </c>
      <c r="Z35" s="31">
        <f t="shared" si="19"/>
        <v>1438</v>
      </c>
      <c r="AA35" s="33" t="s">
        <v>108</v>
      </c>
      <c r="AB35" s="57">
        <v>45479</v>
      </c>
      <c r="AC35" s="35"/>
      <c r="AD35" s="36"/>
    </row>
    <row r="36" spans="1:30" s="7" customFormat="1" ht="96.75" customHeight="1" x14ac:dyDescent="0.25">
      <c r="A36" s="27">
        <v>21</v>
      </c>
      <c r="B36" s="28" t="s">
        <v>91</v>
      </c>
      <c r="C36" s="89" t="s">
        <v>87</v>
      </c>
      <c r="D36" s="77" t="s">
        <v>54</v>
      </c>
      <c r="E36" s="67">
        <f>((H36+J36+L36)/F36)</f>
        <v>514.04347826086962</v>
      </c>
      <c r="F36" s="69">
        <v>23</v>
      </c>
      <c r="G36" s="30">
        <v>0</v>
      </c>
      <c r="H36" s="31">
        <f>ROUND(13365/26*F36,0)</f>
        <v>11823</v>
      </c>
      <c r="I36" s="31">
        <v>0</v>
      </c>
      <c r="J36" s="31">
        <v>0</v>
      </c>
      <c r="K36" s="31">
        <f>ROUND(E36/8*2*G36,0)</f>
        <v>0</v>
      </c>
      <c r="L36" s="31">
        <v>0</v>
      </c>
      <c r="M36" s="29">
        <f t="shared" si="2"/>
        <v>569</v>
      </c>
      <c r="N36" s="29">
        <f t="shared" si="3"/>
        <v>984.85590000000002</v>
      </c>
      <c r="O36" s="30">
        <v>0</v>
      </c>
      <c r="P36" s="29">
        <f t="shared" si="9"/>
        <v>13377</v>
      </c>
      <c r="Q36" s="31">
        <f t="shared" si="4"/>
        <v>1419</v>
      </c>
      <c r="R36" s="31">
        <f t="shared" si="6"/>
        <v>101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29">
        <f>SUM(Q36:W36)</f>
        <v>1520</v>
      </c>
      <c r="Y36" s="32">
        <f>P36-X36</f>
        <v>11857</v>
      </c>
      <c r="Z36" s="31">
        <f t="shared" si="19"/>
        <v>1537</v>
      </c>
      <c r="AA36" s="37" t="s">
        <v>109</v>
      </c>
      <c r="AB36" s="57">
        <v>45479</v>
      </c>
      <c r="AC36" s="35"/>
      <c r="AD36" s="36"/>
    </row>
    <row r="37" spans="1:30" s="7" customFormat="1" ht="96.75" customHeight="1" x14ac:dyDescent="0.25">
      <c r="A37" s="27">
        <v>22</v>
      </c>
      <c r="B37" s="28" t="s">
        <v>166</v>
      </c>
      <c r="C37" s="91" t="s">
        <v>164</v>
      </c>
      <c r="D37" s="89" t="s">
        <v>165</v>
      </c>
      <c r="E37" s="67">
        <f t="shared" si="16"/>
        <v>480.78260869565219</v>
      </c>
      <c r="F37" s="69">
        <v>23</v>
      </c>
      <c r="G37" s="30">
        <v>0</v>
      </c>
      <c r="H37" s="31">
        <f t="shared" si="0"/>
        <v>11058</v>
      </c>
      <c r="I37" s="31">
        <v>0</v>
      </c>
      <c r="J37" s="31">
        <v>0</v>
      </c>
      <c r="K37" s="31">
        <f t="shared" ref="K37:K44" si="34">ROUND(E37*2/8*G37,0)</f>
        <v>0</v>
      </c>
      <c r="L37" s="31">
        <v>0</v>
      </c>
      <c r="M37" s="29">
        <f t="shared" si="2"/>
        <v>532</v>
      </c>
      <c r="N37" s="29">
        <f t="shared" si="3"/>
        <v>921.13139999999999</v>
      </c>
      <c r="O37" s="30">
        <v>0</v>
      </c>
      <c r="P37" s="29">
        <f t="shared" si="9"/>
        <v>12511</v>
      </c>
      <c r="Q37" s="31">
        <f t="shared" si="4"/>
        <v>1327</v>
      </c>
      <c r="R37" s="31">
        <f t="shared" si="6"/>
        <v>94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29">
        <f t="shared" si="17"/>
        <v>1421</v>
      </c>
      <c r="Y37" s="32">
        <f t="shared" si="18"/>
        <v>11090</v>
      </c>
      <c r="Z37" s="31">
        <f t="shared" si="19"/>
        <v>1438</v>
      </c>
      <c r="AA37" s="33" t="s">
        <v>163</v>
      </c>
      <c r="AB37" s="57">
        <v>45479</v>
      </c>
      <c r="AC37" s="35"/>
      <c r="AD37" s="36"/>
    </row>
    <row r="38" spans="1:30" s="7" customFormat="1" ht="96.75" customHeight="1" x14ac:dyDescent="0.25">
      <c r="A38" s="27">
        <v>23</v>
      </c>
      <c r="B38" s="28" t="s">
        <v>72</v>
      </c>
      <c r="C38" s="89" t="s">
        <v>43</v>
      </c>
      <c r="D38" s="77" t="s">
        <v>48</v>
      </c>
      <c r="E38" s="67">
        <f t="shared" si="16"/>
        <v>480.75</v>
      </c>
      <c r="F38" s="69">
        <v>24</v>
      </c>
      <c r="G38" s="30">
        <v>16</v>
      </c>
      <c r="H38" s="31">
        <f t="shared" si="0"/>
        <v>11538</v>
      </c>
      <c r="I38" s="31">
        <v>0</v>
      </c>
      <c r="J38" s="31">
        <v>0</v>
      </c>
      <c r="K38" s="31">
        <f t="shared" si="34"/>
        <v>1923</v>
      </c>
      <c r="L38" s="31">
        <v>0</v>
      </c>
      <c r="M38" s="29">
        <f t="shared" si="2"/>
        <v>555</v>
      </c>
      <c r="N38" s="29">
        <f t="shared" si="3"/>
        <v>961.11540000000002</v>
      </c>
      <c r="O38" s="30">
        <v>0</v>
      </c>
      <c r="P38" s="29">
        <f t="shared" si="9"/>
        <v>14977</v>
      </c>
      <c r="Q38" s="31">
        <f t="shared" si="4"/>
        <v>1385</v>
      </c>
      <c r="R38" s="31">
        <f t="shared" si="6"/>
        <v>113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29">
        <f t="shared" si="17"/>
        <v>1498</v>
      </c>
      <c r="Y38" s="32">
        <f t="shared" si="18"/>
        <v>13479</v>
      </c>
      <c r="Z38" s="31">
        <f t="shared" si="19"/>
        <v>1500</v>
      </c>
      <c r="AA38" s="33" t="s">
        <v>331</v>
      </c>
      <c r="AB38" s="57">
        <v>45479</v>
      </c>
      <c r="AC38" s="35"/>
      <c r="AD38" s="36">
        <v>0</v>
      </c>
    </row>
    <row r="39" spans="1:30" s="7" customFormat="1" ht="96.75" customHeight="1" x14ac:dyDescent="0.25">
      <c r="A39" s="27">
        <v>24</v>
      </c>
      <c r="B39" s="28" t="s">
        <v>92</v>
      </c>
      <c r="C39" s="89" t="s">
        <v>79</v>
      </c>
      <c r="D39" s="77" t="s">
        <v>80</v>
      </c>
      <c r="E39" s="67">
        <f t="shared" si="16"/>
        <v>480.76</v>
      </c>
      <c r="F39" s="69">
        <v>25</v>
      </c>
      <c r="G39" s="30">
        <v>0</v>
      </c>
      <c r="H39" s="31">
        <f t="shared" si="0"/>
        <v>12019</v>
      </c>
      <c r="I39" s="31">
        <v>0</v>
      </c>
      <c r="J39" s="31">
        <v>0</v>
      </c>
      <c r="K39" s="31">
        <f t="shared" si="34"/>
        <v>0</v>
      </c>
      <c r="L39" s="31">
        <v>0</v>
      </c>
      <c r="M39" s="29">
        <f t="shared" si="2"/>
        <v>578</v>
      </c>
      <c r="N39" s="29">
        <f t="shared" si="3"/>
        <v>1001.1827</v>
      </c>
      <c r="O39" s="30">
        <v>0</v>
      </c>
      <c r="P39" s="29">
        <f t="shared" si="9"/>
        <v>13598</v>
      </c>
      <c r="Q39" s="31">
        <f t="shared" si="4"/>
        <v>1442</v>
      </c>
      <c r="R39" s="31">
        <f t="shared" si="6"/>
        <v>102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29">
        <f>SUM(Q39:W39)</f>
        <v>1544</v>
      </c>
      <c r="Y39" s="32">
        <f>P39-X39</f>
        <v>12054</v>
      </c>
      <c r="Z39" s="31">
        <f t="shared" si="19"/>
        <v>1562</v>
      </c>
      <c r="AA39" s="33" t="s">
        <v>110</v>
      </c>
      <c r="AB39" s="57">
        <v>45479</v>
      </c>
      <c r="AC39" s="35"/>
      <c r="AD39" s="36"/>
    </row>
    <row r="40" spans="1:30" s="7" customFormat="1" ht="96.75" customHeight="1" x14ac:dyDescent="0.25">
      <c r="A40" s="27">
        <v>25</v>
      </c>
      <c r="B40" s="28" t="s">
        <v>316</v>
      </c>
      <c r="C40" s="89" t="s">
        <v>310</v>
      </c>
      <c r="D40" s="89" t="s">
        <v>317</v>
      </c>
      <c r="E40" s="67">
        <f t="shared" si="16"/>
        <v>480.77272727272725</v>
      </c>
      <c r="F40" s="69">
        <v>22</v>
      </c>
      <c r="G40" s="30">
        <v>0</v>
      </c>
      <c r="H40" s="31">
        <f t="shared" si="0"/>
        <v>10577</v>
      </c>
      <c r="I40" s="31">
        <v>0</v>
      </c>
      <c r="J40" s="31">
        <v>0</v>
      </c>
      <c r="K40" s="31">
        <f t="shared" si="34"/>
        <v>0</v>
      </c>
      <c r="L40" s="31">
        <v>0</v>
      </c>
      <c r="M40" s="29">
        <f t="shared" si="2"/>
        <v>509</v>
      </c>
      <c r="N40" s="29">
        <f t="shared" si="3"/>
        <v>881.06409999999994</v>
      </c>
      <c r="O40" s="30">
        <v>0</v>
      </c>
      <c r="P40" s="29">
        <f t="shared" si="9"/>
        <v>11967</v>
      </c>
      <c r="Q40" s="31">
        <f t="shared" si="4"/>
        <v>1269</v>
      </c>
      <c r="R40" s="31">
        <f t="shared" si="6"/>
        <v>90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29">
        <f t="shared" si="17"/>
        <v>1359</v>
      </c>
      <c r="Y40" s="32">
        <f t="shared" si="18"/>
        <v>10608</v>
      </c>
      <c r="Z40" s="31">
        <f t="shared" si="19"/>
        <v>1375</v>
      </c>
      <c r="AA40" s="33" t="s">
        <v>318</v>
      </c>
      <c r="AB40" s="57">
        <v>45479</v>
      </c>
      <c r="AC40" s="35"/>
      <c r="AD40" s="36">
        <v>0</v>
      </c>
    </row>
    <row r="41" spans="1:30" s="7" customFormat="1" ht="96.75" customHeight="1" x14ac:dyDescent="0.25">
      <c r="A41" s="27">
        <v>26</v>
      </c>
      <c r="B41" s="28" t="s">
        <v>119</v>
      </c>
      <c r="C41" s="89" t="s">
        <v>117</v>
      </c>
      <c r="D41" s="89" t="s">
        <v>120</v>
      </c>
      <c r="E41" s="67">
        <f t="shared" si="16"/>
        <v>480.76</v>
      </c>
      <c r="F41" s="69">
        <v>25</v>
      </c>
      <c r="G41" s="30">
        <v>8</v>
      </c>
      <c r="H41" s="31">
        <f t="shared" si="0"/>
        <v>12019</v>
      </c>
      <c r="I41" s="31">
        <v>0</v>
      </c>
      <c r="J41" s="31">
        <v>0</v>
      </c>
      <c r="K41" s="31">
        <f t="shared" si="34"/>
        <v>962</v>
      </c>
      <c r="L41" s="31">
        <v>0</v>
      </c>
      <c r="M41" s="29">
        <f t="shared" si="2"/>
        <v>578</v>
      </c>
      <c r="N41" s="29">
        <f t="shared" si="3"/>
        <v>1001.1827</v>
      </c>
      <c r="O41" s="30">
        <v>0</v>
      </c>
      <c r="P41" s="29">
        <f t="shared" ref="P41" si="35">ROUND(SUM(H41:O41),0)</f>
        <v>14560</v>
      </c>
      <c r="Q41" s="31">
        <f t="shared" si="4"/>
        <v>1442</v>
      </c>
      <c r="R41" s="31">
        <f t="shared" si="6"/>
        <v>110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29">
        <f t="shared" si="17"/>
        <v>1552</v>
      </c>
      <c r="Y41" s="32">
        <f t="shared" si="18"/>
        <v>13008</v>
      </c>
      <c r="Z41" s="31">
        <f t="shared" si="19"/>
        <v>1562</v>
      </c>
      <c r="AA41" s="37" t="s">
        <v>118</v>
      </c>
      <c r="AB41" s="57">
        <v>45479</v>
      </c>
      <c r="AC41" s="35"/>
      <c r="AD41" s="36"/>
    </row>
    <row r="42" spans="1:30" s="7" customFormat="1" ht="96.75" customHeight="1" x14ac:dyDescent="0.25">
      <c r="A42" s="27">
        <v>27</v>
      </c>
      <c r="B42" s="28" t="s">
        <v>298</v>
      </c>
      <c r="C42" s="89" t="s">
        <v>295</v>
      </c>
      <c r="D42" s="89" t="s">
        <v>297</v>
      </c>
      <c r="E42" s="67">
        <f t="shared" si="16"/>
        <v>480.76923076923077</v>
      </c>
      <c r="F42" s="69">
        <v>26</v>
      </c>
      <c r="G42" s="30">
        <v>8</v>
      </c>
      <c r="H42" s="31">
        <f t="shared" si="0"/>
        <v>12500</v>
      </c>
      <c r="I42" s="31">
        <v>0</v>
      </c>
      <c r="J42" s="31">
        <v>0</v>
      </c>
      <c r="K42" s="31">
        <f t="shared" si="34"/>
        <v>962</v>
      </c>
      <c r="L42" s="31">
        <v>0</v>
      </c>
      <c r="M42" s="29">
        <f t="shared" si="2"/>
        <v>601</v>
      </c>
      <c r="N42" s="29">
        <f t="shared" si="3"/>
        <v>1041.25</v>
      </c>
      <c r="O42" s="30">
        <v>0</v>
      </c>
      <c r="P42" s="29">
        <f t="shared" si="9"/>
        <v>15104</v>
      </c>
      <c r="Q42" s="31">
        <f t="shared" si="4"/>
        <v>1500</v>
      </c>
      <c r="R42" s="31">
        <f t="shared" si="6"/>
        <v>114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29">
        <f t="shared" si="17"/>
        <v>1614</v>
      </c>
      <c r="Y42" s="32">
        <f t="shared" si="18"/>
        <v>13490</v>
      </c>
      <c r="Z42" s="31">
        <f t="shared" si="19"/>
        <v>1625</v>
      </c>
      <c r="AA42" s="37" t="s">
        <v>296</v>
      </c>
      <c r="AB42" s="57">
        <v>45479</v>
      </c>
      <c r="AC42" s="35"/>
      <c r="AD42" s="36"/>
    </row>
    <row r="43" spans="1:30" s="7" customFormat="1" ht="96.75" customHeight="1" x14ac:dyDescent="0.25">
      <c r="A43" s="27">
        <v>28</v>
      </c>
      <c r="B43" s="28" t="s">
        <v>243</v>
      </c>
      <c r="C43" s="89" t="s">
        <v>242</v>
      </c>
      <c r="D43" s="90" t="s">
        <v>244</v>
      </c>
      <c r="E43" s="67">
        <f t="shared" si="16"/>
        <v>480.76923076923077</v>
      </c>
      <c r="F43" s="69">
        <v>26</v>
      </c>
      <c r="G43" s="30">
        <v>0</v>
      </c>
      <c r="H43" s="31">
        <f t="shared" si="0"/>
        <v>12500</v>
      </c>
      <c r="I43" s="31">
        <v>0</v>
      </c>
      <c r="J43" s="31">
        <v>0</v>
      </c>
      <c r="K43" s="31">
        <f t="shared" si="34"/>
        <v>0</v>
      </c>
      <c r="L43" s="31">
        <v>0</v>
      </c>
      <c r="M43" s="29">
        <f t="shared" si="2"/>
        <v>601</v>
      </c>
      <c r="N43" s="29">
        <f t="shared" si="3"/>
        <v>1041.25</v>
      </c>
      <c r="O43" s="30">
        <v>0</v>
      </c>
      <c r="P43" s="29">
        <f t="shared" si="9"/>
        <v>14142</v>
      </c>
      <c r="Q43" s="31">
        <f t="shared" si="4"/>
        <v>1500</v>
      </c>
      <c r="R43" s="31">
        <f t="shared" si="6"/>
        <v>107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29">
        <f>SUM(Q43:W43)</f>
        <v>1607</v>
      </c>
      <c r="Y43" s="32">
        <f>P43-X43</f>
        <v>12535</v>
      </c>
      <c r="Z43" s="31">
        <f t="shared" si="19"/>
        <v>1625</v>
      </c>
      <c r="AA43" s="33" t="s">
        <v>245</v>
      </c>
      <c r="AB43" s="57">
        <v>45479</v>
      </c>
      <c r="AC43" s="35"/>
      <c r="AD43" s="36"/>
    </row>
    <row r="44" spans="1:30" s="7" customFormat="1" ht="96.75" customHeight="1" x14ac:dyDescent="0.25">
      <c r="A44" s="27">
        <v>29</v>
      </c>
      <c r="B44" s="28" t="s">
        <v>308</v>
      </c>
      <c r="C44" s="89" t="s">
        <v>309</v>
      </c>
      <c r="D44" s="89" t="s">
        <v>310</v>
      </c>
      <c r="E44" s="67">
        <f t="shared" si="16"/>
        <v>480.75</v>
      </c>
      <c r="F44" s="69">
        <v>20</v>
      </c>
      <c r="G44" s="30">
        <v>0</v>
      </c>
      <c r="H44" s="31">
        <f t="shared" si="0"/>
        <v>9615</v>
      </c>
      <c r="I44" s="31">
        <v>0</v>
      </c>
      <c r="J44" s="31">
        <v>0</v>
      </c>
      <c r="K44" s="31">
        <f t="shared" si="34"/>
        <v>0</v>
      </c>
      <c r="L44" s="31">
        <v>0</v>
      </c>
      <c r="M44" s="29">
        <f t="shared" si="2"/>
        <v>462</v>
      </c>
      <c r="N44" s="29">
        <f t="shared" si="3"/>
        <v>800.92949999999996</v>
      </c>
      <c r="O44" s="30">
        <v>0</v>
      </c>
      <c r="P44" s="29">
        <f t="shared" si="9"/>
        <v>10878</v>
      </c>
      <c r="Q44" s="31">
        <f t="shared" si="4"/>
        <v>1154</v>
      </c>
      <c r="R44" s="31">
        <f t="shared" si="6"/>
        <v>82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29">
        <f t="shared" si="17"/>
        <v>1236</v>
      </c>
      <c r="Y44" s="32">
        <f t="shared" si="18"/>
        <v>9642</v>
      </c>
      <c r="Z44" s="31">
        <f t="shared" si="19"/>
        <v>1250</v>
      </c>
      <c r="AA44" s="33" t="s">
        <v>311</v>
      </c>
      <c r="AB44" s="57">
        <v>45479</v>
      </c>
      <c r="AC44" s="35"/>
      <c r="AD44" s="36"/>
    </row>
    <row r="45" spans="1:30" s="7" customFormat="1" ht="96.75" customHeight="1" x14ac:dyDescent="0.25">
      <c r="A45" s="27">
        <v>30</v>
      </c>
      <c r="B45" s="28" t="s">
        <v>287</v>
      </c>
      <c r="C45" s="89" t="s">
        <v>279</v>
      </c>
      <c r="D45" s="77" t="s">
        <v>280</v>
      </c>
      <c r="E45" s="67">
        <f t="shared" si="16"/>
        <v>480.8</v>
      </c>
      <c r="F45" s="69">
        <v>15</v>
      </c>
      <c r="G45" s="30">
        <v>0</v>
      </c>
      <c r="H45" s="31">
        <f t="shared" si="0"/>
        <v>7212</v>
      </c>
      <c r="I45" s="31">
        <v>0</v>
      </c>
      <c r="J45" s="31">
        <v>0</v>
      </c>
      <c r="K45" s="31">
        <f>ROUND(E45*2/8*G45,0)</f>
        <v>0</v>
      </c>
      <c r="L45" s="31">
        <v>0</v>
      </c>
      <c r="M45" s="29">
        <f t="shared" si="2"/>
        <v>347</v>
      </c>
      <c r="N45" s="29">
        <f t="shared" si="3"/>
        <v>600.75959999999998</v>
      </c>
      <c r="O45" s="30">
        <v>0</v>
      </c>
      <c r="P45" s="29">
        <f>ROUND(SUM(H45:O45),0)</f>
        <v>8160</v>
      </c>
      <c r="Q45" s="31">
        <f t="shared" si="4"/>
        <v>865</v>
      </c>
      <c r="R45" s="31">
        <f t="shared" si="6"/>
        <v>62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29">
        <f>SUM(Q45:W45)</f>
        <v>927</v>
      </c>
      <c r="Y45" s="32">
        <f>P45-X45</f>
        <v>7233</v>
      </c>
      <c r="Z45" s="31">
        <f t="shared" si="19"/>
        <v>938</v>
      </c>
      <c r="AA45" s="33" t="s">
        <v>288</v>
      </c>
      <c r="AB45" s="57">
        <v>45479</v>
      </c>
      <c r="AC45" s="35"/>
      <c r="AD45" s="36"/>
    </row>
    <row r="46" spans="1:30" s="7" customFormat="1" ht="96.75" customHeight="1" x14ac:dyDescent="0.25">
      <c r="A46" s="27">
        <v>31</v>
      </c>
      <c r="B46" s="28" t="s">
        <v>70</v>
      </c>
      <c r="C46" s="89" t="s">
        <v>75</v>
      </c>
      <c r="D46" s="89" t="s">
        <v>74</v>
      </c>
      <c r="E46" s="67">
        <f>((H46+J46+L46)/F46)</f>
        <v>480.77551020408163</v>
      </c>
      <c r="F46" s="69">
        <v>24.5</v>
      </c>
      <c r="G46" s="30">
        <v>0</v>
      </c>
      <c r="H46" s="31">
        <f t="shared" si="0"/>
        <v>11779</v>
      </c>
      <c r="I46" s="31">
        <v>0</v>
      </c>
      <c r="J46" s="31">
        <v>0</v>
      </c>
      <c r="K46" s="31">
        <f t="shared" ref="K46:K54" si="36">ROUND(E46*2/8*G46,0)</f>
        <v>0</v>
      </c>
      <c r="L46" s="31">
        <v>0</v>
      </c>
      <c r="M46" s="29">
        <f t="shared" si="2"/>
        <v>567</v>
      </c>
      <c r="N46" s="29">
        <f t="shared" si="3"/>
        <v>981.19069999999999</v>
      </c>
      <c r="O46" s="30">
        <v>0</v>
      </c>
      <c r="P46" s="29">
        <f t="shared" ref="P46:P53" si="37">ROUND(SUM(H46:O46),0)</f>
        <v>13327</v>
      </c>
      <c r="Q46" s="31">
        <f t="shared" si="4"/>
        <v>1413</v>
      </c>
      <c r="R46" s="31">
        <f t="shared" si="6"/>
        <v>100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29">
        <f>SUM(Q46:W46)</f>
        <v>1513</v>
      </c>
      <c r="Y46" s="32">
        <f t="shared" si="18"/>
        <v>11814</v>
      </c>
      <c r="Z46" s="31">
        <f t="shared" si="19"/>
        <v>1531</v>
      </c>
      <c r="AA46" s="37" t="s">
        <v>111</v>
      </c>
      <c r="AB46" s="57">
        <v>45479</v>
      </c>
      <c r="AC46" s="35"/>
      <c r="AD46" s="36"/>
    </row>
    <row r="47" spans="1:30" s="7" customFormat="1" ht="96.75" customHeight="1" x14ac:dyDescent="0.25">
      <c r="A47" s="27">
        <v>32</v>
      </c>
      <c r="B47" s="28" t="s">
        <v>300</v>
      </c>
      <c r="C47" s="89" t="s">
        <v>357</v>
      </c>
      <c r="D47" s="89" t="s">
        <v>358</v>
      </c>
      <c r="E47" s="67">
        <f>((H47+J47+L47)/F47)</f>
        <v>480.76</v>
      </c>
      <c r="F47" s="69">
        <v>25</v>
      </c>
      <c r="G47" s="30">
        <v>8</v>
      </c>
      <c r="H47" s="31">
        <f t="shared" si="0"/>
        <v>12019</v>
      </c>
      <c r="I47" s="31">
        <v>0</v>
      </c>
      <c r="J47" s="31">
        <v>0</v>
      </c>
      <c r="K47" s="31">
        <f t="shared" si="36"/>
        <v>962</v>
      </c>
      <c r="L47" s="31">
        <v>0</v>
      </c>
      <c r="M47" s="29">
        <f t="shared" si="2"/>
        <v>578</v>
      </c>
      <c r="N47" s="29">
        <f t="shared" si="3"/>
        <v>1001.1827</v>
      </c>
      <c r="O47" s="30">
        <v>0</v>
      </c>
      <c r="P47" s="29">
        <f t="shared" si="37"/>
        <v>14560</v>
      </c>
      <c r="Q47" s="31">
        <f t="shared" si="4"/>
        <v>1442</v>
      </c>
      <c r="R47" s="31">
        <f t="shared" si="6"/>
        <v>110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29">
        <f>SUM(Q47:W47)</f>
        <v>1552</v>
      </c>
      <c r="Y47" s="32">
        <f t="shared" si="18"/>
        <v>13008</v>
      </c>
      <c r="Z47" s="31">
        <f t="shared" si="19"/>
        <v>1562</v>
      </c>
      <c r="AA47" s="37" t="s">
        <v>363</v>
      </c>
      <c r="AB47" s="57">
        <v>45479</v>
      </c>
      <c r="AC47" s="35"/>
      <c r="AD47" s="36"/>
    </row>
    <row r="48" spans="1:30" s="7" customFormat="1" ht="96.75" customHeight="1" x14ac:dyDescent="0.25">
      <c r="A48" s="27">
        <v>33</v>
      </c>
      <c r="B48" s="28" t="s">
        <v>86</v>
      </c>
      <c r="C48" s="89" t="s">
        <v>62</v>
      </c>
      <c r="D48" s="89" t="s">
        <v>61</v>
      </c>
      <c r="E48" s="67">
        <f t="shared" ref="E48:E55" si="38">((H48+J48+L48)/F48)</f>
        <v>480.77272727272725</v>
      </c>
      <c r="F48" s="69">
        <v>22</v>
      </c>
      <c r="G48" s="30">
        <v>16</v>
      </c>
      <c r="H48" s="31">
        <f t="shared" si="0"/>
        <v>10577</v>
      </c>
      <c r="I48" s="31">
        <v>0</v>
      </c>
      <c r="J48" s="31">
        <v>0</v>
      </c>
      <c r="K48" s="31">
        <f t="shared" si="36"/>
        <v>1923</v>
      </c>
      <c r="L48" s="31">
        <v>0</v>
      </c>
      <c r="M48" s="29">
        <f t="shared" si="2"/>
        <v>509</v>
      </c>
      <c r="N48" s="29">
        <f t="shared" si="3"/>
        <v>881.06409999999994</v>
      </c>
      <c r="O48" s="30">
        <v>0</v>
      </c>
      <c r="P48" s="29">
        <f t="shared" si="37"/>
        <v>13890</v>
      </c>
      <c r="Q48" s="31">
        <f t="shared" si="4"/>
        <v>1269</v>
      </c>
      <c r="R48" s="31">
        <f t="shared" si="6"/>
        <v>105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29">
        <f t="shared" ref="X48:X54" si="39">SUM(Q48:W48)</f>
        <v>1374</v>
      </c>
      <c r="Y48" s="32">
        <f t="shared" si="18"/>
        <v>12516</v>
      </c>
      <c r="Z48" s="31">
        <f t="shared" si="19"/>
        <v>1375</v>
      </c>
      <c r="AA48" s="37" t="s">
        <v>112</v>
      </c>
      <c r="AB48" s="57">
        <v>45479</v>
      </c>
      <c r="AC48" s="35"/>
      <c r="AD48" s="36"/>
    </row>
    <row r="49" spans="1:30" s="7" customFormat="1" ht="96.75" customHeight="1" x14ac:dyDescent="0.25">
      <c r="A49" s="27">
        <v>34</v>
      </c>
      <c r="B49" s="28" t="s">
        <v>93</v>
      </c>
      <c r="C49" s="89" t="s">
        <v>63</v>
      </c>
      <c r="D49" s="89" t="s">
        <v>64</v>
      </c>
      <c r="E49" s="67">
        <f t="shared" si="38"/>
        <v>480.76923076923077</v>
      </c>
      <c r="F49" s="69">
        <v>26</v>
      </c>
      <c r="G49" s="30">
        <v>24</v>
      </c>
      <c r="H49" s="31">
        <f t="shared" si="0"/>
        <v>12500</v>
      </c>
      <c r="I49" s="31">
        <v>0</v>
      </c>
      <c r="J49" s="31">
        <v>0</v>
      </c>
      <c r="K49" s="31">
        <f t="shared" si="36"/>
        <v>2885</v>
      </c>
      <c r="L49" s="31">
        <v>0</v>
      </c>
      <c r="M49" s="29">
        <f t="shared" si="2"/>
        <v>601</v>
      </c>
      <c r="N49" s="29">
        <f t="shared" si="3"/>
        <v>1041.25</v>
      </c>
      <c r="O49" s="30">
        <v>0</v>
      </c>
      <c r="P49" s="29">
        <f t="shared" si="37"/>
        <v>17027</v>
      </c>
      <c r="Q49" s="31">
        <f t="shared" si="4"/>
        <v>1500</v>
      </c>
      <c r="R49" s="31">
        <f t="shared" si="6"/>
        <v>128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29">
        <f t="shared" si="39"/>
        <v>1628</v>
      </c>
      <c r="Y49" s="32">
        <f t="shared" si="18"/>
        <v>15399</v>
      </c>
      <c r="Z49" s="31">
        <f t="shared" si="19"/>
        <v>1625</v>
      </c>
      <c r="AA49" s="33" t="s">
        <v>113</v>
      </c>
      <c r="AB49" s="57">
        <v>45479</v>
      </c>
      <c r="AC49" s="35"/>
      <c r="AD49" s="36"/>
    </row>
    <row r="50" spans="1:30" s="7" customFormat="1" ht="96.75" customHeight="1" x14ac:dyDescent="0.25">
      <c r="A50" s="27">
        <v>35</v>
      </c>
      <c r="B50" s="28" t="s">
        <v>90</v>
      </c>
      <c r="C50" s="89" t="s">
        <v>73</v>
      </c>
      <c r="D50" s="77" t="s">
        <v>74</v>
      </c>
      <c r="E50" s="67">
        <f t="shared" si="38"/>
        <v>480.78260869565219</v>
      </c>
      <c r="F50" s="69">
        <v>23</v>
      </c>
      <c r="G50" s="30">
        <v>8</v>
      </c>
      <c r="H50" s="31">
        <f t="shared" si="0"/>
        <v>11058</v>
      </c>
      <c r="I50" s="31">
        <v>0</v>
      </c>
      <c r="J50" s="31">
        <v>0</v>
      </c>
      <c r="K50" s="31">
        <f t="shared" si="36"/>
        <v>962</v>
      </c>
      <c r="L50" s="31">
        <v>0</v>
      </c>
      <c r="M50" s="29">
        <f t="shared" si="2"/>
        <v>532</v>
      </c>
      <c r="N50" s="29">
        <f t="shared" si="3"/>
        <v>921.13139999999999</v>
      </c>
      <c r="O50" s="30">
        <v>0</v>
      </c>
      <c r="P50" s="29">
        <f t="shared" si="37"/>
        <v>13473</v>
      </c>
      <c r="Q50" s="31">
        <f t="shared" si="4"/>
        <v>1327</v>
      </c>
      <c r="R50" s="31">
        <f t="shared" si="6"/>
        <v>102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29">
        <f t="shared" si="39"/>
        <v>1429</v>
      </c>
      <c r="Y50" s="32">
        <f t="shared" si="18"/>
        <v>12044</v>
      </c>
      <c r="Z50" s="31">
        <f t="shared" si="19"/>
        <v>1438</v>
      </c>
      <c r="AA50" s="38" t="s">
        <v>114</v>
      </c>
      <c r="AB50" s="57">
        <v>45479</v>
      </c>
      <c r="AC50" s="35"/>
      <c r="AD50" s="36"/>
    </row>
    <row r="51" spans="1:30" s="7" customFormat="1" ht="96.75" customHeight="1" x14ac:dyDescent="0.25">
      <c r="A51" s="27">
        <v>36</v>
      </c>
      <c r="B51" s="28" t="s">
        <v>85</v>
      </c>
      <c r="C51" s="89" t="s">
        <v>65</v>
      </c>
      <c r="D51" s="77" t="s">
        <v>66</v>
      </c>
      <c r="E51" s="67">
        <f t="shared" si="38"/>
        <v>480.76923076923077</v>
      </c>
      <c r="F51" s="69">
        <v>13</v>
      </c>
      <c r="G51" s="30">
        <v>0</v>
      </c>
      <c r="H51" s="31">
        <f t="shared" si="0"/>
        <v>6250</v>
      </c>
      <c r="I51" s="31">
        <v>0</v>
      </c>
      <c r="J51" s="31">
        <v>0</v>
      </c>
      <c r="K51" s="31">
        <f t="shared" si="36"/>
        <v>0</v>
      </c>
      <c r="L51" s="31">
        <v>0</v>
      </c>
      <c r="M51" s="29">
        <f t="shared" si="2"/>
        <v>301</v>
      </c>
      <c r="N51" s="29">
        <f t="shared" si="3"/>
        <v>520.625</v>
      </c>
      <c r="O51" s="30">
        <v>0</v>
      </c>
      <c r="P51" s="29">
        <f t="shared" si="37"/>
        <v>7072</v>
      </c>
      <c r="Q51" s="31">
        <f t="shared" si="4"/>
        <v>750</v>
      </c>
      <c r="R51" s="31">
        <f t="shared" si="6"/>
        <v>54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29">
        <f t="shared" si="39"/>
        <v>804</v>
      </c>
      <c r="Y51" s="32">
        <f t="shared" si="18"/>
        <v>6268</v>
      </c>
      <c r="Z51" s="31">
        <f t="shared" si="19"/>
        <v>813</v>
      </c>
      <c r="AA51" s="37" t="s">
        <v>115</v>
      </c>
      <c r="AB51" s="57">
        <v>45479</v>
      </c>
      <c r="AC51" s="35"/>
      <c r="AD51" s="36"/>
    </row>
    <row r="52" spans="1:30" s="7" customFormat="1" ht="96.75" customHeight="1" x14ac:dyDescent="0.25">
      <c r="A52" s="27">
        <v>37</v>
      </c>
      <c r="B52" s="28" t="s">
        <v>94</v>
      </c>
      <c r="C52" s="89" t="s">
        <v>83</v>
      </c>
      <c r="D52" s="89" t="s">
        <v>84</v>
      </c>
      <c r="E52" s="67">
        <f t="shared" si="38"/>
        <v>480.77272727272725</v>
      </c>
      <c r="F52" s="69">
        <v>22</v>
      </c>
      <c r="G52" s="30">
        <v>16</v>
      </c>
      <c r="H52" s="31">
        <f t="shared" si="0"/>
        <v>10577</v>
      </c>
      <c r="I52" s="31">
        <v>0</v>
      </c>
      <c r="J52" s="31">
        <v>0</v>
      </c>
      <c r="K52" s="31">
        <f t="shared" si="36"/>
        <v>1923</v>
      </c>
      <c r="L52" s="31">
        <v>0</v>
      </c>
      <c r="M52" s="29">
        <f t="shared" si="2"/>
        <v>509</v>
      </c>
      <c r="N52" s="29">
        <f t="shared" si="3"/>
        <v>881.06409999999994</v>
      </c>
      <c r="O52" s="30">
        <v>0</v>
      </c>
      <c r="P52" s="29">
        <f t="shared" si="37"/>
        <v>13890</v>
      </c>
      <c r="Q52" s="31">
        <f t="shared" si="4"/>
        <v>1269</v>
      </c>
      <c r="R52" s="31">
        <f t="shared" si="6"/>
        <v>105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29">
        <f t="shared" si="39"/>
        <v>1374</v>
      </c>
      <c r="Y52" s="32">
        <f>P52-X52</f>
        <v>12516</v>
      </c>
      <c r="Z52" s="31">
        <f t="shared" si="19"/>
        <v>1375</v>
      </c>
      <c r="AA52" s="33" t="s">
        <v>116</v>
      </c>
      <c r="AB52" s="57">
        <v>45479</v>
      </c>
      <c r="AC52" s="35"/>
      <c r="AD52" s="36"/>
    </row>
    <row r="53" spans="1:30" s="7" customFormat="1" ht="96.75" customHeight="1" x14ac:dyDescent="0.25">
      <c r="A53" s="27">
        <v>38</v>
      </c>
      <c r="B53" s="28" t="s">
        <v>339</v>
      </c>
      <c r="C53" s="89" t="s">
        <v>337</v>
      </c>
      <c r="D53" s="89" t="s">
        <v>338</v>
      </c>
      <c r="E53" s="67">
        <f t="shared" si="38"/>
        <v>480.8</v>
      </c>
      <c r="F53" s="76">
        <v>10</v>
      </c>
      <c r="G53" s="30">
        <v>0</v>
      </c>
      <c r="H53" s="31">
        <f t="shared" si="0"/>
        <v>4808</v>
      </c>
      <c r="I53" s="31">
        <v>0</v>
      </c>
      <c r="J53" s="31">
        <v>0</v>
      </c>
      <c r="K53" s="31">
        <f t="shared" si="36"/>
        <v>0</v>
      </c>
      <c r="L53" s="31">
        <v>0</v>
      </c>
      <c r="M53" s="29">
        <f t="shared" si="2"/>
        <v>231</v>
      </c>
      <c r="N53" s="29">
        <f t="shared" si="3"/>
        <v>400.50639999999999</v>
      </c>
      <c r="O53" s="30">
        <v>0</v>
      </c>
      <c r="P53" s="29">
        <f t="shared" si="37"/>
        <v>5440</v>
      </c>
      <c r="Q53" s="31">
        <f t="shared" si="4"/>
        <v>577</v>
      </c>
      <c r="R53" s="31">
        <f t="shared" si="6"/>
        <v>41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29">
        <f t="shared" si="39"/>
        <v>618</v>
      </c>
      <c r="Y53" s="32">
        <f t="shared" si="18"/>
        <v>4822</v>
      </c>
      <c r="Z53" s="31">
        <f t="shared" si="19"/>
        <v>625</v>
      </c>
      <c r="AA53" s="37" t="s">
        <v>340</v>
      </c>
      <c r="AB53" s="57">
        <v>45479</v>
      </c>
      <c r="AC53" s="35"/>
      <c r="AD53" s="36"/>
    </row>
    <row r="54" spans="1:30" s="7" customFormat="1" ht="96.75" customHeight="1" x14ac:dyDescent="0.25">
      <c r="A54" s="27">
        <v>39</v>
      </c>
      <c r="B54" s="28" t="s">
        <v>129</v>
      </c>
      <c r="C54" s="89" t="s">
        <v>130</v>
      </c>
      <c r="D54" s="89" t="s">
        <v>131</v>
      </c>
      <c r="E54" s="67">
        <f t="shared" si="38"/>
        <v>480.76</v>
      </c>
      <c r="F54" s="69">
        <v>25</v>
      </c>
      <c r="G54" s="30">
        <v>0</v>
      </c>
      <c r="H54" s="31">
        <f t="shared" si="0"/>
        <v>12019</v>
      </c>
      <c r="I54" s="31">
        <v>0</v>
      </c>
      <c r="J54" s="31">
        <v>0</v>
      </c>
      <c r="K54" s="31">
        <f t="shared" si="36"/>
        <v>0</v>
      </c>
      <c r="L54" s="31">
        <v>0</v>
      </c>
      <c r="M54" s="29">
        <f t="shared" si="2"/>
        <v>578</v>
      </c>
      <c r="N54" s="29">
        <f t="shared" si="3"/>
        <v>1001.1827</v>
      </c>
      <c r="O54" s="30">
        <v>0</v>
      </c>
      <c r="P54" s="29">
        <f t="shared" ref="P54" si="40">ROUND(SUM(H54:O54),0)</f>
        <v>13598</v>
      </c>
      <c r="Q54" s="31">
        <f t="shared" si="4"/>
        <v>1442</v>
      </c>
      <c r="R54" s="31">
        <f t="shared" si="6"/>
        <v>102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29">
        <f t="shared" si="39"/>
        <v>1544</v>
      </c>
      <c r="Y54" s="32">
        <f t="shared" si="18"/>
        <v>12054</v>
      </c>
      <c r="Z54" s="31">
        <f t="shared" si="19"/>
        <v>1562</v>
      </c>
      <c r="AA54" s="37" t="s">
        <v>132</v>
      </c>
      <c r="AB54" s="57">
        <v>45479</v>
      </c>
      <c r="AC54" s="35"/>
      <c r="AD54" s="36"/>
    </row>
    <row r="55" spans="1:30" s="7" customFormat="1" ht="96.75" customHeight="1" x14ac:dyDescent="0.25">
      <c r="A55" s="27">
        <v>40</v>
      </c>
      <c r="B55" s="28" t="s">
        <v>319</v>
      </c>
      <c r="C55" s="89" t="s">
        <v>320</v>
      </c>
      <c r="D55" s="89" t="s">
        <v>321</v>
      </c>
      <c r="E55" s="67">
        <f t="shared" si="38"/>
        <v>480.78260869565219</v>
      </c>
      <c r="F55" s="69">
        <v>23</v>
      </c>
      <c r="G55" s="30">
        <v>0</v>
      </c>
      <c r="H55" s="31">
        <f t="shared" si="0"/>
        <v>11058</v>
      </c>
      <c r="I55" s="31">
        <v>0</v>
      </c>
      <c r="J55" s="31">
        <v>0</v>
      </c>
      <c r="K55" s="31">
        <f t="shared" ref="K55:K60" si="41">ROUND(E55*2/8*G55,0)</f>
        <v>0</v>
      </c>
      <c r="L55" s="31">
        <v>0</v>
      </c>
      <c r="M55" s="29">
        <f t="shared" si="2"/>
        <v>532</v>
      </c>
      <c r="N55" s="29">
        <f t="shared" si="3"/>
        <v>921.13139999999999</v>
      </c>
      <c r="O55" s="30">
        <v>0</v>
      </c>
      <c r="P55" s="29">
        <f t="shared" ref="P55:P60" si="42">ROUND(SUM(H55:O55),0)</f>
        <v>12511</v>
      </c>
      <c r="Q55" s="31">
        <f t="shared" si="4"/>
        <v>1327</v>
      </c>
      <c r="R55" s="31">
        <f t="shared" si="6"/>
        <v>94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29">
        <f t="shared" ref="X55:X60" si="43">SUM(Q55:W55)</f>
        <v>1421</v>
      </c>
      <c r="Y55" s="32">
        <f t="shared" ref="Y55:Y60" si="44">P55-X55</f>
        <v>11090</v>
      </c>
      <c r="Z55" s="31">
        <f t="shared" si="19"/>
        <v>1438</v>
      </c>
      <c r="AA55" s="33" t="s">
        <v>322</v>
      </c>
      <c r="AB55" s="57">
        <v>45479</v>
      </c>
      <c r="AC55" s="35"/>
      <c r="AD55" s="36"/>
    </row>
    <row r="56" spans="1:30" s="7" customFormat="1" ht="96.75" customHeight="1" x14ac:dyDescent="0.25">
      <c r="A56" s="27">
        <v>41</v>
      </c>
      <c r="B56" s="28" t="s">
        <v>137</v>
      </c>
      <c r="C56" s="89" t="s">
        <v>138</v>
      </c>
      <c r="D56" s="89" t="s">
        <v>38</v>
      </c>
      <c r="E56" s="67">
        <f t="shared" ref="E56:E59" si="45">((H56+J56+L56)/F56)</f>
        <v>480.78260869565219</v>
      </c>
      <c r="F56" s="69">
        <v>23</v>
      </c>
      <c r="G56" s="30">
        <v>0</v>
      </c>
      <c r="H56" s="31">
        <f t="shared" si="0"/>
        <v>11058</v>
      </c>
      <c r="I56" s="31">
        <v>0</v>
      </c>
      <c r="J56" s="31">
        <v>0</v>
      </c>
      <c r="K56" s="31">
        <f t="shared" si="41"/>
        <v>0</v>
      </c>
      <c r="L56" s="31">
        <v>0</v>
      </c>
      <c r="M56" s="29">
        <f t="shared" si="2"/>
        <v>532</v>
      </c>
      <c r="N56" s="29">
        <f t="shared" si="3"/>
        <v>921.13139999999999</v>
      </c>
      <c r="O56" s="30">
        <v>0</v>
      </c>
      <c r="P56" s="29">
        <f t="shared" si="42"/>
        <v>12511</v>
      </c>
      <c r="Q56" s="31">
        <f t="shared" si="4"/>
        <v>1327</v>
      </c>
      <c r="R56" s="31">
        <f t="shared" si="6"/>
        <v>94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29">
        <f t="shared" si="43"/>
        <v>1421</v>
      </c>
      <c r="Y56" s="32">
        <f t="shared" si="44"/>
        <v>11090</v>
      </c>
      <c r="Z56" s="31">
        <f t="shared" si="19"/>
        <v>1438</v>
      </c>
      <c r="AA56" s="37" t="s">
        <v>139</v>
      </c>
      <c r="AB56" s="57">
        <v>45479</v>
      </c>
      <c r="AC56" s="35"/>
      <c r="AD56" s="36"/>
    </row>
    <row r="57" spans="1:30" s="7" customFormat="1" ht="96.75" customHeight="1" x14ac:dyDescent="0.25">
      <c r="A57" s="27">
        <v>42</v>
      </c>
      <c r="B57" s="28" t="s">
        <v>246</v>
      </c>
      <c r="C57" s="89" t="s">
        <v>247</v>
      </c>
      <c r="D57" s="89" t="s">
        <v>248</v>
      </c>
      <c r="E57" s="67">
        <f t="shared" si="45"/>
        <v>480.76923076923077</v>
      </c>
      <c r="F57" s="69">
        <v>26</v>
      </c>
      <c r="G57" s="30">
        <v>8</v>
      </c>
      <c r="H57" s="31">
        <f t="shared" si="0"/>
        <v>12500</v>
      </c>
      <c r="I57" s="31">
        <v>0</v>
      </c>
      <c r="J57" s="31">
        <v>0</v>
      </c>
      <c r="K57" s="31">
        <f t="shared" si="41"/>
        <v>962</v>
      </c>
      <c r="L57" s="31">
        <v>0</v>
      </c>
      <c r="M57" s="29">
        <f t="shared" si="2"/>
        <v>601</v>
      </c>
      <c r="N57" s="29">
        <f t="shared" si="3"/>
        <v>1041.25</v>
      </c>
      <c r="O57" s="30">
        <v>0</v>
      </c>
      <c r="P57" s="29">
        <f t="shared" si="42"/>
        <v>15104</v>
      </c>
      <c r="Q57" s="31">
        <f t="shared" si="4"/>
        <v>1500</v>
      </c>
      <c r="R57" s="31">
        <f t="shared" si="6"/>
        <v>114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29">
        <f t="shared" si="43"/>
        <v>1614</v>
      </c>
      <c r="Y57" s="32">
        <f t="shared" si="44"/>
        <v>13490</v>
      </c>
      <c r="Z57" s="31">
        <f t="shared" si="19"/>
        <v>1625</v>
      </c>
      <c r="AA57" s="33" t="s">
        <v>252</v>
      </c>
      <c r="AB57" s="57">
        <v>45479</v>
      </c>
      <c r="AC57" s="35"/>
      <c r="AD57" s="36"/>
    </row>
    <row r="58" spans="1:30" s="7" customFormat="1" ht="96.75" customHeight="1" x14ac:dyDescent="0.25">
      <c r="A58" s="27">
        <v>43</v>
      </c>
      <c r="B58" s="28" t="s">
        <v>323</v>
      </c>
      <c r="C58" s="89" t="s">
        <v>324</v>
      </c>
      <c r="D58" s="89" t="s">
        <v>325</v>
      </c>
      <c r="E58" s="67">
        <f t="shared" si="45"/>
        <v>480.76923076923077</v>
      </c>
      <c r="F58" s="69">
        <v>26</v>
      </c>
      <c r="G58" s="30">
        <v>0</v>
      </c>
      <c r="H58" s="31">
        <f t="shared" si="0"/>
        <v>12500</v>
      </c>
      <c r="I58" s="31">
        <v>0</v>
      </c>
      <c r="J58" s="31">
        <v>0</v>
      </c>
      <c r="K58" s="31">
        <f t="shared" si="41"/>
        <v>0</v>
      </c>
      <c r="L58" s="31">
        <v>0</v>
      </c>
      <c r="M58" s="29">
        <f t="shared" si="2"/>
        <v>601</v>
      </c>
      <c r="N58" s="29">
        <f t="shared" si="3"/>
        <v>1041.25</v>
      </c>
      <c r="O58" s="30">
        <v>0</v>
      </c>
      <c r="P58" s="29">
        <f t="shared" si="42"/>
        <v>14142</v>
      </c>
      <c r="Q58" s="31">
        <f t="shared" si="4"/>
        <v>1500</v>
      </c>
      <c r="R58" s="31">
        <f t="shared" si="6"/>
        <v>107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29">
        <f t="shared" si="43"/>
        <v>1607</v>
      </c>
      <c r="Y58" s="32">
        <f t="shared" si="44"/>
        <v>12535</v>
      </c>
      <c r="Z58" s="31">
        <f t="shared" si="19"/>
        <v>1625</v>
      </c>
      <c r="AA58" s="37" t="s">
        <v>326</v>
      </c>
      <c r="AB58" s="57">
        <v>45479</v>
      </c>
      <c r="AC58" s="35"/>
      <c r="AD58" s="36"/>
    </row>
    <row r="59" spans="1:30" s="7" customFormat="1" ht="96.75" customHeight="1" x14ac:dyDescent="0.25">
      <c r="A59" s="27">
        <v>44</v>
      </c>
      <c r="B59" s="28" t="s">
        <v>133</v>
      </c>
      <c r="C59" s="89" t="s">
        <v>134</v>
      </c>
      <c r="D59" s="89" t="s">
        <v>135</v>
      </c>
      <c r="E59" s="67">
        <f t="shared" si="45"/>
        <v>480.77777777777777</v>
      </c>
      <c r="F59" s="69">
        <v>18</v>
      </c>
      <c r="G59" s="30">
        <v>8</v>
      </c>
      <c r="H59" s="31">
        <f t="shared" si="0"/>
        <v>8654</v>
      </c>
      <c r="I59" s="31">
        <v>0</v>
      </c>
      <c r="J59" s="31">
        <v>0</v>
      </c>
      <c r="K59" s="31">
        <f t="shared" si="41"/>
        <v>962</v>
      </c>
      <c r="L59" s="31">
        <v>0</v>
      </c>
      <c r="M59" s="29">
        <f t="shared" si="2"/>
        <v>416</v>
      </c>
      <c r="N59" s="29">
        <f t="shared" si="3"/>
        <v>720.87819999999999</v>
      </c>
      <c r="O59" s="30">
        <v>342</v>
      </c>
      <c r="P59" s="29">
        <f t="shared" ref="P59" si="46">ROUND(SUM(H59:O59),0)</f>
        <v>11095</v>
      </c>
      <c r="Q59" s="31">
        <f t="shared" si="4"/>
        <v>1038</v>
      </c>
      <c r="R59" s="31">
        <f t="shared" si="6"/>
        <v>84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29">
        <f t="shared" si="43"/>
        <v>1122</v>
      </c>
      <c r="Y59" s="32">
        <f t="shared" si="44"/>
        <v>9973</v>
      </c>
      <c r="Z59" s="31">
        <f t="shared" si="19"/>
        <v>1125</v>
      </c>
      <c r="AA59" s="37" t="s">
        <v>136</v>
      </c>
      <c r="AB59" s="57">
        <v>45479</v>
      </c>
      <c r="AC59" s="35"/>
      <c r="AD59" s="36"/>
    </row>
    <row r="60" spans="1:30" s="7" customFormat="1" ht="96.75" customHeight="1" x14ac:dyDescent="0.25">
      <c r="A60" s="27">
        <v>45</v>
      </c>
      <c r="B60" s="28" t="s">
        <v>234</v>
      </c>
      <c r="C60" s="89" t="s">
        <v>238</v>
      </c>
      <c r="D60" s="89" t="s">
        <v>127</v>
      </c>
      <c r="E60" s="67">
        <f>((H60+J60+L60)/F60)</f>
        <v>480.76923076923077</v>
      </c>
      <c r="F60" s="69">
        <v>26</v>
      </c>
      <c r="G60" s="30">
        <v>0</v>
      </c>
      <c r="H60" s="31">
        <f t="shared" si="0"/>
        <v>12500</v>
      </c>
      <c r="I60" s="31">
        <v>0</v>
      </c>
      <c r="J60" s="31">
        <v>0</v>
      </c>
      <c r="K60" s="31">
        <f t="shared" si="41"/>
        <v>0</v>
      </c>
      <c r="L60" s="31">
        <v>0</v>
      </c>
      <c r="M60" s="29">
        <f t="shared" si="2"/>
        <v>601</v>
      </c>
      <c r="N60" s="29">
        <f t="shared" si="3"/>
        <v>1041.25</v>
      </c>
      <c r="O60" s="30">
        <v>0</v>
      </c>
      <c r="P60" s="29">
        <f t="shared" si="42"/>
        <v>14142</v>
      </c>
      <c r="Q60" s="31">
        <f t="shared" si="4"/>
        <v>1500</v>
      </c>
      <c r="R60" s="31">
        <f t="shared" si="6"/>
        <v>107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29">
        <f t="shared" si="43"/>
        <v>1607</v>
      </c>
      <c r="Y60" s="32">
        <f t="shared" si="44"/>
        <v>12535</v>
      </c>
      <c r="Z60" s="31">
        <f t="shared" si="19"/>
        <v>1625</v>
      </c>
      <c r="AA60" s="37" t="s">
        <v>239</v>
      </c>
      <c r="AB60" s="57">
        <v>45479</v>
      </c>
      <c r="AC60" s="35"/>
      <c r="AD60" s="36"/>
    </row>
    <row r="61" spans="1:30" s="7" customFormat="1" ht="96.75" customHeight="1" x14ac:dyDescent="0.25">
      <c r="A61" s="27">
        <v>46</v>
      </c>
      <c r="B61" s="28" t="s">
        <v>343</v>
      </c>
      <c r="C61" s="89" t="s">
        <v>341</v>
      </c>
      <c r="D61" s="89" t="s">
        <v>342</v>
      </c>
      <c r="E61" s="67">
        <f>((H61+J61+L61)/F61)</f>
        <v>480.75</v>
      </c>
      <c r="F61" s="69">
        <v>20</v>
      </c>
      <c r="G61" s="30">
        <v>0</v>
      </c>
      <c r="H61" s="31">
        <f t="shared" si="0"/>
        <v>9615</v>
      </c>
      <c r="I61" s="31">
        <v>0</v>
      </c>
      <c r="J61" s="31">
        <v>0</v>
      </c>
      <c r="K61" s="31">
        <f t="shared" ref="K61:K62" si="47">ROUND(E61*2/8*G61,0)</f>
        <v>0</v>
      </c>
      <c r="L61" s="31">
        <v>0</v>
      </c>
      <c r="M61" s="29">
        <f t="shared" si="2"/>
        <v>462</v>
      </c>
      <c r="N61" s="29">
        <f t="shared" si="3"/>
        <v>800.92949999999996</v>
      </c>
      <c r="O61" s="30">
        <v>0</v>
      </c>
      <c r="P61" s="29">
        <f t="shared" ref="P61:P62" si="48">ROUND(SUM(H61:O61),0)</f>
        <v>10878</v>
      </c>
      <c r="Q61" s="31">
        <f t="shared" si="4"/>
        <v>1154</v>
      </c>
      <c r="R61" s="31">
        <f t="shared" si="6"/>
        <v>82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29">
        <f t="shared" ref="X61:X62" si="49">SUM(Q61:W61)</f>
        <v>1236</v>
      </c>
      <c r="Y61" s="32">
        <f t="shared" ref="Y61:Y62" si="50">P61-X61</f>
        <v>9642</v>
      </c>
      <c r="Z61" s="31">
        <f t="shared" si="19"/>
        <v>1250</v>
      </c>
      <c r="AA61" s="37" t="s">
        <v>344</v>
      </c>
      <c r="AB61" s="57">
        <v>45479</v>
      </c>
      <c r="AC61" s="35"/>
      <c r="AD61" s="36"/>
    </row>
    <row r="62" spans="1:30" s="7" customFormat="1" ht="96.75" customHeight="1" x14ac:dyDescent="0.25">
      <c r="A62" s="27">
        <v>47</v>
      </c>
      <c r="B62" s="28">
        <v>90</v>
      </c>
      <c r="C62" s="89" t="s">
        <v>51</v>
      </c>
      <c r="D62" s="89" t="s">
        <v>143</v>
      </c>
      <c r="E62" s="67">
        <f>((H62+J62+L62)/F62)</f>
        <v>480.76</v>
      </c>
      <c r="F62" s="69">
        <v>25</v>
      </c>
      <c r="G62" s="30">
        <v>0</v>
      </c>
      <c r="H62" s="31">
        <f t="shared" si="0"/>
        <v>12019</v>
      </c>
      <c r="I62" s="31">
        <v>0</v>
      </c>
      <c r="J62" s="31">
        <v>0</v>
      </c>
      <c r="K62" s="31">
        <f t="shared" si="47"/>
        <v>0</v>
      </c>
      <c r="L62" s="31">
        <v>0</v>
      </c>
      <c r="M62" s="29">
        <f t="shared" si="2"/>
        <v>578</v>
      </c>
      <c r="N62" s="29">
        <f t="shared" si="3"/>
        <v>1001.1827</v>
      </c>
      <c r="O62" s="30">
        <v>0</v>
      </c>
      <c r="P62" s="29">
        <f t="shared" si="48"/>
        <v>13598</v>
      </c>
      <c r="Q62" s="31">
        <f t="shared" si="4"/>
        <v>1442</v>
      </c>
      <c r="R62" s="31">
        <f t="shared" si="6"/>
        <v>102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29">
        <f t="shared" si="49"/>
        <v>1544</v>
      </c>
      <c r="Y62" s="32">
        <f t="shared" si="50"/>
        <v>12054</v>
      </c>
      <c r="Z62" s="31">
        <f t="shared" si="19"/>
        <v>1562</v>
      </c>
      <c r="AA62" s="33" t="s">
        <v>148</v>
      </c>
      <c r="AB62" s="57">
        <v>45479</v>
      </c>
      <c r="AC62" s="35"/>
      <c r="AD62" s="36"/>
    </row>
    <row r="63" spans="1:30" s="7" customFormat="1" ht="96.75" customHeight="1" x14ac:dyDescent="0.25">
      <c r="A63" s="27">
        <v>48</v>
      </c>
      <c r="B63" s="28" t="s">
        <v>155</v>
      </c>
      <c r="C63" s="89" t="s">
        <v>124</v>
      </c>
      <c r="D63" s="89" t="s">
        <v>154</v>
      </c>
      <c r="E63" s="67">
        <f>((H63+J63+L63)/F63)</f>
        <v>480.76923076923077</v>
      </c>
      <c r="F63" s="69">
        <v>26</v>
      </c>
      <c r="G63" s="30">
        <v>8</v>
      </c>
      <c r="H63" s="31">
        <f t="shared" si="0"/>
        <v>12500</v>
      </c>
      <c r="I63" s="31">
        <v>0</v>
      </c>
      <c r="J63" s="31">
        <v>0</v>
      </c>
      <c r="K63" s="31">
        <f t="shared" ref="K63" si="51">ROUND(E63*2/8*G63,0)</f>
        <v>962</v>
      </c>
      <c r="L63" s="31">
        <v>0</v>
      </c>
      <c r="M63" s="29">
        <f t="shared" si="2"/>
        <v>601</v>
      </c>
      <c r="N63" s="29">
        <f t="shared" si="3"/>
        <v>1041.25</v>
      </c>
      <c r="O63" s="30">
        <v>0</v>
      </c>
      <c r="P63" s="29">
        <f t="shared" ref="P63" si="52">ROUND(SUM(H63:O63),0)</f>
        <v>15104</v>
      </c>
      <c r="Q63" s="31">
        <f t="shared" si="4"/>
        <v>1500</v>
      </c>
      <c r="R63" s="31">
        <f t="shared" si="6"/>
        <v>114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29">
        <f t="shared" ref="X63" si="53">SUM(Q63:W63)</f>
        <v>1614</v>
      </c>
      <c r="Y63" s="32">
        <f t="shared" ref="Y63" si="54">P63-X63</f>
        <v>13490</v>
      </c>
      <c r="Z63" s="31">
        <f t="shared" si="19"/>
        <v>1625</v>
      </c>
      <c r="AA63" s="37" t="s">
        <v>160</v>
      </c>
      <c r="AB63" s="57">
        <v>45479</v>
      </c>
      <c r="AC63" s="35"/>
      <c r="AD63" s="36"/>
    </row>
    <row r="64" spans="1:30" s="7" customFormat="1" ht="96.75" customHeight="1" x14ac:dyDescent="0.25">
      <c r="A64" s="27">
        <v>49</v>
      </c>
      <c r="B64" s="28" t="s">
        <v>140</v>
      </c>
      <c r="C64" s="89" t="s">
        <v>49</v>
      </c>
      <c r="D64" s="89" t="s">
        <v>141</v>
      </c>
      <c r="E64" s="67">
        <f>((H64+J64+L64)/F64)</f>
        <v>480.76923076923077</v>
      </c>
      <c r="F64" s="69">
        <v>26</v>
      </c>
      <c r="G64" s="30">
        <v>4</v>
      </c>
      <c r="H64" s="31">
        <f t="shared" si="0"/>
        <v>12500</v>
      </c>
      <c r="I64" s="31">
        <v>0</v>
      </c>
      <c r="J64" s="31">
        <v>0</v>
      </c>
      <c r="K64" s="31">
        <f t="shared" ref="K64" si="55">ROUND(E64*2/8*G64,0)</f>
        <v>481</v>
      </c>
      <c r="L64" s="31">
        <v>0</v>
      </c>
      <c r="M64" s="29">
        <f t="shared" ref="M64" si="56">+ROUND((L64+J64+H64)*4.81%,0)</f>
        <v>601</v>
      </c>
      <c r="N64" s="29">
        <f t="shared" ref="N64" si="57">+(J64+H64)*8.33%</f>
        <v>1041.25</v>
      </c>
      <c r="O64" s="30">
        <v>0</v>
      </c>
      <c r="P64" s="29">
        <f t="shared" ref="P64" si="58">ROUND(SUM(H64:O64),0)</f>
        <v>14623</v>
      </c>
      <c r="Q64" s="31">
        <f t="shared" ref="Q64" si="59">+ROUND((H64+J64)*12/100,0)</f>
        <v>1500</v>
      </c>
      <c r="R64" s="31">
        <f t="shared" ref="R64" si="60">+ROUNDUP(P64*0.75/100,0)</f>
        <v>110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29">
        <f t="shared" ref="X64" si="61">SUM(Q64:W64)</f>
        <v>1610</v>
      </c>
      <c r="Y64" s="32">
        <f t="shared" ref="Y64" si="62">P64-X64</f>
        <v>13013</v>
      </c>
      <c r="Z64" s="31">
        <f t="shared" ref="Z64" si="63">+ROUND((H64+J64)*13/100,0)</f>
        <v>1625</v>
      </c>
      <c r="AA64" s="37" t="s">
        <v>142</v>
      </c>
      <c r="AB64" s="57">
        <v>45479</v>
      </c>
      <c r="AC64" s="35"/>
      <c r="AD64" s="36"/>
    </row>
    <row r="65" spans="1:30" s="7" customFormat="1" ht="96.75" customHeight="1" x14ac:dyDescent="0.25">
      <c r="A65" s="27">
        <v>50</v>
      </c>
      <c r="B65" s="28" t="s">
        <v>290</v>
      </c>
      <c r="C65" s="89" t="s">
        <v>281</v>
      </c>
      <c r="D65" s="89" t="s">
        <v>282</v>
      </c>
      <c r="E65" s="67">
        <f t="shared" ref="E65" si="64">((H65+J65+L65)/F65)</f>
        <v>480.76923076923077</v>
      </c>
      <c r="F65" s="69">
        <v>26</v>
      </c>
      <c r="G65" s="30">
        <v>8</v>
      </c>
      <c r="H65" s="31">
        <f t="shared" si="0"/>
        <v>12500</v>
      </c>
      <c r="I65" s="31">
        <v>0</v>
      </c>
      <c r="J65" s="31">
        <v>0</v>
      </c>
      <c r="K65" s="31">
        <f t="shared" ref="K65" si="65">ROUND(E65*2/8*G65,0)</f>
        <v>962</v>
      </c>
      <c r="L65" s="31">
        <v>0</v>
      </c>
      <c r="M65" s="29">
        <f t="shared" ref="M65" si="66">+ROUND((L65+J65+H65)*4.81%,0)</f>
        <v>601</v>
      </c>
      <c r="N65" s="29">
        <f t="shared" ref="N65" si="67">+(J65+H65)*8.33%</f>
        <v>1041.25</v>
      </c>
      <c r="O65" s="30">
        <v>0</v>
      </c>
      <c r="P65" s="29">
        <f t="shared" ref="P65" si="68">ROUND(SUM(H65:O65),0)</f>
        <v>15104</v>
      </c>
      <c r="Q65" s="31">
        <f t="shared" ref="Q65" si="69">+ROUND((H65+J65)*12/100,0)</f>
        <v>1500</v>
      </c>
      <c r="R65" s="31">
        <f t="shared" ref="R65" si="70">+ROUNDUP(P65*0.75/100,0)</f>
        <v>114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29">
        <f t="shared" ref="X65" si="71">SUM(Q65:W65)</f>
        <v>1614</v>
      </c>
      <c r="Y65" s="32">
        <f t="shared" ref="Y65" si="72">P65-X65</f>
        <v>13490</v>
      </c>
      <c r="Z65" s="31">
        <f t="shared" ref="Z65" si="73">+ROUND((H65+J65)*13/100,0)</f>
        <v>1625</v>
      </c>
      <c r="AA65" s="37" t="s">
        <v>289</v>
      </c>
      <c r="AB65" s="57">
        <v>45479</v>
      </c>
      <c r="AC65" s="35"/>
      <c r="AD65" s="36"/>
    </row>
    <row r="66" spans="1:30" s="7" customFormat="1" ht="96.75" customHeight="1" x14ac:dyDescent="0.25">
      <c r="A66" s="27">
        <v>51</v>
      </c>
      <c r="B66" s="28" t="s">
        <v>272</v>
      </c>
      <c r="C66" s="89" t="s">
        <v>262</v>
      </c>
      <c r="D66" s="89" t="s">
        <v>263</v>
      </c>
      <c r="E66" s="67">
        <f t="shared" ref="E66" si="74">((H66+J66+L66)/F66)</f>
        <v>480.75</v>
      </c>
      <c r="F66" s="69">
        <v>20</v>
      </c>
      <c r="G66" s="30">
        <v>16</v>
      </c>
      <c r="H66" s="31">
        <f t="shared" si="0"/>
        <v>9615</v>
      </c>
      <c r="I66" s="31">
        <v>0</v>
      </c>
      <c r="J66" s="31">
        <v>0</v>
      </c>
      <c r="K66" s="31">
        <f t="shared" ref="K66" si="75">ROUND(E66*2/8*G66,0)</f>
        <v>1923</v>
      </c>
      <c r="L66" s="31">
        <v>0</v>
      </c>
      <c r="M66" s="29">
        <f t="shared" ref="M66" si="76">+ROUND((L66+J66+H66)*4.81%,0)</f>
        <v>462</v>
      </c>
      <c r="N66" s="29">
        <f t="shared" ref="N66" si="77">+(J66+H66)*8.33%</f>
        <v>800.92949999999996</v>
      </c>
      <c r="O66" s="30">
        <v>0</v>
      </c>
      <c r="P66" s="29">
        <f t="shared" ref="P66" si="78">ROUND(SUM(H66:O66),0)</f>
        <v>12801</v>
      </c>
      <c r="Q66" s="31">
        <f t="shared" ref="Q66" si="79">+ROUND((H66+J66)*12/100,0)</f>
        <v>1154</v>
      </c>
      <c r="R66" s="31">
        <f t="shared" ref="R66" si="80">+ROUNDUP(P66*0.75/100,0)</f>
        <v>97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29">
        <f t="shared" ref="X66" si="81">SUM(Q66:W66)</f>
        <v>1251</v>
      </c>
      <c r="Y66" s="32">
        <f t="shared" ref="Y66" si="82">P66-X66</f>
        <v>11550</v>
      </c>
      <c r="Z66" s="31">
        <f t="shared" ref="Z66" si="83">+ROUND((H66+J66)*13/100,0)</f>
        <v>1250</v>
      </c>
      <c r="AA66" s="37" t="s">
        <v>274</v>
      </c>
      <c r="AB66" s="57">
        <v>45479</v>
      </c>
      <c r="AC66" s="35"/>
      <c r="AD66" s="36"/>
    </row>
    <row r="67" spans="1:30" s="7" customFormat="1" ht="96.75" customHeight="1" x14ac:dyDescent="0.25">
      <c r="A67" s="27">
        <v>52</v>
      </c>
      <c r="B67" s="28" t="s">
        <v>216</v>
      </c>
      <c r="C67" s="89" t="s">
        <v>217</v>
      </c>
      <c r="D67" s="90" t="s">
        <v>218</v>
      </c>
      <c r="E67" s="67">
        <f t="shared" ref="E67" si="84">((H67+J67+L67)/F67)</f>
        <v>480.77272727272725</v>
      </c>
      <c r="F67" s="69">
        <v>22</v>
      </c>
      <c r="G67" s="30">
        <v>0</v>
      </c>
      <c r="H67" s="31">
        <f t="shared" si="0"/>
        <v>10577</v>
      </c>
      <c r="I67" s="31">
        <v>0</v>
      </c>
      <c r="J67" s="31">
        <v>0</v>
      </c>
      <c r="K67" s="31">
        <f t="shared" ref="K67" si="85">ROUND(E67*2/8*G67,0)</f>
        <v>0</v>
      </c>
      <c r="L67" s="31">
        <v>0</v>
      </c>
      <c r="M67" s="29">
        <f t="shared" ref="M67" si="86">+ROUND((L67+J67+H67)*4.81%,0)</f>
        <v>509</v>
      </c>
      <c r="N67" s="29">
        <f t="shared" ref="N67" si="87">+(J67+H67)*8.33%</f>
        <v>881.06409999999994</v>
      </c>
      <c r="O67" s="30">
        <v>0</v>
      </c>
      <c r="P67" s="29">
        <f t="shared" ref="P67" si="88">ROUND(SUM(H67:O67),0)</f>
        <v>11967</v>
      </c>
      <c r="Q67" s="31">
        <f t="shared" ref="Q67" si="89">+ROUND((H67+J67)*12/100,0)</f>
        <v>1269</v>
      </c>
      <c r="R67" s="31">
        <f t="shared" ref="R67" si="90">+ROUNDUP(P67*0.75/100,0)</f>
        <v>90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29">
        <f t="shared" ref="X67" si="91">SUM(Q67:W67)</f>
        <v>1359</v>
      </c>
      <c r="Y67" s="32">
        <f t="shared" ref="Y67" si="92">P67-X67</f>
        <v>10608</v>
      </c>
      <c r="Z67" s="31">
        <f t="shared" ref="Z67" si="93">+ROUND((H67+J67)*13/100,0)</f>
        <v>1375</v>
      </c>
      <c r="AA67" s="37" t="s">
        <v>219</v>
      </c>
      <c r="AB67" s="57">
        <v>45479</v>
      </c>
      <c r="AC67" s="35"/>
      <c r="AD67" s="36"/>
    </row>
    <row r="68" spans="1:30" s="7" customFormat="1" ht="96.75" customHeight="1" x14ac:dyDescent="0.25">
      <c r="A68" s="27">
        <v>53</v>
      </c>
      <c r="B68" s="28" t="s">
        <v>347</v>
      </c>
      <c r="C68" s="89" t="s">
        <v>345</v>
      </c>
      <c r="D68" s="90" t="s">
        <v>346</v>
      </c>
      <c r="E68" s="67">
        <f t="shared" ref="E68" si="94">((H68+J68+L68)/F68)</f>
        <v>480.78260869565219</v>
      </c>
      <c r="F68" s="69">
        <v>23</v>
      </c>
      <c r="G68" s="30">
        <v>8</v>
      </c>
      <c r="H68" s="31">
        <f t="shared" si="0"/>
        <v>11058</v>
      </c>
      <c r="I68" s="31">
        <v>0</v>
      </c>
      <c r="J68" s="31">
        <v>0</v>
      </c>
      <c r="K68" s="31">
        <f t="shared" ref="K68" si="95">ROUND(E68*2/8*G68,0)</f>
        <v>962</v>
      </c>
      <c r="L68" s="31">
        <v>0</v>
      </c>
      <c r="M68" s="29">
        <f t="shared" ref="M68" si="96">+ROUND((L68+J68+H68)*4.81%,0)</f>
        <v>532</v>
      </c>
      <c r="N68" s="29">
        <f t="shared" ref="N68" si="97">+(J68+H68)*8.33%</f>
        <v>921.13139999999999</v>
      </c>
      <c r="O68" s="30">
        <v>190</v>
      </c>
      <c r="P68" s="29">
        <f t="shared" ref="P68" si="98">ROUND(SUM(H68:O68),0)</f>
        <v>13663</v>
      </c>
      <c r="Q68" s="31">
        <f t="shared" ref="Q68" si="99">+ROUND((H68+J68)*12/100,0)</f>
        <v>1327</v>
      </c>
      <c r="R68" s="31">
        <f t="shared" ref="R68" si="100">+ROUNDUP(P68*0.75/100,0)</f>
        <v>103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29">
        <f t="shared" ref="X68" si="101">SUM(Q68:W68)</f>
        <v>1430</v>
      </c>
      <c r="Y68" s="32">
        <f t="shared" ref="Y68" si="102">P68-X68</f>
        <v>12233</v>
      </c>
      <c r="Z68" s="31">
        <f t="shared" ref="Z68" si="103">+ROUND((H68+J68)*13/100,0)</f>
        <v>1438</v>
      </c>
      <c r="AA68" s="37" t="s">
        <v>366</v>
      </c>
      <c r="AB68" s="57">
        <v>45479</v>
      </c>
      <c r="AC68" s="35"/>
      <c r="AD68" s="36"/>
    </row>
    <row r="69" spans="1:30" s="7" customFormat="1" ht="96.75" customHeight="1" x14ac:dyDescent="0.25">
      <c r="A69" s="27">
        <v>54</v>
      </c>
      <c r="B69" s="28" t="s">
        <v>144</v>
      </c>
      <c r="C69" s="89" t="s">
        <v>145</v>
      </c>
      <c r="D69" s="90" t="s">
        <v>146</v>
      </c>
      <c r="E69" s="67">
        <f t="shared" ref="E69" si="104">((H69+J69+L69)/F69)</f>
        <v>480.76</v>
      </c>
      <c r="F69" s="69">
        <v>25</v>
      </c>
      <c r="G69" s="30">
        <v>8</v>
      </c>
      <c r="H69" s="31">
        <f t="shared" si="0"/>
        <v>12019</v>
      </c>
      <c r="I69" s="31">
        <v>0</v>
      </c>
      <c r="J69" s="31">
        <v>0</v>
      </c>
      <c r="K69" s="31">
        <f t="shared" ref="K69" si="105">ROUND(E69*2/8*G69,0)</f>
        <v>962</v>
      </c>
      <c r="L69" s="31">
        <v>0</v>
      </c>
      <c r="M69" s="29">
        <f t="shared" ref="M69" si="106">+ROUND((L69+J69+H69)*4.81%,0)</f>
        <v>578</v>
      </c>
      <c r="N69" s="29">
        <f t="shared" ref="N69" si="107">+(J69+H69)*8.33%</f>
        <v>1001.1827</v>
      </c>
      <c r="O69" s="30">
        <v>0</v>
      </c>
      <c r="P69" s="29">
        <f t="shared" ref="P69" si="108">ROUND(SUM(H69:O69),0)</f>
        <v>14560</v>
      </c>
      <c r="Q69" s="31">
        <f t="shared" ref="Q69" si="109">+ROUND((H69+J69)*12/100,0)</f>
        <v>1442</v>
      </c>
      <c r="R69" s="31">
        <f t="shared" ref="R69" si="110">+ROUNDUP(P69*0.75/100,0)</f>
        <v>110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29">
        <f t="shared" ref="X69" si="111">SUM(Q69:W69)</f>
        <v>1552</v>
      </c>
      <c r="Y69" s="32">
        <f t="shared" ref="Y69" si="112">P69-X69</f>
        <v>13008</v>
      </c>
      <c r="Z69" s="31">
        <f t="shared" ref="Z69" si="113">+ROUND((H69+J69)*13/100,0)</f>
        <v>1562</v>
      </c>
      <c r="AA69" s="37" t="s">
        <v>149</v>
      </c>
      <c r="AB69" s="57">
        <v>45479</v>
      </c>
      <c r="AC69" s="35"/>
      <c r="AD69" s="36"/>
    </row>
    <row r="70" spans="1:30" s="7" customFormat="1" ht="96.75" customHeight="1" x14ac:dyDescent="0.25">
      <c r="A70" s="27">
        <v>55</v>
      </c>
      <c r="B70" s="28" t="s">
        <v>369</v>
      </c>
      <c r="C70" s="89" t="s">
        <v>370</v>
      </c>
      <c r="D70" s="90" t="s">
        <v>371</v>
      </c>
      <c r="E70" s="67">
        <f t="shared" ref="E70" si="114">((H70+J70+L70)/F70)</f>
        <v>480.76923076923077</v>
      </c>
      <c r="F70" s="69">
        <v>26</v>
      </c>
      <c r="G70" s="30">
        <v>16</v>
      </c>
      <c r="H70" s="31">
        <f t="shared" si="0"/>
        <v>12500</v>
      </c>
      <c r="I70" s="31">
        <v>0</v>
      </c>
      <c r="J70" s="31">
        <v>0</v>
      </c>
      <c r="K70" s="31">
        <f t="shared" ref="K70" si="115">ROUND(E70*2/8*G70,0)</f>
        <v>1923</v>
      </c>
      <c r="L70" s="31">
        <v>0</v>
      </c>
      <c r="M70" s="29">
        <f t="shared" ref="M70" si="116">+ROUND((L70+J70+H70)*4.81%,0)</f>
        <v>601</v>
      </c>
      <c r="N70" s="29">
        <f t="shared" ref="N70" si="117">+(J70+H70)*8.33%</f>
        <v>1041.25</v>
      </c>
      <c r="O70" s="30">
        <v>0</v>
      </c>
      <c r="P70" s="29">
        <f t="shared" ref="P70" si="118">ROUND(SUM(H70:O70),0)</f>
        <v>16065</v>
      </c>
      <c r="Q70" s="31">
        <f t="shared" ref="Q70" si="119">+ROUND((H70+J70)*12/100,0)</f>
        <v>1500</v>
      </c>
      <c r="R70" s="31">
        <f t="shared" ref="R70" si="120">+ROUNDUP(P70*0.75/100,0)</f>
        <v>121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29">
        <f t="shared" ref="X70" si="121">SUM(Q70:W70)</f>
        <v>1621</v>
      </c>
      <c r="Y70" s="32">
        <f t="shared" ref="Y70" si="122">P70-X70</f>
        <v>14444</v>
      </c>
      <c r="Z70" s="31">
        <f t="shared" ref="Z70" si="123">+ROUND((H70+J70)*13/100,0)</f>
        <v>1625</v>
      </c>
      <c r="AA70" s="37" t="s">
        <v>372</v>
      </c>
      <c r="AB70" s="57">
        <v>45479</v>
      </c>
      <c r="AC70" s="35"/>
      <c r="AD70" s="36"/>
    </row>
    <row r="71" spans="1:30" s="7" customFormat="1" ht="96.75" customHeight="1" x14ac:dyDescent="0.25">
      <c r="A71" s="27">
        <v>56</v>
      </c>
      <c r="B71" s="28" t="s">
        <v>156</v>
      </c>
      <c r="C71" s="89" t="s">
        <v>158</v>
      </c>
      <c r="D71" s="90" t="s">
        <v>159</v>
      </c>
      <c r="E71" s="67">
        <f>((H71+J71+L71)/F71)</f>
        <v>480.76923076923077</v>
      </c>
      <c r="F71" s="69">
        <v>26</v>
      </c>
      <c r="G71" s="30">
        <v>16</v>
      </c>
      <c r="H71" s="31">
        <f t="shared" si="0"/>
        <v>12500</v>
      </c>
      <c r="I71" s="31">
        <v>0</v>
      </c>
      <c r="J71" s="31">
        <v>0</v>
      </c>
      <c r="K71" s="31">
        <f t="shared" ref="K71" si="124">ROUND(E71*2/8*G71,0)</f>
        <v>1923</v>
      </c>
      <c r="L71" s="31">
        <v>0</v>
      </c>
      <c r="M71" s="29">
        <f t="shared" ref="M71" si="125">+ROUND((L71+J71+H71)*4.81%,0)</f>
        <v>601</v>
      </c>
      <c r="N71" s="29">
        <f t="shared" ref="N71" si="126">+(J71+H71)*8.33%</f>
        <v>1041.25</v>
      </c>
      <c r="O71" s="30">
        <v>0</v>
      </c>
      <c r="P71" s="29">
        <f t="shared" ref="P71" si="127">ROUND(SUM(H71:O71),0)</f>
        <v>16065</v>
      </c>
      <c r="Q71" s="31">
        <f t="shared" ref="Q71" si="128">+ROUND((H71+J71)*12/100,0)</f>
        <v>1500</v>
      </c>
      <c r="R71" s="31">
        <f t="shared" ref="R71" si="129">+ROUNDUP(P71*0.75/100,0)</f>
        <v>121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29">
        <f t="shared" ref="X71" si="130">SUM(Q71:W71)</f>
        <v>1621</v>
      </c>
      <c r="Y71" s="32">
        <f t="shared" ref="Y71" si="131">P71-X71</f>
        <v>14444</v>
      </c>
      <c r="Z71" s="31">
        <f t="shared" ref="Z71" si="132">+ROUND((H71+J71)*13/100,0)</f>
        <v>1625</v>
      </c>
      <c r="AA71" s="37" t="s">
        <v>157</v>
      </c>
      <c r="AB71" s="57">
        <v>45479</v>
      </c>
      <c r="AC71" s="35"/>
      <c r="AD71" s="36"/>
    </row>
    <row r="72" spans="1:30" s="7" customFormat="1" ht="96.75" customHeight="1" x14ac:dyDescent="0.25">
      <c r="A72" s="27">
        <v>57</v>
      </c>
      <c r="B72" s="28" t="s">
        <v>373</v>
      </c>
      <c r="C72" s="89" t="s">
        <v>374</v>
      </c>
      <c r="D72" s="89" t="s">
        <v>375</v>
      </c>
      <c r="E72" s="67">
        <f t="shared" ref="E72" si="133">((H72+J72+L72)/F72)</f>
        <v>480.77777777777777</v>
      </c>
      <c r="F72" s="69">
        <v>18</v>
      </c>
      <c r="G72" s="30">
        <v>0</v>
      </c>
      <c r="H72" s="31">
        <f t="shared" si="0"/>
        <v>8654</v>
      </c>
      <c r="I72" s="31">
        <v>0</v>
      </c>
      <c r="J72" s="31">
        <v>0</v>
      </c>
      <c r="K72" s="31">
        <f t="shared" ref="K72" si="134">ROUND(E72*2/8*G72,0)</f>
        <v>0</v>
      </c>
      <c r="L72" s="31">
        <v>0</v>
      </c>
      <c r="M72" s="29">
        <f t="shared" ref="M72" si="135">+ROUND((L72+J72+H72)*4.81%,0)</f>
        <v>416</v>
      </c>
      <c r="N72" s="29">
        <f t="shared" ref="N72" si="136">+(J72+H72)*8.33%</f>
        <v>720.87819999999999</v>
      </c>
      <c r="O72" s="30">
        <v>0</v>
      </c>
      <c r="P72" s="29">
        <f t="shared" ref="P72" si="137">ROUND(SUM(H72:O72),0)</f>
        <v>9791</v>
      </c>
      <c r="Q72" s="31">
        <f t="shared" ref="Q72" si="138">+ROUND((H72+J72)*12/100,0)</f>
        <v>1038</v>
      </c>
      <c r="R72" s="31">
        <f t="shared" ref="R72" si="139">+ROUNDUP(P72*0.75/100,0)</f>
        <v>74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29">
        <f t="shared" ref="X72" si="140">SUM(Q72:W72)</f>
        <v>1112</v>
      </c>
      <c r="Y72" s="32">
        <f t="shared" ref="Y72" si="141">P72-X72</f>
        <v>8679</v>
      </c>
      <c r="Z72" s="31">
        <f t="shared" ref="Z72" si="142">+ROUND((H72+J72)*13/100,0)</f>
        <v>1125</v>
      </c>
      <c r="AA72" s="37" t="s">
        <v>376</v>
      </c>
      <c r="AB72" s="57">
        <v>45479</v>
      </c>
      <c r="AC72" s="35"/>
      <c r="AD72" s="36"/>
    </row>
    <row r="73" spans="1:30" s="7" customFormat="1" ht="96.75" customHeight="1" x14ac:dyDescent="0.25">
      <c r="A73" s="27">
        <v>58</v>
      </c>
      <c r="B73" s="28" t="s">
        <v>179</v>
      </c>
      <c r="C73" s="89" t="s">
        <v>41</v>
      </c>
      <c r="D73" s="90" t="s">
        <v>178</v>
      </c>
      <c r="E73" s="67">
        <f t="shared" ref="E73:E74" si="143">((H73+J73+L73)/F73)</f>
        <v>480.78260869565219</v>
      </c>
      <c r="F73" s="69">
        <v>23</v>
      </c>
      <c r="G73" s="30">
        <v>8</v>
      </c>
      <c r="H73" s="31">
        <f t="shared" si="0"/>
        <v>11058</v>
      </c>
      <c r="I73" s="31">
        <v>0</v>
      </c>
      <c r="J73" s="31">
        <v>0</v>
      </c>
      <c r="K73" s="31">
        <f t="shared" ref="K73:K74" si="144">ROUND(E73*2/8*G73,0)</f>
        <v>962</v>
      </c>
      <c r="L73" s="31">
        <v>0</v>
      </c>
      <c r="M73" s="29">
        <f t="shared" ref="M73:M74" si="145">+ROUND((L73+J73+H73)*4.81%,0)</f>
        <v>532</v>
      </c>
      <c r="N73" s="29">
        <f t="shared" ref="N73:N74" si="146">+(J73+H73)*8.33%</f>
        <v>921.13139999999999</v>
      </c>
      <c r="O73" s="30">
        <v>0</v>
      </c>
      <c r="P73" s="29">
        <f t="shared" ref="P73:P74" si="147">ROUND(SUM(H73:O73),0)</f>
        <v>13473</v>
      </c>
      <c r="Q73" s="31">
        <f t="shared" ref="Q73:Q74" si="148">+ROUND((H73+J73)*12/100,0)</f>
        <v>1327</v>
      </c>
      <c r="R73" s="31">
        <f t="shared" ref="R73:R74" si="149">+ROUNDUP(P73*0.75/100,0)</f>
        <v>102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29">
        <f t="shared" ref="X73:X74" si="150">SUM(Q73:W73)</f>
        <v>1429</v>
      </c>
      <c r="Y73" s="32">
        <f t="shared" ref="Y73:Y74" si="151">P73-X73</f>
        <v>12044</v>
      </c>
      <c r="Z73" s="31">
        <f t="shared" ref="Z73:Z74" si="152">+ROUND((H73+J73)*13/100,0)</f>
        <v>1438</v>
      </c>
      <c r="AA73" s="37" t="s">
        <v>183</v>
      </c>
      <c r="AB73" s="57">
        <v>45479</v>
      </c>
      <c r="AC73" s="35"/>
      <c r="AD73" s="36"/>
    </row>
    <row r="74" spans="1:30" s="7" customFormat="1" ht="96.75" customHeight="1" x14ac:dyDescent="0.25">
      <c r="A74" s="27">
        <v>59</v>
      </c>
      <c r="B74" s="28" t="s">
        <v>177</v>
      </c>
      <c r="C74" s="89" t="s">
        <v>180</v>
      </c>
      <c r="D74" s="90" t="s">
        <v>181</v>
      </c>
      <c r="E74" s="67">
        <f t="shared" si="143"/>
        <v>480.76</v>
      </c>
      <c r="F74" s="69">
        <v>25</v>
      </c>
      <c r="G74" s="30">
        <v>0</v>
      </c>
      <c r="H74" s="31">
        <f t="shared" si="0"/>
        <v>12019</v>
      </c>
      <c r="I74" s="31">
        <v>0</v>
      </c>
      <c r="J74" s="31">
        <v>0</v>
      </c>
      <c r="K74" s="31">
        <f t="shared" si="144"/>
        <v>0</v>
      </c>
      <c r="L74" s="31">
        <v>0</v>
      </c>
      <c r="M74" s="29">
        <f t="shared" si="145"/>
        <v>578</v>
      </c>
      <c r="N74" s="29">
        <f t="shared" si="146"/>
        <v>1001.1827</v>
      </c>
      <c r="O74" s="30">
        <v>0</v>
      </c>
      <c r="P74" s="29">
        <f t="shared" si="147"/>
        <v>13598</v>
      </c>
      <c r="Q74" s="31">
        <f t="shared" si="148"/>
        <v>1442</v>
      </c>
      <c r="R74" s="31">
        <f t="shared" si="149"/>
        <v>102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29">
        <f t="shared" si="150"/>
        <v>1544</v>
      </c>
      <c r="Y74" s="32">
        <f t="shared" si="151"/>
        <v>12054</v>
      </c>
      <c r="Z74" s="31">
        <f t="shared" si="152"/>
        <v>1562</v>
      </c>
      <c r="AA74" s="37" t="s">
        <v>184</v>
      </c>
      <c r="AB74" s="57">
        <v>45479</v>
      </c>
      <c r="AC74" s="35"/>
      <c r="AD74" s="36"/>
    </row>
    <row r="75" spans="1:30" s="7" customFormat="1" ht="96.75" customHeight="1" x14ac:dyDescent="0.25">
      <c r="A75" s="27">
        <v>60</v>
      </c>
      <c r="B75" s="28" t="s">
        <v>150</v>
      </c>
      <c r="C75" s="89" t="s">
        <v>151</v>
      </c>
      <c r="D75" s="90" t="s">
        <v>152</v>
      </c>
      <c r="E75" s="67">
        <f t="shared" ref="E75:E87" si="153">((H75+J75+L75)/F75)</f>
        <v>480.76923076923077</v>
      </c>
      <c r="F75" s="69">
        <v>26</v>
      </c>
      <c r="G75" s="30">
        <v>0</v>
      </c>
      <c r="H75" s="31">
        <f t="shared" si="0"/>
        <v>12500</v>
      </c>
      <c r="I75" s="31">
        <v>0</v>
      </c>
      <c r="J75" s="31">
        <v>0</v>
      </c>
      <c r="K75" s="31">
        <f t="shared" ref="K75" si="154">ROUND(E75*2/8*G75,0)</f>
        <v>0</v>
      </c>
      <c r="L75" s="31">
        <v>0</v>
      </c>
      <c r="M75" s="29">
        <f t="shared" ref="M75" si="155">+ROUND((L75+J75+H75)*4.81%,0)</f>
        <v>601</v>
      </c>
      <c r="N75" s="29">
        <f t="shared" ref="N75" si="156">+(J75+H75)*8.33%</f>
        <v>1041.25</v>
      </c>
      <c r="O75" s="30">
        <v>0</v>
      </c>
      <c r="P75" s="29">
        <f t="shared" ref="P75" si="157">ROUND(SUM(H75:O75),0)</f>
        <v>14142</v>
      </c>
      <c r="Q75" s="31">
        <f t="shared" ref="Q75" si="158">+ROUND((H75+J75)*12/100,0)</f>
        <v>1500</v>
      </c>
      <c r="R75" s="31">
        <f t="shared" ref="R75" si="159">+ROUNDUP(P75*0.75/100,0)</f>
        <v>107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29">
        <f t="shared" ref="X75" si="160">SUM(Q75:W75)</f>
        <v>1607</v>
      </c>
      <c r="Y75" s="32">
        <f t="shared" ref="Y75" si="161">P75-X75</f>
        <v>12535</v>
      </c>
      <c r="Z75" s="31">
        <f t="shared" ref="Z75" si="162">+ROUND((H75+J75)*13/100,0)</f>
        <v>1625</v>
      </c>
      <c r="AA75" s="37" t="s">
        <v>153</v>
      </c>
      <c r="AB75" s="57">
        <v>45479</v>
      </c>
      <c r="AC75" s="35"/>
      <c r="AD75" s="36"/>
    </row>
    <row r="76" spans="1:30" s="7" customFormat="1" ht="96.75" customHeight="1" x14ac:dyDescent="0.25">
      <c r="A76" s="27">
        <v>61</v>
      </c>
      <c r="B76" s="28" t="s">
        <v>186</v>
      </c>
      <c r="C76" s="89" t="s">
        <v>185</v>
      </c>
      <c r="D76" s="90" t="s">
        <v>170</v>
      </c>
      <c r="E76" s="67">
        <f t="shared" si="153"/>
        <v>480.78260869565219</v>
      </c>
      <c r="F76" s="69">
        <v>23</v>
      </c>
      <c r="G76" s="30">
        <v>8</v>
      </c>
      <c r="H76" s="31">
        <f t="shared" si="0"/>
        <v>11058</v>
      </c>
      <c r="I76" s="31">
        <v>0</v>
      </c>
      <c r="J76" s="31">
        <v>0</v>
      </c>
      <c r="K76" s="31">
        <f t="shared" ref="K76:K87" si="163">ROUND(E76*2/8*G76,0)</f>
        <v>962</v>
      </c>
      <c r="L76" s="31">
        <v>0</v>
      </c>
      <c r="M76" s="29">
        <f t="shared" ref="M76:M87" si="164">+ROUND((L76+J76+H76)*4.81%,0)</f>
        <v>532</v>
      </c>
      <c r="N76" s="29">
        <f t="shared" ref="N76:N87" si="165">+(J76+H76)*8.33%</f>
        <v>921.13139999999999</v>
      </c>
      <c r="O76" s="30">
        <v>0</v>
      </c>
      <c r="P76" s="29">
        <f t="shared" ref="P76:P87" si="166">ROUND(SUM(H76:O76),0)</f>
        <v>13473</v>
      </c>
      <c r="Q76" s="31">
        <f t="shared" ref="Q76:Q87" si="167">+ROUND((H76+J76)*12/100,0)</f>
        <v>1327</v>
      </c>
      <c r="R76" s="31">
        <f t="shared" ref="R76:R87" si="168">+ROUNDUP(P76*0.75/100,0)</f>
        <v>102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29">
        <f t="shared" ref="X76:X87" si="169">SUM(Q76:W76)</f>
        <v>1429</v>
      </c>
      <c r="Y76" s="32">
        <f t="shared" ref="Y76:Y87" si="170">P76-X76</f>
        <v>12044</v>
      </c>
      <c r="Z76" s="31">
        <f t="shared" ref="Z76:Z87" si="171">+ROUND((H76+J76)*13/100,0)</f>
        <v>1438</v>
      </c>
      <c r="AA76" s="37" t="s">
        <v>220</v>
      </c>
      <c r="AB76" s="57">
        <v>45479</v>
      </c>
      <c r="AC76" s="35"/>
      <c r="AD76" s="36"/>
    </row>
    <row r="77" spans="1:30" s="7" customFormat="1" ht="96.75" customHeight="1" x14ac:dyDescent="0.25">
      <c r="A77" s="27">
        <v>62</v>
      </c>
      <c r="B77" s="28" t="s">
        <v>348</v>
      </c>
      <c r="C77" s="89" t="s">
        <v>98</v>
      </c>
      <c r="D77" s="90" t="s">
        <v>49</v>
      </c>
      <c r="E77" s="67">
        <f t="shared" si="153"/>
        <v>480.75</v>
      </c>
      <c r="F77" s="69">
        <v>20</v>
      </c>
      <c r="G77" s="30">
        <v>0</v>
      </c>
      <c r="H77" s="31">
        <f t="shared" si="0"/>
        <v>9615</v>
      </c>
      <c r="I77" s="31">
        <v>0</v>
      </c>
      <c r="J77" s="31">
        <v>0</v>
      </c>
      <c r="K77" s="31">
        <f t="shared" si="163"/>
        <v>0</v>
      </c>
      <c r="L77" s="31">
        <v>0</v>
      </c>
      <c r="M77" s="29">
        <f t="shared" si="164"/>
        <v>462</v>
      </c>
      <c r="N77" s="29">
        <f t="shared" si="165"/>
        <v>800.92949999999996</v>
      </c>
      <c r="O77" s="30">
        <v>0</v>
      </c>
      <c r="P77" s="29">
        <f t="shared" si="166"/>
        <v>10878</v>
      </c>
      <c r="Q77" s="31">
        <f t="shared" si="167"/>
        <v>1154</v>
      </c>
      <c r="R77" s="31">
        <f t="shared" si="168"/>
        <v>82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29">
        <f t="shared" si="169"/>
        <v>1236</v>
      </c>
      <c r="Y77" s="32">
        <f t="shared" si="170"/>
        <v>9642</v>
      </c>
      <c r="Z77" s="31">
        <f t="shared" si="171"/>
        <v>1250</v>
      </c>
      <c r="AA77" s="37" t="s">
        <v>349</v>
      </c>
      <c r="AB77" s="57">
        <v>45479</v>
      </c>
      <c r="AC77" s="35"/>
      <c r="AD77" s="36"/>
    </row>
    <row r="78" spans="1:30" s="7" customFormat="1" ht="96.75" customHeight="1" x14ac:dyDescent="0.25">
      <c r="A78" s="27">
        <v>63</v>
      </c>
      <c r="B78" s="28" t="s">
        <v>188</v>
      </c>
      <c r="C78" s="89" t="s">
        <v>185</v>
      </c>
      <c r="D78" s="90" t="s">
        <v>187</v>
      </c>
      <c r="E78" s="67">
        <f t="shared" si="153"/>
        <v>480.75</v>
      </c>
      <c r="F78" s="69">
        <v>24</v>
      </c>
      <c r="G78" s="30">
        <v>8</v>
      </c>
      <c r="H78" s="31">
        <f t="shared" si="0"/>
        <v>11538</v>
      </c>
      <c r="I78" s="31">
        <v>0</v>
      </c>
      <c r="J78" s="31">
        <v>0</v>
      </c>
      <c r="K78" s="31">
        <f t="shared" si="163"/>
        <v>962</v>
      </c>
      <c r="L78" s="31">
        <v>0</v>
      </c>
      <c r="M78" s="29">
        <f t="shared" si="164"/>
        <v>555</v>
      </c>
      <c r="N78" s="29">
        <f t="shared" si="165"/>
        <v>961.11540000000002</v>
      </c>
      <c r="O78" s="30">
        <v>0</v>
      </c>
      <c r="P78" s="29">
        <f t="shared" si="166"/>
        <v>14016</v>
      </c>
      <c r="Q78" s="31">
        <f t="shared" si="167"/>
        <v>1385</v>
      </c>
      <c r="R78" s="31">
        <f t="shared" si="168"/>
        <v>106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29">
        <f t="shared" si="169"/>
        <v>1491</v>
      </c>
      <c r="Y78" s="32">
        <f t="shared" si="170"/>
        <v>12525</v>
      </c>
      <c r="Z78" s="31">
        <f t="shared" si="171"/>
        <v>1500</v>
      </c>
      <c r="AA78" s="37" t="s">
        <v>221</v>
      </c>
      <c r="AB78" s="57">
        <v>45479</v>
      </c>
      <c r="AC78" s="35"/>
      <c r="AD78" s="36"/>
    </row>
    <row r="79" spans="1:30" s="7" customFormat="1" ht="96.75" customHeight="1" x14ac:dyDescent="0.25">
      <c r="A79" s="27">
        <v>64</v>
      </c>
      <c r="B79" s="28" t="s">
        <v>191</v>
      </c>
      <c r="C79" s="89" t="s">
        <v>189</v>
      </c>
      <c r="D79" s="90" t="s">
        <v>190</v>
      </c>
      <c r="E79" s="67">
        <f t="shared" si="153"/>
        <v>480.76923076923077</v>
      </c>
      <c r="F79" s="69">
        <v>26</v>
      </c>
      <c r="G79" s="30">
        <v>8</v>
      </c>
      <c r="H79" s="31">
        <f t="shared" si="0"/>
        <v>12500</v>
      </c>
      <c r="I79" s="31">
        <v>0</v>
      </c>
      <c r="J79" s="31">
        <v>0</v>
      </c>
      <c r="K79" s="31">
        <f t="shared" si="163"/>
        <v>962</v>
      </c>
      <c r="L79" s="31">
        <v>0</v>
      </c>
      <c r="M79" s="29">
        <f t="shared" si="164"/>
        <v>601</v>
      </c>
      <c r="N79" s="29">
        <f t="shared" si="165"/>
        <v>1041.25</v>
      </c>
      <c r="O79" s="30">
        <v>0</v>
      </c>
      <c r="P79" s="29">
        <f t="shared" si="166"/>
        <v>15104</v>
      </c>
      <c r="Q79" s="31">
        <f t="shared" si="167"/>
        <v>1500</v>
      </c>
      <c r="R79" s="31">
        <f t="shared" si="168"/>
        <v>114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29">
        <f t="shared" si="169"/>
        <v>1614</v>
      </c>
      <c r="Y79" s="32">
        <f t="shared" si="170"/>
        <v>13490</v>
      </c>
      <c r="Z79" s="31">
        <f t="shared" si="171"/>
        <v>1625</v>
      </c>
      <c r="AA79" s="37" t="s">
        <v>222</v>
      </c>
      <c r="AB79" s="57">
        <v>45479</v>
      </c>
      <c r="AC79" s="35"/>
      <c r="AD79" s="36"/>
    </row>
    <row r="80" spans="1:30" s="7" customFormat="1" ht="96.75" customHeight="1" x14ac:dyDescent="0.25">
      <c r="A80" s="27">
        <v>65</v>
      </c>
      <c r="B80" s="28" t="s">
        <v>192</v>
      </c>
      <c r="C80" s="89" t="s">
        <v>193</v>
      </c>
      <c r="D80" s="90" t="s">
        <v>178</v>
      </c>
      <c r="E80" s="67">
        <f t="shared" si="153"/>
        <v>480.76</v>
      </c>
      <c r="F80" s="69">
        <v>25</v>
      </c>
      <c r="G80" s="30">
        <v>0</v>
      </c>
      <c r="H80" s="31">
        <f t="shared" si="0"/>
        <v>12019</v>
      </c>
      <c r="I80" s="31">
        <v>0</v>
      </c>
      <c r="J80" s="31">
        <v>0</v>
      </c>
      <c r="K80" s="31">
        <f t="shared" si="163"/>
        <v>0</v>
      </c>
      <c r="L80" s="31">
        <v>0</v>
      </c>
      <c r="M80" s="29">
        <f t="shared" si="164"/>
        <v>578</v>
      </c>
      <c r="N80" s="29">
        <f t="shared" si="165"/>
        <v>1001.1827</v>
      </c>
      <c r="O80" s="30">
        <v>0</v>
      </c>
      <c r="P80" s="29">
        <f t="shared" si="166"/>
        <v>13598</v>
      </c>
      <c r="Q80" s="31">
        <f t="shared" si="167"/>
        <v>1442</v>
      </c>
      <c r="R80" s="31">
        <f t="shared" si="168"/>
        <v>102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29">
        <f t="shared" si="169"/>
        <v>1544</v>
      </c>
      <c r="Y80" s="32">
        <f t="shared" si="170"/>
        <v>12054</v>
      </c>
      <c r="Z80" s="31">
        <f t="shared" si="171"/>
        <v>1562</v>
      </c>
      <c r="AA80" s="37" t="s">
        <v>223</v>
      </c>
      <c r="AB80" s="57">
        <v>45479</v>
      </c>
      <c r="AC80" s="35"/>
      <c r="AD80" s="36"/>
    </row>
    <row r="81" spans="1:30" s="7" customFormat="1" ht="96.75" customHeight="1" x14ac:dyDescent="0.25">
      <c r="A81" s="27">
        <v>66</v>
      </c>
      <c r="B81" s="28" t="s">
        <v>380</v>
      </c>
      <c r="C81" s="89" t="s">
        <v>377</v>
      </c>
      <c r="D81" s="90" t="s">
        <v>378</v>
      </c>
      <c r="E81" s="67">
        <f t="shared" si="153"/>
        <v>480.72727272727275</v>
      </c>
      <c r="F81" s="69">
        <v>11</v>
      </c>
      <c r="G81" s="30">
        <v>0</v>
      </c>
      <c r="H81" s="31">
        <f t="shared" ref="H81:H104" si="172">ROUND(12500/26*F81,0)</f>
        <v>5288</v>
      </c>
      <c r="I81" s="31">
        <v>0</v>
      </c>
      <c r="J81" s="31">
        <v>0</v>
      </c>
      <c r="K81" s="31">
        <f t="shared" si="163"/>
        <v>0</v>
      </c>
      <c r="L81" s="31">
        <v>0</v>
      </c>
      <c r="M81" s="29">
        <f t="shared" si="164"/>
        <v>254</v>
      </c>
      <c r="N81" s="29">
        <f t="shared" si="165"/>
        <v>440.49040000000002</v>
      </c>
      <c r="O81" s="30">
        <v>0</v>
      </c>
      <c r="P81" s="29">
        <f t="shared" si="166"/>
        <v>5982</v>
      </c>
      <c r="Q81" s="31">
        <f t="shared" si="167"/>
        <v>635</v>
      </c>
      <c r="R81" s="31">
        <f t="shared" si="168"/>
        <v>45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29">
        <f t="shared" si="169"/>
        <v>680</v>
      </c>
      <c r="Y81" s="32">
        <f t="shared" si="170"/>
        <v>5302</v>
      </c>
      <c r="Z81" s="31">
        <f t="shared" si="171"/>
        <v>687</v>
      </c>
      <c r="AA81" s="37" t="s">
        <v>379</v>
      </c>
      <c r="AB81" s="57">
        <v>45479</v>
      </c>
      <c r="AC81" s="35"/>
      <c r="AD81" s="36"/>
    </row>
    <row r="82" spans="1:30" s="7" customFormat="1" ht="96.75" customHeight="1" x14ac:dyDescent="0.25">
      <c r="A82" s="27">
        <v>67</v>
      </c>
      <c r="B82" s="28" t="s">
        <v>195</v>
      </c>
      <c r="C82" s="89" t="s">
        <v>196</v>
      </c>
      <c r="D82" s="90" t="s">
        <v>197</v>
      </c>
      <c r="E82" s="67">
        <f t="shared" si="153"/>
        <v>480.76923076923077</v>
      </c>
      <c r="F82" s="69">
        <v>26</v>
      </c>
      <c r="G82" s="30">
        <v>8</v>
      </c>
      <c r="H82" s="31">
        <f t="shared" si="172"/>
        <v>12500</v>
      </c>
      <c r="I82" s="31">
        <v>0</v>
      </c>
      <c r="J82" s="31">
        <v>0</v>
      </c>
      <c r="K82" s="31">
        <f t="shared" si="163"/>
        <v>962</v>
      </c>
      <c r="L82" s="31">
        <v>0</v>
      </c>
      <c r="M82" s="29">
        <f t="shared" si="164"/>
        <v>601</v>
      </c>
      <c r="N82" s="29">
        <f t="shared" si="165"/>
        <v>1041.25</v>
      </c>
      <c r="O82" s="30">
        <v>0</v>
      </c>
      <c r="P82" s="29">
        <f t="shared" si="166"/>
        <v>15104</v>
      </c>
      <c r="Q82" s="31">
        <f t="shared" si="167"/>
        <v>1500</v>
      </c>
      <c r="R82" s="31">
        <f t="shared" si="168"/>
        <v>114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29">
        <f t="shared" si="169"/>
        <v>1614</v>
      </c>
      <c r="Y82" s="32">
        <f>P82-X82</f>
        <v>13490</v>
      </c>
      <c r="Z82" s="31">
        <f t="shared" si="171"/>
        <v>1625</v>
      </c>
      <c r="AA82" s="37" t="s">
        <v>225</v>
      </c>
      <c r="AB82" s="57">
        <v>45479</v>
      </c>
      <c r="AC82" s="35"/>
      <c r="AD82" s="36"/>
    </row>
    <row r="83" spans="1:30" s="7" customFormat="1" ht="96.75" customHeight="1" x14ac:dyDescent="0.25">
      <c r="A83" s="27">
        <v>68</v>
      </c>
      <c r="B83" s="28" t="s">
        <v>198</v>
      </c>
      <c r="C83" s="89" t="s">
        <v>199</v>
      </c>
      <c r="D83" s="90" t="s">
        <v>159</v>
      </c>
      <c r="E83" s="67">
        <f t="shared" si="153"/>
        <v>480.76923076923077</v>
      </c>
      <c r="F83" s="69">
        <v>26</v>
      </c>
      <c r="G83" s="30">
        <v>0</v>
      </c>
      <c r="H83" s="31">
        <f t="shared" si="172"/>
        <v>12500</v>
      </c>
      <c r="I83" s="31">
        <v>0</v>
      </c>
      <c r="J83" s="31">
        <v>0</v>
      </c>
      <c r="K83" s="31">
        <f t="shared" si="163"/>
        <v>0</v>
      </c>
      <c r="L83" s="31">
        <v>0</v>
      </c>
      <c r="M83" s="29">
        <f t="shared" si="164"/>
        <v>601</v>
      </c>
      <c r="N83" s="29">
        <f t="shared" si="165"/>
        <v>1041.25</v>
      </c>
      <c r="O83" s="30">
        <v>0</v>
      </c>
      <c r="P83" s="29">
        <f t="shared" si="166"/>
        <v>14142</v>
      </c>
      <c r="Q83" s="31">
        <f t="shared" si="167"/>
        <v>1500</v>
      </c>
      <c r="R83" s="31">
        <f t="shared" si="168"/>
        <v>107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29">
        <f t="shared" si="169"/>
        <v>1607</v>
      </c>
      <c r="Y83" s="32">
        <f t="shared" si="170"/>
        <v>12535</v>
      </c>
      <c r="Z83" s="31">
        <f t="shared" si="171"/>
        <v>1625</v>
      </c>
      <c r="AA83" s="37" t="s">
        <v>230</v>
      </c>
      <c r="AB83" s="57">
        <v>45479</v>
      </c>
      <c r="AC83" s="35"/>
      <c r="AD83" s="36"/>
    </row>
    <row r="84" spans="1:30" s="7" customFormat="1" ht="96.75" customHeight="1" x14ac:dyDescent="0.25">
      <c r="A84" s="27">
        <v>69</v>
      </c>
      <c r="B84" s="28" t="s">
        <v>200</v>
      </c>
      <c r="C84" s="89" t="s">
        <v>201</v>
      </c>
      <c r="D84" s="90" t="s">
        <v>202</v>
      </c>
      <c r="E84" s="67">
        <f t="shared" si="153"/>
        <v>480.76923076923077</v>
      </c>
      <c r="F84" s="69">
        <v>26</v>
      </c>
      <c r="G84" s="30">
        <v>8</v>
      </c>
      <c r="H84" s="31">
        <f t="shared" si="172"/>
        <v>12500</v>
      </c>
      <c r="I84" s="31">
        <v>0</v>
      </c>
      <c r="J84" s="31">
        <v>0</v>
      </c>
      <c r="K84" s="31">
        <f t="shared" si="163"/>
        <v>962</v>
      </c>
      <c r="L84" s="31">
        <v>0</v>
      </c>
      <c r="M84" s="29">
        <f t="shared" si="164"/>
        <v>601</v>
      </c>
      <c r="N84" s="29">
        <f t="shared" si="165"/>
        <v>1041.25</v>
      </c>
      <c r="O84" s="30">
        <v>0</v>
      </c>
      <c r="P84" s="29">
        <f t="shared" si="166"/>
        <v>15104</v>
      </c>
      <c r="Q84" s="31">
        <f t="shared" si="167"/>
        <v>1500</v>
      </c>
      <c r="R84" s="31">
        <f t="shared" si="168"/>
        <v>114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29">
        <f t="shared" si="169"/>
        <v>1614</v>
      </c>
      <c r="Y84" s="32">
        <f t="shared" si="170"/>
        <v>13490</v>
      </c>
      <c r="Z84" s="31">
        <f t="shared" si="171"/>
        <v>1625</v>
      </c>
      <c r="AA84" s="37" t="s">
        <v>224</v>
      </c>
      <c r="AB84" s="57">
        <v>45479</v>
      </c>
      <c r="AC84" s="35"/>
      <c r="AD84" s="36"/>
    </row>
    <row r="85" spans="1:30" s="7" customFormat="1" ht="96.75" customHeight="1" x14ac:dyDescent="0.25">
      <c r="A85" s="27">
        <v>70</v>
      </c>
      <c r="B85" s="28" t="s">
        <v>203</v>
      </c>
      <c r="C85" s="89" t="s">
        <v>98</v>
      </c>
      <c r="D85" s="90" t="s">
        <v>194</v>
      </c>
      <c r="E85" s="67">
        <f>((H85+J85+L85)/F85)</f>
        <v>514.04166666666663</v>
      </c>
      <c r="F85" s="69">
        <v>24</v>
      </c>
      <c r="G85" s="30">
        <v>0</v>
      </c>
      <c r="H85" s="31">
        <f>ROUND(13365/26*F85,0)</f>
        <v>12337</v>
      </c>
      <c r="I85" s="31">
        <v>0</v>
      </c>
      <c r="J85" s="31">
        <v>0</v>
      </c>
      <c r="K85" s="31">
        <f>ROUND(E85/8*2*G85,0)</f>
        <v>0</v>
      </c>
      <c r="L85" s="31">
        <v>0</v>
      </c>
      <c r="M85" s="29">
        <f t="shared" si="164"/>
        <v>593</v>
      </c>
      <c r="N85" s="29">
        <f t="shared" si="165"/>
        <v>1027.6721</v>
      </c>
      <c r="O85" s="30">
        <v>0</v>
      </c>
      <c r="P85" s="29">
        <f t="shared" si="166"/>
        <v>13958</v>
      </c>
      <c r="Q85" s="31">
        <f t="shared" si="167"/>
        <v>1480</v>
      </c>
      <c r="R85" s="31">
        <f t="shared" si="168"/>
        <v>105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29">
        <f>SUM(Q85:W85)</f>
        <v>1585</v>
      </c>
      <c r="Y85" s="32">
        <f t="shared" si="170"/>
        <v>12373</v>
      </c>
      <c r="Z85" s="31">
        <f t="shared" si="171"/>
        <v>1604</v>
      </c>
      <c r="AA85" s="37" t="s">
        <v>226</v>
      </c>
      <c r="AB85" s="57">
        <v>45479</v>
      </c>
      <c r="AC85" s="35"/>
      <c r="AD85" s="36"/>
    </row>
    <row r="86" spans="1:30" s="7" customFormat="1" ht="96.75" customHeight="1" x14ac:dyDescent="0.25">
      <c r="A86" s="27">
        <v>71</v>
      </c>
      <c r="B86" s="28" t="s">
        <v>350</v>
      </c>
      <c r="C86" s="89" t="s">
        <v>351</v>
      </c>
      <c r="D86" s="90" t="s">
        <v>134</v>
      </c>
      <c r="E86" s="67">
        <f t="shared" si="153"/>
        <v>480.76923076923077</v>
      </c>
      <c r="F86" s="69">
        <v>13</v>
      </c>
      <c r="G86" s="30">
        <v>0</v>
      </c>
      <c r="H86" s="31">
        <f t="shared" si="172"/>
        <v>6250</v>
      </c>
      <c r="I86" s="31">
        <v>0</v>
      </c>
      <c r="J86" s="31">
        <v>0</v>
      </c>
      <c r="K86" s="31">
        <f t="shared" si="163"/>
        <v>0</v>
      </c>
      <c r="L86" s="31">
        <v>0</v>
      </c>
      <c r="M86" s="29">
        <f t="shared" si="164"/>
        <v>301</v>
      </c>
      <c r="N86" s="29">
        <f t="shared" si="165"/>
        <v>520.625</v>
      </c>
      <c r="O86" s="30">
        <v>0</v>
      </c>
      <c r="P86" s="29">
        <f t="shared" si="166"/>
        <v>7072</v>
      </c>
      <c r="Q86" s="31">
        <f t="shared" si="167"/>
        <v>750</v>
      </c>
      <c r="R86" s="31">
        <f t="shared" si="168"/>
        <v>54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29">
        <f t="shared" si="169"/>
        <v>804</v>
      </c>
      <c r="Y86" s="32">
        <f t="shared" si="170"/>
        <v>6268</v>
      </c>
      <c r="Z86" s="31">
        <f t="shared" si="171"/>
        <v>813</v>
      </c>
      <c r="AA86" s="37" t="s">
        <v>352</v>
      </c>
      <c r="AB86" s="57">
        <v>45479</v>
      </c>
      <c r="AC86" s="35"/>
      <c r="AD86" s="36"/>
    </row>
    <row r="87" spans="1:30" s="7" customFormat="1" ht="96.75" customHeight="1" x14ac:dyDescent="0.25">
      <c r="A87" s="27">
        <v>72</v>
      </c>
      <c r="B87" s="28" t="s">
        <v>204</v>
      </c>
      <c r="C87" s="89" t="s">
        <v>205</v>
      </c>
      <c r="D87" s="90" t="s">
        <v>206</v>
      </c>
      <c r="E87" s="67">
        <f t="shared" si="153"/>
        <v>514.03846153846155</v>
      </c>
      <c r="F87" s="69">
        <v>26</v>
      </c>
      <c r="G87" s="30">
        <v>0</v>
      </c>
      <c r="H87" s="31">
        <f>ROUND(13365/26*F87,0)</f>
        <v>13365</v>
      </c>
      <c r="I87" s="31">
        <v>0</v>
      </c>
      <c r="J87" s="31">
        <v>0</v>
      </c>
      <c r="K87" s="31">
        <f t="shared" si="163"/>
        <v>0</v>
      </c>
      <c r="L87" s="31">
        <v>0</v>
      </c>
      <c r="M87" s="29">
        <f t="shared" si="164"/>
        <v>643</v>
      </c>
      <c r="N87" s="29">
        <f t="shared" si="165"/>
        <v>1113.3045</v>
      </c>
      <c r="O87" s="30">
        <v>0</v>
      </c>
      <c r="P87" s="29">
        <f t="shared" si="166"/>
        <v>15121</v>
      </c>
      <c r="Q87" s="31">
        <f t="shared" si="167"/>
        <v>1604</v>
      </c>
      <c r="R87" s="31">
        <f t="shared" si="168"/>
        <v>114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29">
        <f t="shared" si="169"/>
        <v>1718</v>
      </c>
      <c r="Y87" s="32">
        <f t="shared" si="170"/>
        <v>13403</v>
      </c>
      <c r="Z87" s="31">
        <f t="shared" si="171"/>
        <v>1737</v>
      </c>
      <c r="AA87" s="37" t="s">
        <v>227</v>
      </c>
      <c r="AB87" s="57">
        <v>45479</v>
      </c>
      <c r="AC87" s="35"/>
      <c r="AD87" s="36"/>
    </row>
    <row r="88" spans="1:30" s="7" customFormat="1" ht="96.75" customHeight="1" x14ac:dyDescent="0.25">
      <c r="A88" s="27">
        <v>73</v>
      </c>
      <c r="B88" s="28" t="s">
        <v>207</v>
      </c>
      <c r="C88" s="89" t="s">
        <v>208</v>
      </c>
      <c r="D88" s="90" t="s">
        <v>209</v>
      </c>
      <c r="E88" s="67">
        <f t="shared" ref="E88" si="173">((H88+J88+L88)/F88)</f>
        <v>480.75</v>
      </c>
      <c r="F88" s="69">
        <v>24</v>
      </c>
      <c r="G88" s="30">
        <v>0</v>
      </c>
      <c r="H88" s="31">
        <f t="shared" si="172"/>
        <v>11538</v>
      </c>
      <c r="I88" s="31">
        <v>0</v>
      </c>
      <c r="J88" s="31">
        <v>0</v>
      </c>
      <c r="K88" s="31">
        <f t="shared" ref="K88" si="174">ROUND(E88*2/8*G88,0)</f>
        <v>0</v>
      </c>
      <c r="L88" s="31">
        <v>0</v>
      </c>
      <c r="M88" s="29">
        <f t="shared" ref="M88" si="175">+ROUND((L88+J88+H88)*4.81%,0)</f>
        <v>555</v>
      </c>
      <c r="N88" s="29">
        <f t="shared" ref="N88" si="176">+(J88+H88)*8.33%</f>
        <v>961.11540000000002</v>
      </c>
      <c r="O88" s="30">
        <v>0</v>
      </c>
      <c r="P88" s="29">
        <f t="shared" ref="P88" si="177">ROUND(SUM(H88:O88),0)</f>
        <v>13054</v>
      </c>
      <c r="Q88" s="31">
        <f t="shared" ref="Q88" si="178">+ROUND((H88+J88)*12/100,0)</f>
        <v>1385</v>
      </c>
      <c r="R88" s="31">
        <f t="shared" ref="R88" si="179">+ROUNDUP(P88*0.75/100,0)</f>
        <v>98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29">
        <f t="shared" ref="X88" si="180">SUM(Q88:W88)</f>
        <v>1483</v>
      </c>
      <c r="Y88" s="32">
        <f t="shared" ref="Y88" si="181">P88-X88</f>
        <v>11571</v>
      </c>
      <c r="Z88" s="31">
        <f t="shared" ref="Z88" si="182">+ROUND((H88+J88)*13/100,0)</f>
        <v>1500</v>
      </c>
      <c r="AA88" s="37" t="s">
        <v>228</v>
      </c>
      <c r="AB88" s="57">
        <v>45479</v>
      </c>
      <c r="AC88" s="35"/>
      <c r="AD88" s="36"/>
    </row>
    <row r="89" spans="1:30" s="7" customFormat="1" ht="96.75" customHeight="1" x14ac:dyDescent="0.25">
      <c r="A89" s="27">
        <v>74</v>
      </c>
      <c r="B89" s="28" t="s">
        <v>235</v>
      </c>
      <c r="C89" s="89" t="s">
        <v>241</v>
      </c>
      <c r="D89" s="90" t="s">
        <v>123</v>
      </c>
      <c r="E89" s="67">
        <f t="shared" ref="E89:E94" si="183">((H89+J89+L89)/F89)</f>
        <v>480.76923076923077</v>
      </c>
      <c r="F89" s="69">
        <v>26</v>
      </c>
      <c r="G89" s="30">
        <v>0</v>
      </c>
      <c r="H89" s="31">
        <f t="shared" si="172"/>
        <v>12500</v>
      </c>
      <c r="I89" s="31">
        <v>0</v>
      </c>
      <c r="J89" s="31">
        <v>0</v>
      </c>
      <c r="K89" s="31">
        <f t="shared" ref="K89:K94" si="184">ROUND(E89*2/8*G89,0)</f>
        <v>0</v>
      </c>
      <c r="L89" s="31">
        <v>0</v>
      </c>
      <c r="M89" s="29">
        <f t="shared" ref="M89:M94" si="185">+ROUND((L89+J89+H89)*4.81%,0)</f>
        <v>601</v>
      </c>
      <c r="N89" s="29">
        <f t="shared" ref="N89:N94" si="186">+(J89+H89)*8.33%</f>
        <v>1041.25</v>
      </c>
      <c r="O89" s="30">
        <v>0</v>
      </c>
      <c r="P89" s="29">
        <f t="shared" ref="P89:P94" si="187">ROUND(SUM(H89:O89),0)</f>
        <v>14142</v>
      </c>
      <c r="Q89" s="31">
        <f t="shared" ref="Q89:Q94" si="188">+ROUND((H89+J89)*12/100,0)</f>
        <v>1500</v>
      </c>
      <c r="R89" s="31">
        <f t="shared" ref="R89:R94" si="189">+ROUNDUP(P89*0.75/100,0)</f>
        <v>107</v>
      </c>
      <c r="S89" s="31">
        <v>0</v>
      </c>
      <c r="T89" s="31">
        <v>0</v>
      </c>
      <c r="U89" s="31">
        <v>0</v>
      </c>
      <c r="V89" s="31">
        <v>0</v>
      </c>
      <c r="W89" s="31">
        <v>0</v>
      </c>
      <c r="X89" s="29">
        <f t="shared" ref="X89:X94" si="190">SUM(Q89:W89)</f>
        <v>1607</v>
      </c>
      <c r="Y89" s="32">
        <f t="shared" ref="Y89:Y94" si="191">P89-X89</f>
        <v>12535</v>
      </c>
      <c r="Z89" s="31">
        <f t="shared" ref="Z89:Z94" si="192">+ROUND((H89+J89)*13/100,0)</f>
        <v>1625</v>
      </c>
      <c r="AA89" s="37" t="s">
        <v>240</v>
      </c>
      <c r="AB89" s="57">
        <v>45479</v>
      </c>
      <c r="AC89" s="35"/>
      <c r="AD89" s="36"/>
    </row>
    <row r="90" spans="1:30" s="7" customFormat="1" ht="96.75" customHeight="1" x14ac:dyDescent="0.25">
      <c r="A90" s="27">
        <v>75</v>
      </c>
      <c r="B90" s="28" t="s">
        <v>210</v>
      </c>
      <c r="C90" s="89" t="s">
        <v>211</v>
      </c>
      <c r="D90" s="90" t="s">
        <v>212</v>
      </c>
      <c r="E90" s="67">
        <f t="shared" si="183"/>
        <v>480.78260869565219</v>
      </c>
      <c r="F90" s="69">
        <v>23</v>
      </c>
      <c r="G90" s="30">
        <v>8</v>
      </c>
      <c r="H90" s="31">
        <f t="shared" si="172"/>
        <v>11058</v>
      </c>
      <c r="I90" s="31">
        <v>0</v>
      </c>
      <c r="J90" s="31">
        <v>0</v>
      </c>
      <c r="K90" s="31">
        <f t="shared" si="184"/>
        <v>962</v>
      </c>
      <c r="L90" s="31">
        <v>0</v>
      </c>
      <c r="M90" s="29">
        <f t="shared" si="185"/>
        <v>532</v>
      </c>
      <c r="N90" s="29">
        <f t="shared" si="186"/>
        <v>921.13139999999999</v>
      </c>
      <c r="O90" s="30">
        <v>0</v>
      </c>
      <c r="P90" s="29">
        <f t="shared" si="187"/>
        <v>13473</v>
      </c>
      <c r="Q90" s="31">
        <f t="shared" si="188"/>
        <v>1327</v>
      </c>
      <c r="R90" s="31">
        <f t="shared" si="189"/>
        <v>102</v>
      </c>
      <c r="S90" s="31">
        <v>0</v>
      </c>
      <c r="T90" s="31">
        <v>0</v>
      </c>
      <c r="U90" s="31">
        <v>0</v>
      </c>
      <c r="V90" s="31">
        <v>0</v>
      </c>
      <c r="W90" s="31">
        <v>0</v>
      </c>
      <c r="X90" s="29">
        <f t="shared" si="190"/>
        <v>1429</v>
      </c>
      <c r="Y90" s="32">
        <f t="shared" si="191"/>
        <v>12044</v>
      </c>
      <c r="Z90" s="31">
        <f t="shared" si="192"/>
        <v>1438</v>
      </c>
      <c r="AA90" s="37" t="s">
        <v>229</v>
      </c>
      <c r="AB90" s="57">
        <v>45479</v>
      </c>
      <c r="AC90" s="35"/>
      <c r="AD90" s="36"/>
    </row>
    <row r="91" spans="1:30" s="7" customFormat="1" ht="96.75" customHeight="1" x14ac:dyDescent="0.25">
      <c r="A91" s="27">
        <v>76</v>
      </c>
      <c r="B91" s="28" t="s">
        <v>367</v>
      </c>
      <c r="C91" s="89" t="s">
        <v>359</v>
      </c>
      <c r="D91" s="90" t="s">
        <v>360</v>
      </c>
      <c r="E91" s="67">
        <f t="shared" si="183"/>
        <v>480.76923076923077</v>
      </c>
      <c r="F91" s="69">
        <v>26</v>
      </c>
      <c r="G91" s="30">
        <v>4</v>
      </c>
      <c r="H91" s="31">
        <f t="shared" si="172"/>
        <v>12500</v>
      </c>
      <c r="I91" s="31">
        <v>0</v>
      </c>
      <c r="J91" s="31">
        <v>0</v>
      </c>
      <c r="K91" s="31">
        <f t="shared" si="184"/>
        <v>481</v>
      </c>
      <c r="L91" s="31">
        <v>0</v>
      </c>
      <c r="M91" s="29">
        <f t="shared" si="185"/>
        <v>601</v>
      </c>
      <c r="N91" s="29">
        <f t="shared" si="186"/>
        <v>1041.25</v>
      </c>
      <c r="O91" s="30">
        <v>0</v>
      </c>
      <c r="P91" s="29">
        <f t="shared" si="187"/>
        <v>14623</v>
      </c>
      <c r="Q91" s="31">
        <f t="shared" si="188"/>
        <v>1500</v>
      </c>
      <c r="R91" s="31">
        <f t="shared" si="189"/>
        <v>110</v>
      </c>
      <c r="S91" s="31">
        <v>0</v>
      </c>
      <c r="T91" s="31">
        <v>0</v>
      </c>
      <c r="U91" s="31">
        <v>0</v>
      </c>
      <c r="V91" s="31">
        <v>0</v>
      </c>
      <c r="W91" s="31">
        <v>0</v>
      </c>
      <c r="X91" s="29">
        <f t="shared" si="190"/>
        <v>1610</v>
      </c>
      <c r="Y91" s="32">
        <f t="shared" si="191"/>
        <v>13013</v>
      </c>
      <c r="Z91" s="31">
        <f t="shared" si="192"/>
        <v>1625</v>
      </c>
      <c r="AA91" s="37" t="s">
        <v>364</v>
      </c>
      <c r="AB91" s="57">
        <v>45479</v>
      </c>
      <c r="AC91" s="35"/>
      <c r="AD91" s="36"/>
    </row>
    <row r="92" spans="1:30" s="7" customFormat="1" ht="96.75" customHeight="1" x14ac:dyDescent="0.25">
      <c r="A92" s="27">
        <v>77</v>
      </c>
      <c r="B92" s="28" t="s">
        <v>254</v>
      </c>
      <c r="C92" s="89" t="s">
        <v>255</v>
      </c>
      <c r="D92" s="90" t="s">
        <v>256</v>
      </c>
      <c r="E92" s="67">
        <f t="shared" si="183"/>
        <v>683</v>
      </c>
      <c r="F92" s="69">
        <v>23</v>
      </c>
      <c r="G92" s="30">
        <v>0</v>
      </c>
      <c r="H92" s="31">
        <f>ROUND(13365/26*F92,0)</f>
        <v>11823</v>
      </c>
      <c r="I92" s="31">
        <v>0</v>
      </c>
      <c r="J92" s="31">
        <v>0</v>
      </c>
      <c r="K92" s="31">
        <f t="shared" si="184"/>
        <v>0</v>
      </c>
      <c r="L92" s="31">
        <v>3886</v>
      </c>
      <c r="M92" s="29">
        <f t="shared" si="185"/>
        <v>756</v>
      </c>
      <c r="N92" s="29">
        <f t="shared" si="186"/>
        <v>984.85590000000002</v>
      </c>
      <c r="O92" s="30">
        <v>0</v>
      </c>
      <c r="P92" s="29">
        <f t="shared" si="187"/>
        <v>17450</v>
      </c>
      <c r="Q92" s="31">
        <f t="shared" si="188"/>
        <v>1419</v>
      </c>
      <c r="R92" s="31">
        <f t="shared" si="189"/>
        <v>131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29">
        <f t="shared" si="190"/>
        <v>1550</v>
      </c>
      <c r="Y92" s="32">
        <f t="shared" si="191"/>
        <v>15900</v>
      </c>
      <c r="Z92" s="31">
        <f t="shared" si="192"/>
        <v>1537</v>
      </c>
      <c r="AA92" s="37" t="s">
        <v>257</v>
      </c>
      <c r="AB92" s="57">
        <v>45479</v>
      </c>
      <c r="AC92" s="35"/>
      <c r="AD92" s="36"/>
    </row>
    <row r="93" spans="1:30" s="7" customFormat="1" ht="96.75" customHeight="1" x14ac:dyDescent="0.25">
      <c r="A93" s="27">
        <v>78</v>
      </c>
      <c r="B93" s="28" t="s">
        <v>258</v>
      </c>
      <c r="C93" s="89" t="s">
        <v>259</v>
      </c>
      <c r="D93" s="90" t="s">
        <v>260</v>
      </c>
      <c r="E93" s="67">
        <f t="shared" si="183"/>
        <v>578.695652173913</v>
      </c>
      <c r="F93" s="69">
        <v>23</v>
      </c>
      <c r="G93" s="30">
        <v>0</v>
      </c>
      <c r="H93" s="31">
        <f>ROUND(13365/26*F93,0)</f>
        <v>11823</v>
      </c>
      <c r="I93" s="31">
        <v>0</v>
      </c>
      <c r="J93" s="31">
        <v>0</v>
      </c>
      <c r="K93" s="31">
        <f t="shared" si="184"/>
        <v>0</v>
      </c>
      <c r="L93" s="31">
        <v>1487</v>
      </c>
      <c r="M93" s="29">
        <f t="shared" si="185"/>
        <v>640</v>
      </c>
      <c r="N93" s="29">
        <f t="shared" si="186"/>
        <v>984.85590000000002</v>
      </c>
      <c r="O93" s="30">
        <v>0</v>
      </c>
      <c r="P93" s="29">
        <f t="shared" si="187"/>
        <v>14935</v>
      </c>
      <c r="Q93" s="31">
        <f t="shared" si="188"/>
        <v>1419</v>
      </c>
      <c r="R93" s="31">
        <f t="shared" si="189"/>
        <v>113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29">
        <f t="shared" si="190"/>
        <v>1532</v>
      </c>
      <c r="Y93" s="32">
        <f t="shared" si="191"/>
        <v>13403</v>
      </c>
      <c r="Z93" s="31">
        <f t="shared" si="192"/>
        <v>1537</v>
      </c>
      <c r="AA93" s="37" t="s">
        <v>261</v>
      </c>
      <c r="AB93" s="57">
        <v>45479</v>
      </c>
      <c r="AC93" s="35"/>
      <c r="AD93" s="36"/>
    </row>
    <row r="94" spans="1:30" s="7" customFormat="1" ht="96.75" customHeight="1" x14ac:dyDescent="0.25">
      <c r="A94" s="27">
        <v>79</v>
      </c>
      <c r="B94" s="28" t="s">
        <v>213</v>
      </c>
      <c r="C94" s="89" t="s">
        <v>214</v>
      </c>
      <c r="D94" s="90" t="s">
        <v>215</v>
      </c>
      <c r="E94" s="67">
        <f t="shared" si="183"/>
        <v>480.77272727272725</v>
      </c>
      <c r="F94" s="69">
        <v>22</v>
      </c>
      <c r="G94" s="30">
        <v>8</v>
      </c>
      <c r="H94" s="31">
        <f t="shared" si="172"/>
        <v>10577</v>
      </c>
      <c r="I94" s="31">
        <v>0</v>
      </c>
      <c r="J94" s="31">
        <v>0</v>
      </c>
      <c r="K94" s="31">
        <f t="shared" si="184"/>
        <v>962</v>
      </c>
      <c r="L94" s="31">
        <v>0</v>
      </c>
      <c r="M94" s="29">
        <f t="shared" si="185"/>
        <v>509</v>
      </c>
      <c r="N94" s="29">
        <f t="shared" si="186"/>
        <v>881.06409999999994</v>
      </c>
      <c r="O94" s="30">
        <v>0</v>
      </c>
      <c r="P94" s="29">
        <f t="shared" si="187"/>
        <v>12929</v>
      </c>
      <c r="Q94" s="31">
        <f t="shared" si="188"/>
        <v>1269</v>
      </c>
      <c r="R94" s="31">
        <f t="shared" si="189"/>
        <v>97</v>
      </c>
      <c r="S94" s="31">
        <v>0</v>
      </c>
      <c r="T94" s="31">
        <v>0</v>
      </c>
      <c r="U94" s="31">
        <v>0</v>
      </c>
      <c r="V94" s="31">
        <v>0</v>
      </c>
      <c r="W94" s="31">
        <v>0</v>
      </c>
      <c r="X94" s="29">
        <f t="shared" si="190"/>
        <v>1366</v>
      </c>
      <c r="Y94" s="32">
        <f t="shared" si="191"/>
        <v>11563</v>
      </c>
      <c r="Z94" s="31">
        <f t="shared" si="192"/>
        <v>1375</v>
      </c>
      <c r="AA94" s="37" t="s">
        <v>231</v>
      </c>
      <c r="AB94" s="57">
        <v>45479</v>
      </c>
      <c r="AC94" s="35"/>
      <c r="AD94" s="36"/>
    </row>
    <row r="95" spans="1:30" s="7" customFormat="1" ht="96.75" customHeight="1" x14ac:dyDescent="0.25">
      <c r="A95" s="27">
        <v>80</v>
      </c>
      <c r="B95" s="28" t="s">
        <v>271</v>
      </c>
      <c r="C95" s="89" t="s">
        <v>264</v>
      </c>
      <c r="D95" s="90" t="s">
        <v>265</v>
      </c>
      <c r="E95" s="67">
        <f t="shared" ref="E95" si="193">((H95+J95+L95)/F95)</f>
        <v>480.75</v>
      </c>
      <c r="F95" s="69">
        <v>12</v>
      </c>
      <c r="G95" s="30">
        <v>0</v>
      </c>
      <c r="H95" s="31">
        <f t="shared" si="172"/>
        <v>5769</v>
      </c>
      <c r="I95" s="31">
        <v>0</v>
      </c>
      <c r="J95" s="31">
        <v>0</v>
      </c>
      <c r="K95" s="31">
        <f t="shared" ref="K95" si="194">ROUND(E95*2/8*G95,0)</f>
        <v>0</v>
      </c>
      <c r="L95" s="31">
        <v>0</v>
      </c>
      <c r="M95" s="29">
        <f t="shared" ref="M95" si="195">+ROUND((L95+J95+H95)*4.81%,0)</f>
        <v>277</v>
      </c>
      <c r="N95" s="29">
        <f t="shared" ref="N95" si="196">+(J95+H95)*8.33%</f>
        <v>480.55770000000001</v>
      </c>
      <c r="O95" s="30">
        <v>0</v>
      </c>
      <c r="P95" s="29">
        <f t="shared" ref="P95" si="197">ROUND(SUM(H95:O95),0)</f>
        <v>6527</v>
      </c>
      <c r="Q95" s="31">
        <f t="shared" ref="Q95" si="198">+ROUND((H95+J95)*12/100,0)</f>
        <v>692</v>
      </c>
      <c r="R95" s="31">
        <f t="shared" ref="R95" si="199">+ROUNDUP(P95*0.75/100,0)</f>
        <v>49</v>
      </c>
      <c r="S95" s="31">
        <v>0</v>
      </c>
      <c r="T95" s="31">
        <v>0</v>
      </c>
      <c r="U95" s="31">
        <v>0</v>
      </c>
      <c r="V95" s="31">
        <v>0</v>
      </c>
      <c r="W95" s="31">
        <v>0</v>
      </c>
      <c r="X95" s="29">
        <f t="shared" ref="X95" si="200">SUM(Q95:W95)</f>
        <v>741</v>
      </c>
      <c r="Y95" s="32">
        <f t="shared" ref="Y95" si="201">P95-X95</f>
        <v>5786</v>
      </c>
      <c r="Z95" s="31">
        <f t="shared" ref="Z95" si="202">+ROUND((H95+J95)*13/100,0)</f>
        <v>750</v>
      </c>
      <c r="AA95" s="37" t="s">
        <v>273</v>
      </c>
      <c r="AB95" s="57">
        <v>45479</v>
      </c>
      <c r="AC95" s="35"/>
      <c r="AD95" s="36"/>
    </row>
    <row r="96" spans="1:30" s="7" customFormat="1" ht="96.75" customHeight="1" x14ac:dyDescent="0.25">
      <c r="A96" s="27">
        <v>81</v>
      </c>
      <c r="B96" s="28" t="s">
        <v>250</v>
      </c>
      <c r="C96" s="89" t="s">
        <v>249</v>
      </c>
      <c r="D96" s="90" t="s">
        <v>251</v>
      </c>
      <c r="E96" s="67">
        <f t="shared" ref="E96" si="203">((H96+J96+L96)/F96)</f>
        <v>480.78260869565219</v>
      </c>
      <c r="F96" s="69">
        <v>23</v>
      </c>
      <c r="G96" s="30">
        <v>0</v>
      </c>
      <c r="H96" s="31">
        <f t="shared" si="172"/>
        <v>11058</v>
      </c>
      <c r="I96" s="31">
        <v>0</v>
      </c>
      <c r="J96" s="31">
        <v>0</v>
      </c>
      <c r="K96" s="31">
        <f t="shared" ref="K96" si="204">ROUND(E96*2/8*G96,0)</f>
        <v>0</v>
      </c>
      <c r="L96" s="31">
        <v>0</v>
      </c>
      <c r="M96" s="29">
        <f t="shared" ref="M96" si="205">+ROUND((L96+J96+H96)*4.81%,0)</f>
        <v>532</v>
      </c>
      <c r="N96" s="29">
        <f t="shared" ref="N96" si="206">+(J96+H96)*8.33%</f>
        <v>921.13139999999999</v>
      </c>
      <c r="O96" s="30">
        <v>437</v>
      </c>
      <c r="P96" s="29">
        <f t="shared" ref="P96" si="207">ROUND(SUM(H96:O96),0)</f>
        <v>12948</v>
      </c>
      <c r="Q96" s="31">
        <f t="shared" ref="Q96" si="208">+ROUND((H96+J96)*12/100,0)</f>
        <v>1327</v>
      </c>
      <c r="R96" s="31">
        <f t="shared" ref="R96" si="209">+ROUNDUP(P96*0.75/100,0)</f>
        <v>98</v>
      </c>
      <c r="S96" s="31">
        <v>0</v>
      </c>
      <c r="T96" s="31">
        <v>0</v>
      </c>
      <c r="U96" s="31">
        <v>0</v>
      </c>
      <c r="V96" s="31">
        <v>0</v>
      </c>
      <c r="W96" s="31">
        <v>0</v>
      </c>
      <c r="X96" s="29">
        <f t="shared" ref="X96" si="210">SUM(Q96:W96)</f>
        <v>1425</v>
      </c>
      <c r="Y96" s="32">
        <f t="shared" ref="Y96" si="211">P96-X96</f>
        <v>11523</v>
      </c>
      <c r="Z96" s="31">
        <f t="shared" ref="Z96" si="212">+ROUND((H96+J96)*13/100,0)</f>
        <v>1438</v>
      </c>
      <c r="AA96" s="37" t="s">
        <v>253</v>
      </c>
      <c r="AB96" s="57">
        <v>45479</v>
      </c>
      <c r="AC96" s="35"/>
      <c r="AD96" s="36"/>
    </row>
    <row r="97" spans="1:30" s="7" customFormat="1" ht="96.75" customHeight="1" x14ac:dyDescent="0.25">
      <c r="A97" s="27">
        <v>82</v>
      </c>
      <c r="B97" s="28" t="s">
        <v>368</v>
      </c>
      <c r="C97" s="89" t="s">
        <v>361</v>
      </c>
      <c r="D97" s="90" t="s">
        <v>362</v>
      </c>
      <c r="E97" s="67">
        <f t="shared" ref="E97:E102" si="213">((H97+J97+L97)/F97)</f>
        <v>480.76923076923077</v>
      </c>
      <c r="F97" s="69">
        <v>26</v>
      </c>
      <c r="G97" s="30">
        <v>0</v>
      </c>
      <c r="H97" s="31">
        <f t="shared" si="172"/>
        <v>12500</v>
      </c>
      <c r="I97" s="31">
        <v>0</v>
      </c>
      <c r="J97" s="31">
        <v>0</v>
      </c>
      <c r="K97" s="31">
        <f t="shared" ref="K97" si="214">ROUND(E97*2/8*G97,0)</f>
        <v>0</v>
      </c>
      <c r="L97" s="31">
        <v>0</v>
      </c>
      <c r="M97" s="29">
        <f t="shared" ref="M97" si="215">+ROUND((L97+J97+H97)*4.81%,0)</f>
        <v>601</v>
      </c>
      <c r="N97" s="29">
        <f t="shared" ref="N97" si="216">+(J97+H97)*8.33%</f>
        <v>1041.25</v>
      </c>
      <c r="O97" s="30">
        <v>494</v>
      </c>
      <c r="P97" s="29">
        <f t="shared" ref="P97" si="217">ROUND(SUM(H97:O97),0)</f>
        <v>14636</v>
      </c>
      <c r="Q97" s="31">
        <f t="shared" ref="Q97" si="218">+ROUND((H97+J97)*12/100,0)</f>
        <v>1500</v>
      </c>
      <c r="R97" s="31">
        <f t="shared" ref="R97" si="219">+ROUNDUP(P97*0.75/100,0)</f>
        <v>110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29">
        <f t="shared" ref="X97" si="220">SUM(Q97:W97)</f>
        <v>1610</v>
      </c>
      <c r="Y97" s="32">
        <f t="shared" ref="Y97" si="221">P97-X97</f>
        <v>13026</v>
      </c>
      <c r="Z97" s="31">
        <f t="shared" ref="Z97" si="222">+ROUND((H97+J97)*13/100,0)</f>
        <v>1625</v>
      </c>
      <c r="AA97" s="37" t="s">
        <v>365</v>
      </c>
      <c r="AB97" s="57">
        <v>45479</v>
      </c>
      <c r="AC97" s="35"/>
      <c r="AD97" s="36"/>
    </row>
    <row r="98" spans="1:30" s="7" customFormat="1" ht="96.75" customHeight="1" x14ac:dyDescent="0.25">
      <c r="A98" s="27">
        <v>83</v>
      </c>
      <c r="B98" s="28" t="s">
        <v>353</v>
      </c>
      <c r="C98" s="89" t="s">
        <v>354</v>
      </c>
      <c r="D98" s="90" t="s">
        <v>355</v>
      </c>
      <c r="E98" s="67">
        <f t="shared" si="213"/>
        <v>480.75</v>
      </c>
      <c r="F98" s="69">
        <v>24</v>
      </c>
      <c r="G98" s="30">
        <v>0</v>
      </c>
      <c r="H98" s="31">
        <f t="shared" si="172"/>
        <v>11538</v>
      </c>
      <c r="I98" s="31">
        <v>0</v>
      </c>
      <c r="J98" s="31">
        <v>0</v>
      </c>
      <c r="K98" s="31">
        <f t="shared" ref="K98:K102" si="223">ROUND(E98*2/8*G98,0)</f>
        <v>0</v>
      </c>
      <c r="L98" s="31">
        <v>0</v>
      </c>
      <c r="M98" s="29">
        <f t="shared" ref="M98:M102" si="224">+ROUND((L98+J98+H98)*4.81%,0)</f>
        <v>555</v>
      </c>
      <c r="N98" s="29">
        <f t="shared" ref="N98:N102" si="225">+(J98+H98)*8.33%</f>
        <v>961.11540000000002</v>
      </c>
      <c r="O98" s="30">
        <v>0</v>
      </c>
      <c r="P98" s="29">
        <f t="shared" ref="P98:P102" si="226">ROUND(SUM(H98:O98),0)</f>
        <v>13054</v>
      </c>
      <c r="Q98" s="31">
        <f t="shared" ref="Q98:Q102" si="227">+ROUND((H98+J98)*12/100,0)</f>
        <v>1385</v>
      </c>
      <c r="R98" s="31">
        <f t="shared" ref="R98:R102" si="228">+ROUNDUP(P98*0.75/100,0)</f>
        <v>98</v>
      </c>
      <c r="S98" s="31">
        <v>0</v>
      </c>
      <c r="T98" s="31">
        <v>0</v>
      </c>
      <c r="U98" s="31">
        <v>0</v>
      </c>
      <c r="V98" s="31">
        <v>0</v>
      </c>
      <c r="W98" s="31">
        <v>0</v>
      </c>
      <c r="X98" s="29">
        <f t="shared" ref="X98:X102" si="229">SUM(Q98:W98)</f>
        <v>1483</v>
      </c>
      <c r="Y98" s="32">
        <f t="shared" ref="Y98:Y102" si="230">P98-X98</f>
        <v>11571</v>
      </c>
      <c r="Z98" s="31">
        <f t="shared" ref="Z98:Z102" si="231">+ROUND((H98+J98)*13/100,0)</f>
        <v>1500</v>
      </c>
      <c r="AA98" s="37" t="s">
        <v>356</v>
      </c>
      <c r="AB98" s="57">
        <v>45479</v>
      </c>
      <c r="AC98" s="35"/>
      <c r="AD98" s="36"/>
    </row>
    <row r="99" spans="1:30" s="7" customFormat="1" ht="96.75" customHeight="1" x14ac:dyDescent="0.25">
      <c r="A99" s="27">
        <v>84</v>
      </c>
      <c r="B99" s="28" t="s">
        <v>291</v>
      </c>
      <c r="C99" s="89" t="s">
        <v>283</v>
      </c>
      <c r="D99" s="90" t="s">
        <v>284</v>
      </c>
      <c r="E99" s="67">
        <f t="shared" si="213"/>
        <v>480.76470588235293</v>
      </c>
      <c r="F99" s="69">
        <v>17</v>
      </c>
      <c r="G99" s="30">
        <v>0</v>
      </c>
      <c r="H99" s="31">
        <f t="shared" si="172"/>
        <v>8173</v>
      </c>
      <c r="I99" s="31">
        <v>0</v>
      </c>
      <c r="J99" s="31">
        <v>0</v>
      </c>
      <c r="K99" s="31">
        <f t="shared" si="223"/>
        <v>0</v>
      </c>
      <c r="L99" s="31">
        <v>0</v>
      </c>
      <c r="M99" s="29">
        <f t="shared" si="224"/>
        <v>393</v>
      </c>
      <c r="N99" s="29">
        <f t="shared" si="225"/>
        <v>680.81089999999995</v>
      </c>
      <c r="O99" s="30">
        <v>0</v>
      </c>
      <c r="P99" s="29">
        <f t="shared" si="226"/>
        <v>9247</v>
      </c>
      <c r="Q99" s="31">
        <f t="shared" si="227"/>
        <v>981</v>
      </c>
      <c r="R99" s="31">
        <f t="shared" si="228"/>
        <v>70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29">
        <f t="shared" si="229"/>
        <v>1051</v>
      </c>
      <c r="Y99" s="32">
        <f t="shared" si="230"/>
        <v>8196</v>
      </c>
      <c r="Z99" s="31">
        <f t="shared" si="231"/>
        <v>1062</v>
      </c>
      <c r="AA99" s="37" t="s">
        <v>292</v>
      </c>
      <c r="AB99" s="57">
        <v>45479</v>
      </c>
      <c r="AC99" s="35"/>
      <c r="AD99" s="36"/>
    </row>
    <row r="100" spans="1:30" s="7" customFormat="1" ht="96.75" customHeight="1" x14ac:dyDescent="0.25">
      <c r="A100" s="27">
        <v>85</v>
      </c>
      <c r="B100" s="28" t="s">
        <v>270</v>
      </c>
      <c r="C100" s="89" t="s">
        <v>266</v>
      </c>
      <c r="D100" s="90" t="s">
        <v>267</v>
      </c>
      <c r="E100" s="67">
        <f t="shared" si="213"/>
        <v>480.76923076923077</v>
      </c>
      <c r="F100" s="69">
        <v>26</v>
      </c>
      <c r="G100" s="30">
        <v>8</v>
      </c>
      <c r="H100" s="31">
        <f t="shared" si="172"/>
        <v>12500</v>
      </c>
      <c r="I100" s="31">
        <v>0</v>
      </c>
      <c r="J100" s="31">
        <v>0</v>
      </c>
      <c r="K100" s="31">
        <f t="shared" si="223"/>
        <v>962</v>
      </c>
      <c r="L100" s="31">
        <v>0</v>
      </c>
      <c r="M100" s="29">
        <f t="shared" si="224"/>
        <v>601</v>
      </c>
      <c r="N100" s="29">
        <f t="shared" si="225"/>
        <v>1041.25</v>
      </c>
      <c r="O100" s="30">
        <v>0</v>
      </c>
      <c r="P100" s="29">
        <f t="shared" si="226"/>
        <v>15104</v>
      </c>
      <c r="Q100" s="31">
        <f t="shared" si="227"/>
        <v>1500</v>
      </c>
      <c r="R100" s="31">
        <f t="shared" si="228"/>
        <v>114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29">
        <f t="shared" si="229"/>
        <v>1614</v>
      </c>
      <c r="Y100" s="32">
        <f t="shared" si="230"/>
        <v>13490</v>
      </c>
      <c r="Z100" s="31">
        <f t="shared" si="231"/>
        <v>1625</v>
      </c>
      <c r="AA100" s="37" t="s">
        <v>275</v>
      </c>
      <c r="AB100" s="57">
        <v>45479</v>
      </c>
      <c r="AC100" s="35"/>
      <c r="AD100" s="36"/>
    </row>
    <row r="101" spans="1:30" s="7" customFormat="1" ht="96.75" customHeight="1" x14ac:dyDescent="0.25">
      <c r="A101" s="27">
        <v>86</v>
      </c>
      <c r="B101" s="28" t="s">
        <v>269</v>
      </c>
      <c r="C101" s="89" t="s">
        <v>268</v>
      </c>
      <c r="D101" s="90" t="s">
        <v>130</v>
      </c>
      <c r="E101" s="67">
        <f t="shared" si="213"/>
        <v>480.78260869565219</v>
      </c>
      <c r="F101" s="69">
        <v>23</v>
      </c>
      <c r="G101" s="30">
        <v>0</v>
      </c>
      <c r="H101" s="31">
        <f t="shared" si="172"/>
        <v>11058</v>
      </c>
      <c r="I101" s="31">
        <v>0</v>
      </c>
      <c r="J101" s="31">
        <v>0</v>
      </c>
      <c r="K101" s="31">
        <f t="shared" si="223"/>
        <v>0</v>
      </c>
      <c r="L101" s="31">
        <v>0</v>
      </c>
      <c r="M101" s="29">
        <f t="shared" si="224"/>
        <v>532</v>
      </c>
      <c r="N101" s="29">
        <f t="shared" si="225"/>
        <v>921.13139999999999</v>
      </c>
      <c r="O101" s="30">
        <v>0</v>
      </c>
      <c r="P101" s="29">
        <f t="shared" si="226"/>
        <v>12511</v>
      </c>
      <c r="Q101" s="31">
        <f t="shared" si="227"/>
        <v>1327</v>
      </c>
      <c r="R101" s="31">
        <f t="shared" si="228"/>
        <v>94</v>
      </c>
      <c r="S101" s="31">
        <v>0</v>
      </c>
      <c r="T101" s="31">
        <v>0</v>
      </c>
      <c r="U101" s="31">
        <v>0</v>
      </c>
      <c r="V101" s="31">
        <v>0</v>
      </c>
      <c r="W101" s="31">
        <v>0</v>
      </c>
      <c r="X101" s="29">
        <f t="shared" si="229"/>
        <v>1421</v>
      </c>
      <c r="Y101" s="32">
        <f t="shared" si="230"/>
        <v>11090</v>
      </c>
      <c r="Z101" s="31">
        <f t="shared" si="231"/>
        <v>1438</v>
      </c>
      <c r="AA101" s="37" t="s">
        <v>276</v>
      </c>
      <c r="AB101" s="57">
        <v>45479</v>
      </c>
      <c r="AC101" s="35"/>
      <c r="AD101" s="36"/>
    </row>
    <row r="102" spans="1:30" s="7" customFormat="1" ht="96.75" customHeight="1" x14ac:dyDescent="0.25">
      <c r="A102" s="27">
        <v>87</v>
      </c>
      <c r="B102" s="28" t="s">
        <v>381</v>
      </c>
      <c r="C102" s="89" t="s">
        <v>382</v>
      </c>
      <c r="D102" s="90" t="s">
        <v>383</v>
      </c>
      <c r="E102" s="67">
        <f t="shared" si="213"/>
        <v>480.77777777777777</v>
      </c>
      <c r="F102" s="69">
        <v>9</v>
      </c>
      <c r="G102" s="30">
        <v>0</v>
      </c>
      <c r="H102" s="31">
        <f t="shared" si="172"/>
        <v>4327</v>
      </c>
      <c r="I102" s="31">
        <v>0</v>
      </c>
      <c r="J102" s="31">
        <v>0</v>
      </c>
      <c r="K102" s="31">
        <f t="shared" si="223"/>
        <v>0</v>
      </c>
      <c r="L102" s="31">
        <v>0</v>
      </c>
      <c r="M102" s="29">
        <f t="shared" si="224"/>
        <v>208</v>
      </c>
      <c r="N102" s="29">
        <f t="shared" si="225"/>
        <v>360.4391</v>
      </c>
      <c r="O102" s="30">
        <v>0</v>
      </c>
      <c r="P102" s="29">
        <f t="shared" si="226"/>
        <v>4895</v>
      </c>
      <c r="Q102" s="31">
        <f t="shared" si="227"/>
        <v>519</v>
      </c>
      <c r="R102" s="31">
        <f t="shared" si="228"/>
        <v>37</v>
      </c>
      <c r="S102" s="31">
        <v>0</v>
      </c>
      <c r="T102" s="31">
        <v>0</v>
      </c>
      <c r="U102" s="31">
        <v>0</v>
      </c>
      <c r="V102" s="31">
        <v>0</v>
      </c>
      <c r="W102" s="31">
        <v>0</v>
      </c>
      <c r="X102" s="29">
        <f t="shared" si="229"/>
        <v>556</v>
      </c>
      <c r="Y102" s="32">
        <f t="shared" si="230"/>
        <v>4339</v>
      </c>
      <c r="Z102" s="31">
        <f t="shared" si="231"/>
        <v>563</v>
      </c>
      <c r="AA102" s="37" t="s">
        <v>384</v>
      </c>
      <c r="AB102" s="57">
        <v>45479</v>
      </c>
      <c r="AC102" s="35"/>
      <c r="AD102" s="36"/>
    </row>
    <row r="103" spans="1:30" s="7" customFormat="1" ht="96.75" customHeight="1" x14ac:dyDescent="0.25">
      <c r="A103" s="27">
        <v>88</v>
      </c>
      <c r="B103" s="28" t="s">
        <v>301</v>
      </c>
      <c r="C103" s="89" t="s">
        <v>302</v>
      </c>
      <c r="D103" s="90" t="s">
        <v>268</v>
      </c>
      <c r="E103" s="67">
        <f t="shared" ref="E103" si="232">((H103+J103+L103)/F103)</f>
        <v>480.78571428571428</v>
      </c>
      <c r="F103" s="69">
        <v>14</v>
      </c>
      <c r="G103" s="30">
        <v>0</v>
      </c>
      <c r="H103" s="31">
        <f t="shared" si="172"/>
        <v>6731</v>
      </c>
      <c r="I103" s="31">
        <v>0</v>
      </c>
      <c r="J103" s="31">
        <v>0</v>
      </c>
      <c r="K103" s="31">
        <f t="shared" ref="K103" si="233">ROUND(E103*2/8*G103,0)</f>
        <v>0</v>
      </c>
      <c r="L103" s="31">
        <v>0</v>
      </c>
      <c r="M103" s="29">
        <f t="shared" ref="M103" si="234">+ROUND((L103+J103+H103)*4.81%,0)</f>
        <v>324</v>
      </c>
      <c r="N103" s="29">
        <f t="shared" ref="N103" si="235">+(J103+H103)*8.33%</f>
        <v>560.69230000000005</v>
      </c>
      <c r="O103" s="30">
        <v>0</v>
      </c>
      <c r="P103" s="29">
        <f t="shared" ref="P103" si="236">ROUND(SUM(H103:O103),0)</f>
        <v>7616</v>
      </c>
      <c r="Q103" s="31">
        <f t="shared" ref="Q103" si="237">+ROUND((H103+J103)*12/100,0)</f>
        <v>808</v>
      </c>
      <c r="R103" s="31">
        <f t="shared" ref="R103" si="238">+ROUNDUP(P103*0.75/100,0)</f>
        <v>58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29">
        <f t="shared" ref="X103" si="239">SUM(Q103:W103)</f>
        <v>866</v>
      </c>
      <c r="Y103" s="32">
        <f t="shared" ref="Y103" si="240">P103-X103</f>
        <v>6750</v>
      </c>
      <c r="Z103" s="31">
        <f t="shared" ref="Z103" si="241">+ROUND((H103+J103)*13/100,0)</f>
        <v>875</v>
      </c>
      <c r="AA103" s="37" t="s">
        <v>304</v>
      </c>
      <c r="AB103" s="57">
        <v>45479</v>
      </c>
      <c r="AC103" s="35"/>
      <c r="AD103" s="36"/>
    </row>
    <row r="104" spans="1:30" s="7" customFormat="1" ht="96.75" customHeight="1" x14ac:dyDescent="0.25">
      <c r="A104" s="27">
        <v>89</v>
      </c>
      <c r="B104" s="28" t="s">
        <v>330</v>
      </c>
      <c r="C104" s="89" t="s">
        <v>327</v>
      </c>
      <c r="D104" s="90" t="s">
        <v>328</v>
      </c>
      <c r="E104" s="67">
        <f t="shared" ref="E104" si="242">((H104+J104+L104)/F104)</f>
        <v>480.76190476190476</v>
      </c>
      <c r="F104" s="69">
        <v>21</v>
      </c>
      <c r="G104" s="30">
        <v>0</v>
      </c>
      <c r="H104" s="31">
        <f t="shared" si="172"/>
        <v>10096</v>
      </c>
      <c r="I104" s="31">
        <v>0</v>
      </c>
      <c r="J104" s="31">
        <v>0</v>
      </c>
      <c r="K104" s="31">
        <f t="shared" ref="K104" si="243">ROUND(E104*2/8*G104,0)</f>
        <v>0</v>
      </c>
      <c r="L104" s="31">
        <v>0</v>
      </c>
      <c r="M104" s="29">
        <f t="shared" ref="M104" si="244">+ROUND((L104+J104+H104)*4.81%,0)</f>
        <v>486</v>
      </c>
      <c r="N104" s="29">
        <f t="shared" ref="N104" si="245">+(J104+H104)*8.33%</f>
        <v>840.99680000000001</v>
      </c>
      <c r="O104" s="30">
        <v>0</v>
      </c>
      <c r="P104" s="29">
        <f t="shared" ref="P104" si="246">ROUND(SUM(H104:O104),0)</f>
        <v>11423</v>
      </c>
      <c r="Q104" s="31">
        <f t="shared" ref="Q104" si="247">+ROUND((H104+J104)*12/100,0)</f>
        <v>1212</v>
      </c>
      <c r="R104" s="31">
        <f t="shared" ref="R104" si="248">+ROUNDUP(P104*0.75/100,0)</f>
        <v>86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29">
        <f t="shared" ref="X104" si="249">SUM(Q104:W104)</f>
        <v>1298</v>
      </c>
      <c r="Y104" s="32">
        <f t="shared" ref="Y104" si="250">P104-X104</f>
        <v>10125</v>
      </c>
      <c r="Z104" s="31">
        <f t="shared" ref="Z104" si="251">+ROUND((H104+J104)*13/100,0)</f>
        <v>1312</v>
      </c>
      <c r="AA104" s="37" t="s">
        <v>329</v>
      </c>
      <c r="AB104" s="57">
        <v>45479</v>
      </c>
      <c r="AC104" s="35"/>
      <c r="AD104" s="36"/>
    </row>
    <row r="105" spans="1:30" s="7" customFormat="1" ht="75.75" customHeight="1" x14ac:dyDescent="0.25">
      <c r="A105" s="27"/>
      <c r="B105" s="24"/>
      <c r="C105" s="89"/>
      <c r="D105" s="89"/>
      <c r="E105" s="31"/>
      <c r="F105" s="39">
        <f t="shared" ref="F105:W105" si="252">SUM(F16:F104)</f>
        <v>2010</v>
      </c>
      <c r="G105" s="39">
        <f>SUM(G16:G104)</f>
        <v>372</v>
      </c>
      <c r="H105" s="39">
        <f>SUM(H16:H104)</f>
        <v>970869</v>
      </c>
      <c r="I105" s="39">
        <f t="shared" si="252"/>
        <v>0</v>
      </c>
      <c r="J105" s="39">
        <f t="shared" si="252"/>
        <v>0</v>
      </c>
      <c r="K105" s="39">
        <f t="shared" ref="K105:R105" si="253">SUM(K16:K104)</f>
        <v>44723</v>
      </c>
      <c r="L105" s="39">
        <f t="shared" si="253"/>
        <v>7720</v>
      </c>
      <c r="M105" s="40">
        <f t="shared" si="253"/>
        <v>47065</v>
      </c>
      <c r="N105" s="40">
        <f t="shared" si="253"/>
        <v>80873.387699999948</v>
      </c>
      <c r="O105" s="39">
        <f t="shared" si="253"/>
        <v>5710</v>
      </c>
      <c r="P105" s="40">
        <f t="shared" si="253"/>
        <v>1156952</v>
      </c>
      <c r="Q105" s="39">
        <f t="shared" si="253"/>
        <v>116503</v>
      </c>
      <c r="R105" s="39">
        <f t="shared" si="253"/>
        <v>8721</v>
      </c>
      <c r="S105" s="39">
        <f t="shared" si="252"/>
        <v>0</v>
      </c>
      <c r="T105" s="39">
        <f t="shared" si="252"/>
        <v>0</v>
      </c>
      <c r="U105" s="39">
        <f t="shared" si="252"/>
        <v>0</v>
      </c>
      <c r="V105" s="39">
        <f t="shared" si="252"/>
        <v>0</v>
      </c>
      <c r="W105" s="39">
        <f t="shared" si="252"/>
        <v>0</v>
      </c>
      <c r="X105" s="40">
        <f>SUM(X16:X104)</f>
        <v>125224</v>
      </c>
      <c r="Y105" s="40">
        <f>SUM(Y16:Y104)</f>
        <v>1031728</v>
      </c>
      <c r="Z105" s="39">
        <f>SUM(Z16:Z104)</f>
        <v>126213</v>
      </c>
      <c r="AA105" s="41"/>
      <c r="AB105" s="34"/>
      <c r="AC105" s="35"/>
      <c r="AD105" s="36"/>
    </row>
    <row r="108" spans="1:30" ht="63.75" customHeight="1" x14ac:dyDescent="0.7">
      <c r="J108" s="72"/>
      <c r="K108" s="73"/>
    </row>
    <row r="111" spans="1:30" ht="18" customHeight="1" x14ac:dyDescent="0.7"/>
    <row r="112" spans="1:30" ht="30" customHeight="1" x14ac:dyDescent="0.7">
      <c r="I112" s="70"/>
      <c r="J112" s="71"/>
      <c r="K112" s="71"/>
    </row>
  </sheetData>
  <sortState ref="A16:AD202">
    <sortCondition ref="A16:A202"/>
  </sortState>
  <mergeCells count="53">
    <mergeCell ref="L13:L14"/>
    <mergeCell ref="G13:G14"/>
    <mergeCell ref="H13:H14"/>
    <mergeCell ref="I13:I14"/>
    <mergeCell ref="J13:J14"/>
    <mergeCell ref="K13:K14"/>
    <mergeCell ref="AB13:AB14"/>
    <mergeCell ref="AC13:AC14"/>
    <mergeCell ref="M15:O15"/>
    <mergeCell ref="M13:O13"/>
    <mergeCell ref="P13:P14"/>
    <mergeCell ref="Q13:X13"/>
    <mergeCell ref="Y13:Y14"/>
    <mergeCell ref="Z13:Z14"/>
    <mergeCell ref="AA13:AA14"/>
    <mergeCell ref="B9:C9"/>
    <mergeCell ref="E9:G9"/>
    <mergeCell ref="H9:J9"/>
    <mergeCell ref="K9:L9"/>
    <mergeCell ref="M9:N9"/>
    <mergeCell ref="A13:A14"/>
    <mergeCell ref="B13:B14"/>
    <mergeCell ref="C13:C14"/>
    <mergeCell ref="E13:E14"/>
    <mergeCell ref="F13:F14"/>
    <mergeCell ref="B5:C5"/>
    <mergeCell ref="E5:G5"/>
    <mergeCell ref="H5:J5"/>
    <mergeCell ref="K5:L5"/>
    <mergeCell ref="M5:N5"/>
    <mergeCell ref="B6:C6"/>
    <mergeCell ref="E6:G6"/>
    <mergeCell ref="H6:J6"/>
    <mergeCell ref="K6:L6"/>
    <mergeCell ref="M6:N6"/>
    <mergeCell ref="P1:T1"/>
    <mergeCell ref="P3:T3"/>
    <mergeCell ref="B4:C4"/>
    <mergeCell ref="E4:G4"/>
    <mergeCell ref="H4:J4"/>
    <mergeCell ref="K4:L4"/>
    <mergeCell ref="M4:N4"/>
    <mergeCell ref="P4:T4"/>
    <mergeCell ref="B3:L3"/>
    <mergeCell ref="E8:G8"/>
    <mergeCell ref="H8:J8"/>
    <mergeCell ref="K8:L8"/>
    <mergeCell ref="M8:N8"/>
    <mergeCell ref="B7:C7"/>
    <mergeCell ref="E7:G7"/>
    <mergeCell ref="H7:J7"/>
    <mergeCell ref="M7:N7"/>
    <mergeCell ref="K7:L7"/>
  </mergeCells>
  <printOptions horizontalCentered="1"/>
  <pageMargins left="0" right="0" top="0.25" bottom="0.75" header="0" footer="0"/>
  <pageSetup paperSize="5" scale="30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H100"/>
  <sheetViews>
    <sheetView topLeftCell="A96" workbookViewId="0">
      <selection activeCell="E89" sqref="E89"/>
    </sheetView>
  </sheetViews>
  <sheetFormatPr defaultColWidth="9.140625" defaultRowHeight="15.75" x14ac:dyDescent="0.25"/>
  <cols>
    <col min="1" max="1" width="7" customWidth="1"/>
    <col min="2" max="2" width="19.7109375" customWidth="1"/>
    <col min="3" max="3" width="18.28515625" customWidth="1"/>
    <col min="4" max="4" width="27.42578125" style="45" bestFit="1" customWidth="1"/>
    <col min="5" max="5" width="16.7109375" style="2" customWidth="1"/>
    <col min="6" max="6" width="17.28515625" customWidth="1"/>
  </cols>
  <sheetData>
    <row r="4" spans="1:8" ht="21" x14ac:dyDescent="0.35">
      <c r="B4" s="44" t="s">
        <v>60</v>
      </c>
    </row>
    <row r="5" spans="1:8" ht="21" x14ac:dyDescent="0.35">
      <c r="B5" s="44" t="s">
        <v>60</v>
      </c>
      <c r="E5" s="46"/>
    </row>
    <row r="6" spans="1:8" ht="15.75" customHeight="1" thickBot="1" x14ac:dyDescent="0.3">
      <c r="B6" s="47" t="s">
        <v>387</v>
      </c>
      <c r="E6" s="46"/>
    </row>
    <row r="7" spans="1:8" ht="15" customHeight="1" x14ac:dyDescent="0.25">
      <c r="A7" s="142" t="s">
        <v>55</v>
      </c>
      <c r="B7" s="142" t="s">
        <v>56</v>
      </c>
      <c r="C7" s="144" t="s">
        <v>47</v>
      </c>
      <c r="D7" s="139" t="s">
        <v>57</v>
      </c>
      <c r="E7" s="139" t="s">
        <v>58</v>
      </c>
    </row>
    <row r="8" spans="1:8" ht="15" customHeight="1" x14ac:dyDescent="0.25">
      <c r="A8" s="143"/>
      <c r="B8" s="143"/>
      <c r="C8" s="145"/>
      <c r="D8" s="140"/>
      <c r="E8" s="140"/>
    </row>
    <row r="9" spans="1:8" ht="15.75" customHeight="1" thickBot="1" x14ac:dyDescent="0.3">
      <c r="A9" s="143"/>
      <c r="B9" s="143"/>
      <c r="C9" s="146"/>
      <c r="D9" s="141"/>
      <c r="E9" s="141"/>
    </row>
    <row r="10" spans="1:8" ht="16.5" thickBot="1" x14ac:dyDescent="0.3">
      <c r="A10" s="48">
        <v>1</v>
      </c>
      <c r="B10" s="48">
        <f>SUM(A10+1)</f>
        <v>2</v>
      </c>
      <c r="C10" s="48">
        <f>SUM(B10+1)</f>
        <v>3</v>
      </c>
      <c r="D10" s="49">
        <f>SUM(C10+1)</f>
        <v>4</v>
      </c>
      <c r="E10" s="50">
        <v>7</v>
      </c>
    </row>
    <row r="11" spans="1:8" ht="51.75" customHeight="1" x14ac:dyDescent="0.25">
      <c r="A11" s="1">
        <v>1</v>
      </c>
      <c r="B11" s="64" t="s">
        <v>37</v>
      </c>
      <c r="C11" s="64" t="s">
        <v>39</v>
      </c>
      <c r="D11" s="55" t="s">
        <v>303</v>
      </c>
      <c r="E11" s="3">
        <v>15175</v>
      </c>
      <c r="H11" s="51"/>
    </row>
    <row r="12" spans="1:8" ht="51.75" customHeight="1" x14ac:dyDescent="0.25">
      <c r="A12" s="1">
        <v>2</v>
      </c>
      <c r="B12" s="65" t="s">
        <v>54</v>
      </c>
      <c r="C12" s="65" t="s">
        <v>52</v>
      </c>
      <c r="D12" s="55" t="s">
        <v>102</v>
      </c>
      <c r="E12" s="3">
        <v>11563</v>
      </c>
    </row>
    <row r="13" spans="1:8" ht="51.75" customHeight="1" x14ac:dyDescent="0.25">
      <c r="A13" s="1">
        <v>3</v>
      </c>
      <c r="B13" s="65" t="s">
        <v>176</v>
      </c>
      <c r="C13" s="64" t="s">
        <v>158</v>
      </c>
      <c r="D13" s="55" t="s">
        <v>182</v>
      </c>
      <c r="E13" s="3">
        <v>11090</v>
      </c>
    </row>
    <row r="14" spans="1:8" ht="51.75" customHeight="1" x14ac:dyDescent="0.25">
      <c r="A14" s="1">
        <v>4</v>
      </c>
      <c r="B14" s="65" t="s">
        <v>334</v>
      </c>
      <c r="C14" s="68" t="s">
        <v>307</v>
      </c>
      <c r="D14" s="55" t="s">
        <v>335</v>
      </c>
      <c r="E14" s="3">
        <v>12535</v>
      </c>
    </row>
    <row r="15" spans="1:8" ht="51.75" customHeight="1" x14ac:dyDescent="0.25">
      <c r="A15" s="1">
        <v>5</v>
      </c>
      <c r="B15" s="65" t="s">
        <v>314</v>
      </c>
      <c r="C15" s="65" t="s">
        <v>315</v>
      </c>
      <c r="D15" s="75" t="s">
        <v>336</v>
      </c>
      <c r="E15" s="3">
        <v>12054</v>
      </c>
    </row>
    <row r="16" spans="1:8" ht="51.75" customHeight="1" x14ac:dyDescent="0.25">
      <c r="A16" s="1">
        <v>6</v>
      </c>
      <c r="B16" s="65" t="s">
        <v>50</v>
      </c>
      <c r="C16" s="65" t="s">
        <v>38</v>
      </c>
      <c r="D16" s="55" t="s">
        <v>103</v>
      </c>
      <c r="E16" s="3">
        <v>14444</v>
      </c>
    </row>
    <row r="17" spans="1:5" ht="51.75" customHeight="1" x14ac:dyDescent="0.25">
      <c r="A17" s="1">
        <v>7</v>
      </c>
      <c r="B17" s="65" t="s">
        <v>37</v>
      </c>
      <c r="C17" s="65" t="s">
        <v>121</v>
      </c>
      <c r="D17" s="55" t="s">
        <v>162</v>
      </c>
      <c r="E17" s="3">
        <v>11563</v>
      </c>
    </row>
    <row r="18" spans="1:5" ht="51.75" customHeight="1" x14ac:dyDescent="0.25">
      <c r="A18" s="1">
        <v>8</v>
      </c>
      <c r="B18" s="65" t="s">
        <v>232</v>
      </c>
      <c r="C18" s="64" t="s">
        <v>236</v>
      </c>
      <c r="D18" s="55" t="s">
        <v>237</v>
      </c>
      <c r="E18" s="3">
        <v>12054</v>
      </c>
    </row>
    <row r="19" spans="1:5" ht="51.75" customHeight="1" x14ac:dyDescent="0.25">
      <c r="A19" s="1">
        <v>9</v>
      </c>
      <c r="B19" s="65" t="s">
        <v>101</v>
      </c>
      <c r="C19" s="65" t="s">
        <v>65</v>
      </c>
      <c r="D19" s="55" t="s">
        <v>167</v>
      </c>
      <c r="E19" s="3">
        <v>6508</v>
      </c>
    </row>
    <row r="20" spans="1:5" ht="51.75" customHeight="1" x14ac:dyDescent="0.25">
      <c r="A20" s="1">
        <v>10</v>
      </c>
      <c r="B20" s="65" t="s">
        <v>96</v>
      </c>
      <c r="C20" s="65" t="s">
        <v>97</v>
      </c>
      <c r="D20" s="75" t="s">
        <v>104</v>
      </c>
      <c r="E20" s="3">
        <v>11090</v>
      </c>
    </row>
    <row r="21" spans="1:5" ht="51.75" customHeight="1" x14ac:dyDescent="0.25">
      <c r="A21" s="1">
        <v>11</v>
      </c>
      <c r="B21" s="65" t="s">
        <v>53</v>
      </c>
      <c r="C21" s="65" t="s">
        <v>59</v>
      </c>
      <c r="D21" s="75" t="s">
        <v>105</v>
      </c>
      <c r="E21" s="3">
        <v>11090</v>
      </c>
    </row>
    <row r="22" spans="1:5" ht="51.75" customHeight="1" x14ac:dyDescent="0.25">
      <c r="A22" s="1">
        <v>12</v>
      </c>
      <c r="B22" s="65" t="s">
        <v>76</v>
      </c>
      <c r="C22" s="64" t="s">
        <v>77</v>
      </c>
      <c r="D22" s="75" t="s">
        <v>106</v>
      </c>
      <c r="E22" s="3">
        <v>11080</v>
      </c>
    </row>
    <row r="23" spans="1:5" ht="51.75" customHeight="1" x14ac:dyDescent="0.25">
      <c r="A23" s="1">
        <v>13</v>
      </c>
      <c r="B23" s="65" t="s">
        <v>169</v>
      </c>
      <c r="C23" s="64" t="s">
        <v>170</v>
      </c>
      <c r="D23" s="75" t="s">
        <v>171</v>
      </c>
      <c r="E23" s="3">
        <v>13962</v>
      </c>
    </row>
    <row r="24" spans="1:5" ht="51.75" customHeight="1" x14ac:dyDescent="0.25">
      <c r="A24" s="1">
        <v>14</v>
      </c>
      <c r="B24" s="65" t="s">
        <v>126</v>
      </c>
      <c r="C24" s="65" t="s">
        <v>127</v>
      </c>
      <c r="D24" s="55" t="s">
        <v>128</v>
      </c>
      <c r="E24" s="3">
        <v>11571</v>
      </c>
    </row>
    <row r="25" spans="1:5" ht="51.75" customHeight="1" x14ac:dyDescent="0.25">
      <c r="A25" s="1">
        <v>15</v>
      </c>
      <c r="B25" s="65" t="s">
        <v>293</v>
      </c>
      <c r="C25" s="65" t="s">
        <v>51</v>
      </c>
      <c r="D25" s="75" t="s">
        <v>294</v>
      </c>
      <c r="E25" s="3">
        <v>13962</v>
      </c>
    </row>
    <row r="26" spans="1:5" ht="51.75" customHeight="1" x14ac:dyDescent="0.25">
      <c r="A26" s="1">
        <v>16</v>
      </c>
      <c r="B26" s="65" t="s">
        <v>305</v>
      </c>
      <c r="C26" s="65" t="s">
        <v>307</v>
      </c>
      <c r="D26" s="55" t="s">
        <v>312</v>
      </c>
      <c r="E26" s="3">
        <v>11808</v>
      </c>
    </row>
    <row r="27" spans="1:5" ht="51.75" customHeight="1" x14ac:dyDescent="0.25">
      <c r="A27" s="1">
        <v>17</v>
      </c>
      <c r="B27" s="65" t="s">
        <v>277</v>
      </c>
      <c r="C27" s="65" t="s">
        <v>278</v>
      </c>
      <c r="D27" s="55" t="s">
        <v>286</v>
      </c>
      <c r="E27" s="3">
        <v>12054</v>
      </c>
    </row>
    <row r="28" spans="1:5" ht="51.75" customHeight="1" x14ac:dyDescent="0.25">
      <c r="A28" s="1">
        <v>18</v>
      </c>
      <c r="B28" s="65" t="s">
        <v>40</v>
      </c>
      <c r="C28" s="65" t="s">
        <v>45</v>
      </c>
      <c r="D28" s="55" t="s">
        <v>107</v>
      </c>
      <c r="E28" s="3">
        <v>12048</v>
      </c>
    </row>
    <row r="29" spans="1:5" ht="51.75" customHeight="1" x14ac:dyDescent="0.25">
      <c r="A29" s="1">
        <v>19</v>
      </c>
      <c r="B29" s="65" t="s">
        <v>41</v>
      </c>
      <c r="C29" s="65" t="s">
        <v>46</v>
      </c>
      <c r="D29" s="55" t="s">
        <v>147</v>
      </c>
      <c r="E29" s="3">
        <v>12054</v>
      </c>
    </row>
    <row r="30" spans="1:5" ht="51.75" customHeight="1" x14ac:dyDescent="0.25">
      <c r="A30" s="1">
        <v>20</v>
      </c>
      <c r="B30" s="65" t="s">
        <v>81</v>
      </c>
      <c r="C30" s="64" t="s">
        <v>42</v>
      </c>
      <c r="D30" s="55" t="s">
        <v>108</v>
      </c>
      <c r="E30" s="3">
        <v>12044</v>
      </c>
    </row>
    <row r="31" spans="1:5" ht="51.75" customHeight="1" x14ac:dyDescent="0.25">
      <c r="A31" s="1">
        <v>21</v>
      </c>
      <c r="B31" s="65" t="s">
        <v>87</v>
      </c>
      <c r="C31" s="64" t="s">
        <v>54</v>
      </c>
      <c r="D31" s="75" t="s">
        <v>109</v>
      </c>
      <c r="E31" s="3">
        <v>11857</v>
      </c>
    </row>
    <row r="32" spans="1:5" ht="51.75" customHeight="1" x14ac:dyDescent="0.25">
      <c r="A32" s="1">
        <v>22</v>
      </c>
      <c r="B32" s="66" t="s">
        <v>164</v>
      </c>
      <c r="C32" s="65" t="s">
        <v>165</v>
      </c>
      <c r="D32" s="55" t="s">
        <v>163</v>
      </c>
      <c r="E32" s="3">
        <v>11090</v>
      </c>
    </row>
    <row r="33" spans="1:7" ht="51.75" customHeight="1" x14ac:dyDescent="0.25">
      <c r="A33" s="1">
        <v>23</v>
      </c>
      <c r="B33" s="65" t="s">
        <v>43</v>
      </c>
      <c r="C33" s="64" t="s">
        <v>48</v>
      </c>
      <c r="D33" s="55" t="s">
        <v>331</v>
      </c>
      <c r="E33" s="3">
        <v>13479</v>
      </c>
    </row>
    <row r="34" spans="1:7" ht="51.75" customHeight="1" x14ac:dyDescent="0.25">
      <c r="A34" s="1">
        <v>24</v>
      </c>
      <c r="B34" s="65" t="s">
        <v>79</v>
      </c>
      <c r="C34" s="64" t="s">
        <v>80</v>
      </c>
      <c r="D34" s="55" t="s">
        <v>110</v>
      </c>
      <c r="E34" s="3">
        <v>12054</v>
      </c>
    </row>
    <row r="35" spans="1:7" ht="51.75" customHeight="1" x14ac:dyDescent="0.25">
      <c r="A35" s="1">
        <v>25</v>
      </c>
      <c r="B35" s="65" t="s">
        <v>310</v>
      </c>
      <c r="C35" s="65" t="s">
        <v>317</v>
      </c>
      <c r="D35" s="55" t="s">
        <v>318</v>
      </c>
      <c r="E35" s="3">
        <v>10608</v>
      </c>
    </row>
    <row r="36" spans="1:7" ht="51.75" customHeight="1" x14ac:dyDescent="0.25">
      <c r="A36" s="1">
        <v>26</v>
      </c>
      <c r="B36" s="65" t="s">
        <v>117</v>
      </c>
      <c r="C36" s="65" t="s">
        <v>120</v>
      </c>
      <c r="D36" s="75" t="s">
        <v>118</v>
      </c>
      <c r="E36" s="3">
        <v>13008</v>
      </c>
    </row>
    <row r="37" spans="1:7" ht="51.75" customHeight="1" x14ac:dyDescent="0.25">
      <c r="A37" s="1">
        <v>27</v>
      </c>
      <c r="B37" s="65" t="s">
        <v>295</v>
      </c>
      <c r="C37" s="65" t="s">
        <v>297</v>
      </c>
      <c r="D37" s="75" t="s">
        <v>296</v>
      </c>
      <c r="E37" s="3">
        <v>13490</v>
      </c>
    </row>
    <row r="38" spans="1:7" ht="51.75" customHeight="1" x14ac:dyDescent="0.25">
      <c r="A38" s="1">
        <v>28</v>
      </c>
      <c r="B38" s="65" t="s">
        <v>242</v>
      </c>
      <c r="C38" s="68" t="s">
        <v>244</v>
      </c>
      <c r="D38" s="55" t="s">
        <v>245</v>
      </c>
      <c r="E38" s="3">
        <v>12535</v>
      </c>
    </row>
    <row r="39" spans="1:7" ht="51.75" customHeight="1" x14ac:dyDescent="0.25">
      <c r="A39" s="1">
        <v>29</v>
      </c>
      <c r="B39" s="65" t="s">
        <v>309</v>
      </c>
      <c r="C39" s="65" t="s">
        <v>310</v>
      </c>
      <c r="D39" s="55" t="s">
        <v>311</v>
      </c>
      <c r="E39" s="3">
        <v>9642</v>
      </c>
    </row>
    <row r="40" spans="1:7" ht="51.75" customHeight="1" x14ac:dyDescent="0.25">
      <c r="A40" s="1">
        <v>30</v>
      </c>
      <c r="B40" s="65" t="s">
        <v>279</v>
      </c>
      <c r="C40" s="64" t="s">
        <v>280</v>
      </c>
      <c r="D40" s="55" t="s">
        <v>288</v>
      </c>
      <c r="E40" s="3">
        <v>7233</v>
      </c>
    </row>
    <row r="41" spans="1:7" ht="51.75" customHeight="1" x14ac:dyDescent="0.25">
      <c r="A41" s="1">
        <v>31</v>
      </c>
      <c r="B41" s="65" t="s">
        <v>75</v>
      </c>
      <c r="C41" s="65" t="s">
        <v>74</v>
      </c>
      <c r="D41" s="75" t="s">
        <v>111</v>
      </c>
      <c r="E41" s="3">
        <v>11814</v>
      </c>
      <c r="G41" s="61"/>
    </row>
    <row r="42" spans="1:7" ht="51.75" customHeight="1" x14ac:dyDescent="0.25">
      <c r="A42" s="1">
        <v>32</v>
      </c>
      <c r="B42" s="65" t="s">
        <v>357</v>
      </c>
      <c r="C42" s="65" t="s">
        <v>358</v>
      </c>
      <c r="D42" s="75" t="s">
        <v>363</v>
      </c>
      <c r="E42" s="3">
        <v>13008</v>
      </c>
    </row>
    <row r="43" spans="1:7" ht="51.75" customHeight="1" x14ac:dyDescent="0.25">
      <c r="A43" s="1">
        <v>33</v>
      </c>
      <c r="B43" s="65" t="s">
        <v>62</v>
      </c>
      <c r="C43" s="65" t="s">
        <v>61</v>
      </c>
      <c r="D43" s="75" t="s">
        <v>112</v>
      </c>
      <c r="E43" s="3">
        <v>12516</v>
      </c>
    </row>
    <row r="44" spans="1:7" ht="51.75" customHeight="1" x14ac:dyDescent="0.25">
      <c r="A44" s="1">
        <v>34</v>
      </c>
      <c r="B44" s="65" t="s">
        <v>63</v>
      </c>
      <c r="C44" s="65" t="s">
        <v>64</v>
      </c>
      <c r="D44" s="55" t="s">
        <v>113</v>
      </c>
      <c r="E44" s="3">
        <v>15399</v>
      </c>
    </row>
    <row r="45" spans="1:7" ht="51.75" customHeight="1" x14ac:dyDescent="0.25">
      <c r="A45" s="1">
        <v>35</v>
      </c>
      <c r="B45" s="65" t="s">
        <v>73</v>
      </c>
      <c r="C45" s="64" t="s">
        <v>74</v>
      </c>
      <c r="D45" s="55" t="s">
        <v>114</v>
      </c>
      <c r="E45" s="3">
        <v>12044</v>
      </c>
    </row>
    <row r="46" spans="1:7" ht="51.75" customHeight="1" x14ac:dyDescent="0.25">
      <c r="A46" s="1">
        <v>36</v>
      </c>
      <c r="B46" s="65" t="s">
        <v>65</v>
      </c>
      <c r="C46" s="64" t="s">
        <v>66</v>
      </c>
      <c r="D46" s="75" t="s">
        <v>115</v>
      </c>
      <c r="E46" s="3">
        <v>6268</v>
      </c>
    </row>
    <row r="47" spans="1:7" ht="41.25" customHeight="1" x14ac:dyDescent="0.25">
      <c r="A47" s="1">
        <v>37</v>
      </c>
      <c r="B47" s="65" t="s">
        <v>83</v>
      </c>
      <c r="C47" s="65" t="s">
        <v>84</v>
      </c>
      <c r="D47" s="55" t="s">
        <v>116</v>
      </c>
      <c r="E47" s="3">
        <v>12516</v>
      </c>
    </row>
    <row r="48" spans="1:7" ht="41.25" customHeight="1" x14ac:dyDescent="0.25">
      <c r="A48" s="1">
        <v>38</v>
      </c>
      <c r="B48" s="65" t="s">
        <v>337</v>
      </c>
      <c r="C48" s="65" t="s">
        <v>338</v>
      </c>
      <c r="D48" s="75" t="s">
        <v>340</v>
      </c>
      <c r="E48" s="3">
        <v>4822</v>
      </c>
    </row>
    <row r="49" spans="1:5" ht="41.25" customHeight="1" x14ac:dyDescent="0.25">
      <c r="A49" s="1">
        <v>39</v>
      </c>
      <c r="B49" s="65" t="s">
        <v>130</v>
      </c>
      <c r="C49" s="65" t="s">
        <v>131</v>
      </c>
      <c r="D49" s="75" t="s">
        <v>132</v>
      </c>
      <c r="E49" s="3">
        <v>12054</v>
      </c>
    </row>
    <row r="50" spans="1:5" ht="41.25" customHeight="1" x14ac:dyDescent="0.25">
      <c r="A50" s="1">
        <v>40</v>
      </c>
      <c r="B50" s="65" t="s">
        <v>320</v>
      </c>
      <c r="C50" s="65" t="s">
        <v>321</v>
      </c>
      <c r="D50" s="55" t="s">
        <v>322</v>
      </c>
      <c r="E50" s="3">
        <v>11090</v>
      </c>
    </row>
    <row r="51" spans="1:5" ht="41.25" customHeight="1" x14ac:dyDescent="0.25">
      <c r="A51" s="1">
        <v>41</v>
      </c>
      <c r="B51" s="65" t="s">
        <v>138</v>
      </c>
      <c r="C51" s="65" t="s">
        <v>38</v>
      </c>
      <c r="D51" s="75" t="s">
        <v>139</v>
      </c>
      <c r="E51" s="3">
        <v>11090</v>
      </c>
    </row>
    <row r="52" spans="1:5" ht="41.25" customHeight="1" x14ac:dyDescent="0.25">
      <c r="A52" s="1">
        <v>42</v>
      </c>
      <c r="B52" s="65" t="s">
        <v>247</v>
      </c>
      <c r="C52" s="65" t="s">
        <v>248</v>
      </c>
      <c r="D52" s="55" t="s">
        <v>252</v>
      </c>
      <c r="E52" s="6">
        <v>13490</v>
      </c>
    </row>
    <row r="53" spans="1:5" ht="41.25" customHeight="1" x14ac:dyDescent="0.25">
      <c r="A53" s="1">
        <v>43</v>
      </c>
      <c r="B53" s="65" t="s">
        <v>324</v>
      </c>
      <c r="C53" s="65" t="s">
        <v>325</v>
      </c>
      <c r="D53" s="75" t="s">
        <v>326</v>
      </c>
      <c r="E53" s="3">
        <v>12535</v>
      </c>
    </row>
    <row r="54" spans="1:5" ht="41.25" customHeight="1" x14ac:dyDescent="0.25">
      <c r="A54" s="1">
        <v>44</v>
      </c>
      <c r="B54" s="65" t="s">
        <v>134</v>
      </c>
      <c r="C54" s="65" t="s">
        <v>135</v>
      </c>
      <c r="D54" s="75" t="s">
        <v>136</v>
      </c>
      <c r="E54" s="3">
        <v>9973</v>
      </c>
    </row>
    <row r="55" spans="1:5" ht="41.25" customHeight="1" x14ac:dyDescent="0.25">
      <c r="A55" s="1">
        <v>45</v>
      </c>
      <c r="B55" s="65" t="s">
        <v>238</v>
      </c>
      <c r="C55" s="65" t="s">
        <v>127</v>
      </c>
      <c r="D55" s="75" t="s">
        <v>239</v>
      </c>
      <c r="E55" s="3">
        <v>12535</v>
      </c>
    </row>
    <row r="56" spans="1:5" ht="41.25" customHeight="1" x14ac:dyDescent="0.25">
      <c r="A56" s="1">
        <v>46</v>
      </c>
      <c r="B56" s="65" t="s">
        <v>341</v>
      </c>
      <c r="C56" s="65" t="s">
        <v>342</v>
      </c>
      <c r="D56" s="75" t="s">
        <v>344</v>
      </c>
      <c r="E56" s="3">
        <v>9642</v>
      </c>
    </row>
    <row r="57" spans="1:5" ht="41.25" customHeight="1" x14ac:dyDescent="0.25">
      <c r="A57" s="1">
        <v>47</v>
      </c>
      <c r="B57" s="65" t="s">
        <v>51</v>
      </c>
      <c r="C57" s="65" t="s">
        <v>143</v>
      </c>
      <c r="D57" s="55" t="s">
        <v>148</v>
      </c>
      <c r="E57" s="3">
        <v>12054</v>
      </c>
    </row>
    <row r="58" spans="1:5" ht="41.25" customHeight="1" x14ac:dyDescent="0.25">
      <c r="A58" s="1">
        <v>48</v>
      </c>
      <c r="B58" s="65" t="s">
        <v>124</v>
      </c>
      <c r="C58" s="65" t="s">
        <v>154</v>
      </c>
      <c r="D58" s="75" t="s">
        <v>160</v>
      </c>
      <c r="E58" s="3">
        <v>13490</v>
      </c>
    </row>
    <row r="59" spans="1:5" ht="41.25" customHeight="1" x14ac:dyDescent="0.25">
      <c r="A59" s="1">
        <v>49</v>
      </c>
      <c r="B59" s="65" t="s">
        <v>49</v>
      </c>
      <c r="C59" s="65" t="s">
        <v>141</v>
      </c>
      <c r="D59" s="75" t="s">
        <v>142</v>
      </c>
      <c r="E59" s="3">
        <v>13013</v>
      </c>
    </row>
    <row r="60" spans="1:5" ht="41.25" customHeight="1" x14ac:dyDescent="0.25">
      <c r="A60" s="1">
        <v>50</v>
      </c>
      <c r="B60" s="65" t="s">
        <v>281</v>
      </c>
      <c r="C60" s="65" t="s">
        <v>282</v>
      </c>
      <c r="D60" s="75" t="s">
        <v>289</v>
      </c>
      <c r="E60" s="3">
        <v>13490</v>
      </c>
    </row>
    <row r="61" spans="1:5" ht="41.25" customHeight="1" x14ac:dyDescent="0.25">
      <c r="A61" s="1">
        <v>51</v>
      </c>
      <c r="B61" s="65" t="s">
        <v>262</v>
      </c>
      <c r="C61" s="65" t="s">
        <v>263</v>
      </c>
      <c r="D61" s="75" t="s">
        <v>274</v>
      </c>
      <c r="E61" s="3">
        <v>11550</v>
      </c>
    </row>
    <row r="62" spans="1:5" ht="41.25" customHeight="1" x14ac:dyDescent="0.25">
      <c r="A62" s="1">
        <v>52</v>
      </c>
      <c r="B62" s="65" t="s">
        <v>217</v>
      </c>
      <c r="C62" s="68" t="s">
        <v>218</v>
      </c>
      <c r="D62" s="75" t="s">
        <v>219</v>
      </c>
      <c r="E62" s="3">
        <v>10608</v>
      </c>
    </row>
    <row r="63" spans="1:5" ht="36.75" customHeight="1" x14ac:dyDescent="0.25">
      <c r="A63" s="1">
        <v>53</v>
      </c>
      <c r="B63" s="65" t="s">
        <v>345</v>
      </c>
      <c r="C63" s="68" t="s">
        <v>346</v>
      </c>
      <c r="D63" s="75" t="s">
        <v>366</v>
      </c>
      <c r="E63" s="3">
        <v>12233</v>
      </c>
    </row>
    <row r="64" spans="1:5" ht="33.75" customHeight="1" x14ac:dyDescent="0.25">
      <c r="A64" s="1">
        <v>54</v>
      </c>
      <c r="B64" s="65" t="s">
        <v>145</v>
      </c>
      <c r="C64" s="68" t="s">
        <v>146</v>
      </c>
      <c r="D64" s="75" t="s">
        <v>149</v>
      </c>
      <c r="E64" s="62">
        <v>13008</v>
      </c>
    </row>
    <row r="65" spans="1:5" ht="33.75" customHeight="1" x14ac:dyDescent="0.25">
      <c r="A65" s="1">
        <v>55</v>
      </c>
      <c r="B65" s="65" t="s">
        <v>370</v>
      </c>
      <c r="C65" s="68" t="s">
        <v>371</v>
      </c>
      <c r="D65" s="75" t="s">
        <v>372</v>
      </c>
      <c r="E65" s="56">
        <v>14444</v>
      </c>
    </row>
    <row r="66" spans="1:5" ht="33.75" customHeight="1" x14ac:dyDescent="0.25">
      <c r="A66" s="1">
        <v>56</v>
      </c>
      <c r="B66" s="65" t="s">
        <v>158</v>
      </c>
      <c r="C66" s="68" t="s">
        <v>159</v>
      </c>
      <c r="D66" s="75" t="s">
        <v>157</v>
      </c>
      <c r="E66" s="62">
        <v>14444</v>
      </c>
    </row>
    <row r="67" spans="1:5" ht="33.75" customHeight="1" x14ac:dyDescent="0.25">
      <c r="A67" s="1">
        <v>57</v>
      </c>
      <c r="B67" s="65" t="s">
        <v>374</v>
      </c>
      <c r="C67" s="65" t="s">
        <v>375</v>
      </c>
      <c r="D67" s="75" t="s">
        <v>376</v>
      </c>
      <c r="E67" s="62">
        <v>8679</v>
      </c>
    </row>
    <row r="68" spans="1:5" ht="33.75" customHeight="1" x14ac:dyDescent="0.25">
      <c r="A68" s="1">
        <v>58</v>
      </c>
      <c r="B68" s="65" t="s">
        <v>41</v>
      </c>
      <c r="C68" s="68" t="s">
        <v>178</v>
      </c>
      <c r="D68" s="75" t="s">
        <v>183</v>
      </c>
      <c r="E68" s="63">
        <v>12044</v>
      </c>
    </row>
    <row r="69" spans="1:5" ht="33.75" customHeight="1" x14ac:dyDescent="0.25">
      <c r="A69" s="1">
        <v>59</v>
      </c>
      <c r="B69" s="65" t="s">
        <v>180</v>
      </c>
      <c r="C69" s="68" t="s">
        <v>181</v>
      </c>
      <c r="D69" s="75" t="s">
        <v>184</v>
      </c>
      <c r="E69" s="63">
        <v>12054</v>
      </c>
    </row>
    <row r="70" spans="1:5" ht="33.75" customHeight="1" x14ac:dyDescent="0.25">
      <c r="A70" s="1">
        <v>60</v>
      </c>
      <c r="B70" s="65" t="s">
        <v>151</v>
      </c>
      <c r="C70" s="68" t="s">
        <v>152</v>
      </c>
      <c r="D70" s="75" t="s">
        <v>153</v>
      </c>
      <c r="E70" s="63">
        <v>12535</v>
      </c>
    </row>
    <row r="71" spans="1:5" ht="33.75" customHeight="1" x14ac:dyDescent="0.25">
      <c r="A71" s="1">
        <v>61</v>
      </c>
      <c r="B71" s="65" t="s">
        <v>185</v>
      </c>
      <c r="C71" s="68" t="s">
        <v>170</v>
      </c>
      <c r="D71" s="75" t="s">
        <v>220</v>
      </c>
      <c r="E71" s="63">
        <v>12044</v>
      </c>
    </row>
    <row r="72" spans="1:5" ht="33.75" customHeight="1" x14ac:dyDescent="0.25">
      <c r="A72" s="1">
        <v>62</v>
      </c>
      <c r="B72" s="65" t="s">
        <v>98</v>
      </c>
      <c r="C72" s="68" t="s">
        <v>49</v>
      </c>
      <c r="D72" s="75" t="s">
        <v>349</v>
      </c>
      <c r="E72" s="63">
        <v>9642</v>
      </c>
    </row>
    <row r="73" spans="1:5" ht="33.75" customHeight="1" x14ac:dyDescent="0.25">
      <c r="A73" s="1">
        <v>63</v>
      </c>
      <c r="B73" s="65" t="s">
        <v>185</v>
      </c>
      <c r="C73" s="68" t="s">
        <v>187</v>
      </c>
      <c r="D73" s="75" t="s">
        <v>221</v>
      </c>
      <c r="E73" s="63">
        <v>12525</v>
      </c>
    </row>
    <row r="74" spans="1:5" ht="33.75" customHeight="1" x14ac:dyDescent="0.25">
      <c r="A74" s="1">
        <v>64</v>
      </c>
      <c r="B74" s="65" t="s">
        <v>189</v>
      </c>
      <c r="C74" s="68" t="s">
        <v>190</v>
      </c>
      <c r="D74" s="75" t="s">
        <v>222</v>
      </c>
      <c r="E74" s="63">
        <v>13490</v>
      </c>
    </row>
    <row r="75" spans="1:5" ht="33.75" customHeight="1" x14ac:dyDescent="0.25">
      <c r="A75" s="1">
        <v>65</v>
      </c>
      <c r="B75" s="65" t="s">
        <v>193</v>
      </c>
      <c r="C75" s="68" t="s">
        <v>178</v>
      </c>
      <c r="D75" s="75" t="s">
        <v>223</v>
      </c>
      <c r="E75" s="63">
        <v>12054</v>
      </c>
    </row>
    <row r="76" spans="1:5" ht="33.75" customHeight="1" x14ac:dyDescent="0.25">
      <c r="A76" s="1">
        <v>66</v>
      </c>
      <c r="B76" s="65" t="s">
        <v>377</v>
      </c>
      <c r="C76" s="68" t="s">
        <v>378</v>
      </c>
      <c r="D76" s="75" t="s">
        <v>379</v>
      </c>
      <c r="E76" s="63">
        <v>5302</v>
      </c>
    </row>
    <row r="77" spans="1:5" ht="33.75" customHeight="1" x14ac:dyDescent="0.25">
      <c r="A77" s="1">
        <v>67</v>
      </c>
      <c r="B77" s="65" t="s">
        <v>196</v>
      </c>
      <c r="C77" s="68" t="s">
        <v>197</v>
      </c>
      <c r="D77" s="75" t="s">
        <v>225</v>
      </c>
      <c r="E77" s="63">
        <v>13490</v>
      </c>
    </row>
    <row r="78" spans="1:5" ht="33.75" customHeight="1" x14ac:dyDescent="0.25">
      <c r="A78" s="1">
        <v>68</v>
      </c>
      <c r="B78" s="65" t="s">
        <v>199</v>
      </c>
      <c r="C78" s="68" t="s">
        <v>159</v>
      </c>
      <c r="D78" s="75" t="s">
        <v>230</v>
      </c>
      <c r="E78" s="63">
        <v>12535</v>
      </c>
    </row>
    <row r="79" spans="1:5" ht="33.75" customHeight="1" x14ac:dyDescent="0.25">
      <c r="A79" s="1">
        <v>69</v>
      </c>
      <c r="B79" s="65" t="s">
        <v>201</v>
      </c>
      <c r="C79" s="68" t="s">
        <v>202</v>
      </c>
      <c r="D79" s="75" t="s">
        <v>224</v>
      </c>
      <c r="E79" s="63">
        <v>13490</v>
      </c>
    </row>
    <row r="80" spans="1:5" ht="33.75" customHeight="1" x14ac:dyDescent="0.25">
      <c r="A80" s="1">
        <v>70</v>
      </c>
      <c r="B80" s="65" t="s">
        <v>98</v>
      </c>
      <c r="C80" s="68" t="s">
        <v>194</v>
      </c>
      <c r="D80" s="75" t="s">
        <v>226</v>
      </c>
      <c r="E80" s="63">
        <v>12373</v>
      </c>
    </row>
    <row r="81" spans="1:5" ht="33.75" customHeight="1" x14ac:dyDescent="0.25">
      <c r="A81" s="1">
        <v>71</v>
      </c>
      <c r="B81" s="65" t="s">
        <v>351</v>
      </c>
      <c r="C81" s="68" t="s">
        <v>134</v>
      </c>
      <c r="D81" s="75" t="s">
        <v>352</v>
      </c>
      <c r="E81" s="63">
        <v>6268</v>
      </c>
    </row>
    <row r="82" spans="1:5" ht="33.75" customHeight="1" x14ac:dyDescent="0.25">
      <c r="A82" s="1">
        <v>72</v>
      </c>
      <c r="B82" s="65" t="s">
        <v>205</v>
      </c>
      <c r="C82" s="68" t="s">
        <v>206</v>
      </c>
      <c r="D82" s="75" t="s">
        <v>227</v>
      </c>
      <c r="E82" s="63">
        <v>13403</v>
      </c>
    </row>
    <row r="83" spans="1:5" ht="33.75" customHeight="1" x14ac:dyDescent="0.25">
      <c r="A83" s="1">
        <v>73</v>
      </c>
      <c r="B83" s="65" t="s">
        <v>208</v>
      </c>
      <c r="C83" s="68" t="s">
        <v>209</v>
      </c>
      <c r="D83" s="75" t="s">
        <v>228</v>
      </c>
      <c r="E83" s="63">
        <v>11571</v>
      </c>
    </row>
    <row r="84" spans="1:5" ht="33.75" customHeight="1" x14ac:dyDescent="0.25">
      <c r="A84" s="1">
        <v>74</v>
      </c>
      <c r="B84" s="65" t="s">
        <v>241</v>
      </c>
      <c r="C84" s="68" t="s">
        <v>123</v>
      </c>
      <c r="D84" s="75" t="s">
        <v>240</v>
      </c>
      <c r="E84" s="63">
        <v>12535</v>
      </c>
    </row>
    <row r="85" spans="1:5" ht="33.75" customHeight="1" x14ac:dyDescent="0.25">
      <c r="A85" s="1">
        <v>75</v>
      </c>
      <c r="B85" s="65" t="s">
        <v>211</v>
      </c>
      <c r="C85" s="68" t="s">
        <v>212</v>
      </c>
      <c r="D85" s="75" t="s">
        <v>229</v>
      </c>
      <c r="E85" s="63">
        <v>12044</v>
      </c>
    </row>
    <row r="86" spans="1:5" ht="33.75" customHeight="1" x14ac:dyDescent="0.25">
      <c r="A86" s="1">
        <v>76</v>
      </c>
      <c r="B86" s="65" t="s">
        <v>359</v>
      </c>
      <c r="C86" s="68" t="s">
        <v>360</v>
      </c>
      <c r="D86" s="75" t="s">
        <v>364</v>
      </c>
      <c r="E86" s="63">
        <v>13013</v>
      </c>
    </row>
    <row r="87" spans="1:5" ht="33.75" customHeight="1" x14ac:dyDescent="0.25">
      <c r="A87" s="1">
        <v>77</v>
      </c>
      <c r="B87" s="65" t="s">
        <v>255</v>
      </c>
      <c r="C87" s="68" t="s">
        <v>256</v>
      </c>
      <c r="D87" s="75" t="s">
        <v>257</v>
      </c>
      <c r="E87" s="63">
        <v>15900</v>
      </c>
    </row>
    <row r="88" spans="1:5" ht="33.75" customHeight="1" x14ac:dyDescent="0.25">
      <c r="A88" s="1">
        <v>78</v>
      </c>
      <c r="B88" s="65" t="s">
        <v>259</v>
      </c>
      <c r="C88" s="68" t="s">
        <v>260</v>
      </c>
      <c r="D88" s="75" t="s">
        <v>261</v>
      </c>
      <c r="E88" s="63">
        <v>13403</v>
      </c>
    </row>
    <row r="89" spans="1:5" ht="33.75" customHeight="1" x14ac:dyDescent="0.25">
      <c r="A89" s="1">
        <v>79</v>
      </c>
      <c r="B89" s="65" t="s">
        <v>214</v>
      </c>
      <c r="C89" s="68" t="s">
        <v>215</v>
      </c>
      <c r="D89" s="75" t="s">
        <v>231</v>
      </c>
      <c r="E89" s="63">
        <v>11563</v>
      </c>
    </row>
    <row r="90" spans="1:5" ht="33.75" customHeight="1" x14ac:dyDescent="0.25">
      <c r="A90" s="1">
        <v>80</v>
      </c>
      <c r="B90" s="65" t="s">
        <v>264</v>
      </c>
      <c r="C90" s="68" t="s">
        <v>265</v>
      </c>
      <c r="D90" s="75" t="s">
        <v>273</v>
      </c>
      <c r="E90" s="63">
        <v>5786</v>
      </c>
    </row>
    <row r="91" spans="1:5" ht="33.75" customHeight="1" x14ac:dyDescent="0.25">
      <c r="A91" s="1">
        <v>81</v>
      </c>
      <c r="B91" s="65" t="s">
        <v>249</v>
      </c>
      <c r="C91" s="68" t="s">
        <v>251</v>
      </c>
      <c r="D91" s="75" t="s">
        <v>253</v>
      </c>
      <c r="E91" s="63">
        <v>11523</v>
      </c>
    </row>
    <row r="92" spans="1:5" ht="33.75" customHeight="1" x14ac:dyDescent="0.25">
      <c r="A92" s="1">
        <v>82</v>
      </c>
      <c r="B92" s="65" t="s">
        <v>361</v>
      </c>
      <c r="C92" s="68" t="s">
        <v>362</v>
      </c>
      <c r="D92" s="75" t="s">
        <v>365</v>
      </c>
      <c r="E92" s="62">
        <v>13026</v>
      </c>
    </row>
    <row r="93" spans="1:5" ht="33.75" customHeight="1" x14ac:dyDescent="0.25">
      <c r="A93" s="1">
        <v>83</v>
      </c>
      <c r="B93" s="65" t="s">
        <v>354</v>
      </c>
      <c r="C93" s="68" t="s">
        <v>355</v>
      </c>
      <c r="D93" s="75" t="s">
        <v>356</v>
      </c>
      <c r="E93" s="62">
        <v>11571</v>
      </c>
    </row>
    <row r="94" spans="1:5" ht="33.75" customHeight="1" x14ac:dyDescent="0.25">
      <c r="A94" s="1">
        <v>84</v>
      </c>
      <c r="B94" s="65" t="s">
        <v>283</v>
      </c>
      <c r="C94" s="68" t="s">
        <v>284</v>
      </c>
      <c r="D94" s="75" t="s">
        <v>292</v>
      </c>
      <c r="E94" s="62">
        <v>8196</v>
      </c>
    </row>
    <row r="95" spans="1:5" ht="33.75" customHeight="1" x14ac:dyDescent="0.25">
      <c r="A95" s="1">
        <v>85</v>
      </c>
      <c r="B95" s="65" t="s">
        <v>266</v>
      </c>
      <c r="C95" s="68" t="s">
        <v>267</v>
      </c>
      <c r="D95" s="75" t="s">
        <v>275</v>
      </c>
      <c r="E95" s="62">
        <v>13490</v>
      </c>
    </row>
    <row r="96" spans="1:5" ht="33.75" customHeight="1" x14ac:dyDescent="0.25">
      <c r="A96" s="1">
        <v>86</v>
      </c>
      <c r="B96" s="65" t="s">
        <v>268</v>
      </c>
      <c r="C96" s="68" t="s">
        <v>130</v>
      </c>
      <c r="D96" s="75" t="s">
        <v>276</v>
      </c>
      <c r="E96" s="62">
        <v>11090</v>
      </c>
    </row>
    <row r="97" spans="1:5" ht="33.75" customHeight="1" x14ac:dyDescent="0.25">
      <c r="A97" s="1">
        <v>87</v>
      </c>
      <c r="B97" s="65" t="s">
        <v>382</v>
      </c>
      <c r="C97" s="68" t="s">
        <v>383</v>
      </c>
      <c r="D97" s="75" t="s">
        <v>384</v>
      </c>
      <c r="E97" s="62">
        <v>4339</v>
      </c>
    </row>
    <row r="98" spans="1:5" ht="33.75" customHeight="1" x14ac:dyDescent="0.25">
      <c r="A98" s="1">
        <v>88</v>
      </c>
      <c r="B98" s="65" t="s">
        <v>302</v>
      </c>
      <c r="C98" s="68" t="s">
        <v>268</v>
      </c>
      <c r="D98" s="75" t="s">
        <v>304</v>
      </c>
      <c r="E98" s="62">
        <v>6750</v>
      </c>
    </row>
    <row r="99" spans="1:5" ht="33.75" customHeight="1" x14ac:dyDescent="0.25">
      <c r="A99" s="1">
        <v>89</v>
      </c>
      <c r="B99" s="65" t="s">
        <v>327</v>
      </c>
      <c r="C99" s="68" t="s">
        <v>328</v>
      </c>
      <c r="D99" s="75" t="s">
        <v>329</v>
      </c>
      <c r="E99" s="62">
        <v>10125</v>
      </c>
    </row>
    <row r="100" spans="1:5" ht="16.5" thickBot="1" x14ac:dyDescent="0.3">
      <c r="A100" s="136" t="s">
        <v>19</v>
      </c>
      <c r="B100" s="137"/>
      <c r="C100" s="137"/>
      <c r="D100" s="138"/>
      <c r="E100" s="58">
        <f>SUM(E11:E99)</f>
        <v>1031728</v>
      </c>
    </row>
  </sheetData>
  <mergeCells count="6">
    <mergeCell ref="A100:D100"/>
    <mergeCell ref="E7:E9"/>
    <mergeCell ref="A7:A9"/>
    <mergeCell ref="B7:B9"/>
    <mergeCell ref="C7:C9"/>
    <mergeCell ref="D7:D9"/>
  </mergeCells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7"/>
  <sheetViews>
    <sheetView workbookViewId="0">
      <selection activeCell="E86" sqref="E86"/>
    </sheetView>
  </sheetViews>
  <sheetFormatPr defaultColWidth="9.140625" defaultRowHeight="15" x14ac:dyDescent="0.25"/>
  <cols>
    <col min="1" max="1" width="7" style="45" customWidth="1"/>
    <col min="2" max="2" width="19.7109375" style="45" customWidth="1"/>
    <col min="3" max="3" width="20.85546875" style="45" bestFit="1" customWidth="1"/>
    <col min="4" max="4" width="28.7109375" style="45" customWidth="1"/>
    <col min="5" max="5" width="13" style="45" customWidth="1"/>
    <col min="6" max="8" width="9.140625" style="45" customWidth="1"/>
    <col min="9" max="16384" width="9.140625" style="45"/>
  </cols>
  <sheetData>
    <row r="2" spans="1:6" ht="21" x14ac:dyDescent="0.35">
      <c r="B2" s="52" t="s">
        <v>60</v>
      </c>
    </row>
    <row r="3" spans="1:6" ht="15.75" customHeight="1" thickBot="1" x14ac:dyDescent="0.3">
      <c r="B3" s="53" t="s">
        <v>386</v>
      </c>
    </row>
    <row r="4" spans="1:6" ht="15" customHeight="1" x14ac:dyDescent="0.25">
      <c r="A4" s="147" t="s">
        <v>55</v>
      </c>
      <c r="B4" s="147" t="s">
        <v>56</v>
      </c>
      <c r="C4" s="150" t="s">
        <v>47</v>
      </c>
      <c r="D4" s="139" t="s">
        <v>57</v>
      </c>
      <c r="E4" s="139" t="s">
        <v>122</v>
      </c>
      <c r="F4" s="147" t="s">
        <v>58</v>
      </c>
    </row>
    <row r="5" spans="1:6" x14ac:dyDescent="0.25">
      <c r="A5" s="148"/>
      <c r="B5" s="148"/>
      <c r="C5" s="151"/>
      <c r="D5" s="140"/>
      <c r="E5" s="140"/>
      <c r="F5" s="148"/>
    </row>
    <row r="6" spans="1:6" ht="15.75" thickBot="1" x14ac:dyDescent="0.3">
      <c r="A6" s="148"/>
      <c r="B6" s="148"/>
      <c r="C6" s="152"/>
      <c r="D6" s="141"/>
      <c r="E6" s="141"/>
      <c r="F6" s="149"/>
    </row>
    <row r="7" spans="1:6" ht="15.75" thickBot="1" x14ac:dyDescent="0.3">
      <c r="A7" s="49">
        <v>1</v>
      </c>
      <c r="B7" s="49">
        <f>SUM(A7+1)</f>
        <v>2</v>
      </c>
      <c r="C7" s="49">
        <f t="shared" ref="C7:D7" si="0">SUM(B7+1)</f>
        <v>3</v>
      </c>
      <c r="D7" s="49">
        <f t="shared" si="0"/>
        <v>4</v>
      </c>
      <c r="E7" s="49">
        <f>SUM(D7+1)</f>
        <v>5</v>
      </c>
      <c r="F7" s="49">
        <v>7</v>
      </c>
    </row>
    <row r="8" spans="1:6" ht="25.5" x14ac:dyDescent="0.25">
      <c r="A8" s="4">
        <v>1</v>
      </c>
      <c r="B8" s="64" t="s">
        <v>37</v>
      </c>
      <c r="C8" s="64" t="s">
        <v>39</v>
      </c>
      <c r="D8" s="55" t="s">
        <v>303</v>
      </c>
      <c r="E8" s="6">
        <v>15175</v>
      </c>
      <c r="F8" s="6">
        <f t="shared" ref="F8:F39" si="1">SUM(E8:E8)</f>
        <v>15175</v>
      </c>
    </row>
    <row r="9" spans="1:6" ht="29.25" customHeight="1" x14ac:dyDescent="0.25">
      <c r="A9" s="4">
        <v>2</v>
      </c>
      <c r="B9" s="65" t="s">
        <v>54</v>
      </c>
      <c r="C9" s="65" t="s">
        <v>52</v>
      </c>
      <c r="D9" s="55" t="s">
        <v>102</v>
      </c>
      <c r="E9" s="6">
        <v>11563</v>
      </c>
      <c r="F9" s="6">
        <f t="shared" si="1"/>
        <v>11563</v>
      </c>
    </row>
    <row r="10" spans="1:6" ht="29.25" customHeight="1" x14ac:dyDescent="0.25">
      <c r="A10" s="4">
        <v>3</v>
      </c>
      <c r="B10" s="65" t="s">
        <v>176</v>
      </c>
      <c r="C10" s="64" t="s">
        <v>158</v>
      </c>
      <c r="D10" s="55" t="s">
        <v>182</v>
      </c>
      <c r="E10" s="6">
        <v>11090</v>
      </c>
      <c r="F10" s="6">
        <f t="shared" si="1"/>
        <v>11090</v>
      </c>
    </row>
    <row r="11" spans="1:6" ht="38.25" customHeight="1" x14ac:dyDescent="0.25">
      <c r="A11" s="4">
        <v>4</v>
      </c>
      <c r="B11" s="65" t="s">
        <v>334</v>
      </c>
      <c r="C11" s="68" t="s">
        <v>307</v>
      </c>
      <c r="D11" s="55" t="s">
        <v>335</v>
      </c>
      <c r="E11" s="6">
        <v>12535</v>
      </c>
      <c r="F11" s="6">
        <f t="shared" si="1"/>
        <v>12535</v>
      </c>
    </row>
    <row r="12" spans="1:6" ht="29.25" customHeight="1" x14ac:dyDescent="0.25">
      <c r="A12" s="4">
        <v>5</v>
      </c>
      <c r="B12" s="65" t="s">
        <v>314</v>
      </c>
      <c r="C12" s="65" t="s">
        <v>315</v>
      </c>
      <c r="D12" s="75" t="s">
        <v>336</v>
      </c>
      <c r="E12" s="6">
        <v>12054</v>
      </c>
      <c r="F12" s="6">
        <f t="shared" si="1"/>
        <v>12054</v>
      </c>
    </row>
    <row r="13" spans="1:6" ht="29.25" customHeight="1" x14ac:dyDescent="0.25">
      <c r="A13" s="4">
        <v>6</v>
      </c>
      <c r="B13" s="65" t="s">
        <v>50</v>
      </c>
      <c r="C13" s="65" t="s">
        <v>38</v>
      </c>
      <c r="D13" s="55" t="s">
        <v>103</v>
      </c>
      <c r="E13" s="6">
        <v>14444</v>
      </c>
      <c r="F13" s="6">
        <f t="shared" si="1"/>
        <v>14444</v>
      </c>
    </row>
    <row r="14" spans="1:6" ht="29.25" customHeight="1" x14ac:dyDescent="0.25">
      <c r="A14" s="4">
        <v>7</v>
      </c>
      <c r="B14" s="65" t="s">
        <v>37</v>
      </c>
      <c r="C14" s="65" t="s">
        <v>121</v>
      </c>
      <c r="D14" s="55" t="s">
        <v>162</v>
      </c>
      <c r="E14" s="6">
        <v>11563</v>
      </c>
      <c r="F14" s="6">
        <f t="shared" si="1"/>
        <v>11563</v>
      </c>
    </row>
    <row r="15" spans="1:6" ht="29.25" customHeight="1" x14ac:dyDescent="0.25">
      <c r="A15" s="4">
        <v>8</v>
      </c>
      <c r="B15" s="65" t="s">
        <v>232</v>
      </c>
      <c r="C15" s="64" t="s">
        <v>236</v>
      </c>
      <c r="D15" s="55" t="s">
        <v>237</v>
      </c>
      <c r="E15" s="6">
        <v>12054</v>
      </c>
      <c r="F15" s="6">
        <f t="shared" si="1"/>
        <v>12054</v>
      </c>
    </row>
    <row r="16" spans="1:6" ht="29.25" customHeight="1" x14ac:dyDescent="0.25">
      <c r="A16" s="4">
        <v>9</v>
      </c>
      <c r="B16" s="65" t="s">
        <v>101</v>
      </c>
      <c r="C16" s="65" t="s">
        <v>65</v>
      </c>
      <c r="D16" s="55" t="s">
        <v>167</v>
      </c>
      <c r="E16" s="6">
        <v>6508</v>
      </c>
      <c r="F16" s="6">
        <f t="shared" si="1"/>
        <v>6508</v>
      </c>
    </row>
    <row r="17" spans="1:6" ht="29.25" customHeight="1" x14ac:dyDescent="0.25">
      <c r="A17" s="4">
        <v>10</v>
      </c>
      <c r="B17" s="65" t="s">
        <v>96</v>
      </c>
      <c r="C17" s="65" t="s">
        <v>97</v>
      </c>
      <c r="D17" s="75" t="s">
        <v>104</v>
      </c>
      <c r="E17" s="6">
        <v>11090</v>
      </c>
      <c r="F17" s="6">
        <f t="shared" si="1"/>
        <v>11090</v>
      </c>
    </row>
    <row r="18" spans="1:6" ht="29.25" customHeight="1" x14ac:dyDescent="0.25">
      <c r="A18" s="4">
        <v>11</v>
      </c>
      <c r="B18" s="65" t="s">
        <v>53</v>
      </c>
      <c r="C18" s="65" t="s">
        <v>59</v>
      </c>
      <c r="D18" s="75" t="s">
        <v>105</v>
      </c>
      <c r="E18" s="6">
        <v>11090</v>
      </c>
      <c r="F18" s="6">
        <f t="shared" si="1"/>
        <v>11090</v>
      </c>
    </row>
    <row r="19" spans="1:6" ht="29.25" customHeight="1" x14ac:dyDescent="0.25">
      <c r="A19" s="4">
        <v>12</v>
      </c>
      <c r="B19" s="65" t="s">
        <v>76</v>
      </c>
      <c r="C19" s="64" t="s">
        <v>77</v>
      </c>
      <c r="D19" s="75" t="s">
        <v>106</v>
      </c>
      <c r="E19" s="6">
        <v>11080</v>
      </c>
      <c r="F19" s="6">
        <f t="shared" si="1"/>
        <v>11080</v>
      </c>
    </row>
    <row r="20" spans="1:6" ht="29.25" customHeight="1" x14ac:dyDescent="0.25">
      <c r="A20" s="4">
        <v>13</v>
      </c>
      <c r="B20" s="65" t="s">
        <v>169</v>
      </c>
      <c r="C20" s="64" t="s">
        <v>170</v>
      </c>
      <c r="D20" s="75" t="s">
        <v>171</v>
      </c>
      <c r="E20" s="6">
        <v>13962</v>
      </c>
      <c r="F20" s="6">
        <f t="shared" si="1"/>
        <v>13962</v>
      </c>
    </row>
    <row r="21" spans="1:6" ht="29.25" customHeight="1" x14ac:dyDescent="0.25">
      <c r="A21" s="4">
        <v>14</v>
      </c>
      <c r="B21" s="65" t="s">
        <v>126</v>
      </c>
      <c r="C21" s="65" t="s">
        <v>127</v>
      </c>
      <c r="D21" s="55" t="s">
        <v>128</v>
      </c>
      <c r="E21" s="6">
        <v>11571</v>
      </c>
      <c r="F21" s="6">
        <f t="shared" si="1"/>
        <v>11571</v>
      </c>
    </row>
    <row r="22" spans="1:6" ht="29.25" customHeight="1" x14ac:dyDescent="0.25">
      <c r="A22" s="4">
        <v>15</v>
      </c>
      <c r="B22" s="65" t="s">
        <v>293</v>
      </c>
      <c r="C22" s="65" t="s">
        <v>51</v>
      </c>
      <c r="D22" s="75" t="s">
        <v>294</v>
      </c>
      <c r="E22" s="6">
        <v>13962</v>
      </c>
      <c r="F22" s="6">
        <f t="shared" si="1"/>
        <v>13962</v>
      </c>
    </row>
    <row r="23" spans="1:6" ht="29.25" customHeight="1" x14ac:dyDescent="0.25">
      <c r="A23" s="4">
        <v>16</v>
      </c>
      <c r="B23" s="65" t="s">
        <v>305</v>
      </c>
      <c r="C23" s="65" t="s">
        <v>307</v>
      </c>
      <c r="D23" s="55" t="s">
        <v>312</v>
      </c>
      <c r="E23" s="6">
        <v>11808</v>
      </c>
      <c r="F23" s="6">
        <f t="shared" si="1"/>
        <v>11808</v>
      </c>
    </row>
    <row r="24" spans="1:6" ht="29.25" customHeight="1" x14ac:dyDescent="0.25">
      <c r="A24" s="4">
        <v>17</v>
      </c>
      <c r="B24" s="65" t="s">
        <v>277</v>
      </c>
      <c r="C24" s="65" t="s">
        <v>278</v>
      </c>
      <c r="D24" s="55" t="s">
        <v>286</v>
      </c>
      <c r="E24" s="6">
        <v>12054</v>
      </c>
      <c r="F24" s="6">
        <f t="shared" si="1"/>
        <v>12054</v>
      </c>
    </row>
    <row r="25" spans="1:6" ht="29.25" customHeight="1" x14ac:dyDescent="0.25">
      <c r="A25" s="4">
        <v>18</v>
      </c>
      <c r="B25" s="65" t="s">
        <v>40</v>
      </c>
      <c r="C25" s="65" t="s">
        <v>45</v>
      </c>
      <c r="D25" s="55" t="s">
        <v>107</v>
      </c>
      <c r="E25" s="6">
        <v>12048</v>
      </c>
      <c r="F25" s="6">
        <f t="shared" si="1"/>
        <v>12048</v>
      </c>
    </row>
    <row r="26" spans="1:6" ht="29.25" customHeight="1" x14ac:dyDescent="0.25">
      <c r="A26" s="4">
        <v>19</v>
      </c>
      <c r="B26" s="65" t="s">
        <v>41</v>
      </c>
      <c r="C26" s="65" t="s">
        <v>46</v>
      </c>
      <c r="D26" s="55" t="s">
        <v>147</v>
      </c>
      <c r="E26" s="6">
        <v>12054</v>
      </c>
      <c r="F26" s="6">
        <f t="shared" si="1"/>
        <v>12054</v>
      </c>
    </row>
    <row r="27" spans="1:6" ht="29.25" customHeight="1" x14ac:dyDescent="0.25">
      <c r="A27" s="4">
        <v>20</v>
      </c>
      <c r="B27" s="65" t="s">
        <v>81</v>
      </c>
      <c r="C27" s="64" t="s">
        <v>42</v>
      </c>
      <c r="D27" s="55" t="s">
        <v>108</v>
      </c>
      <c r="E27" s="6">
        <v>12044</v>
      </c>
      <c r="F27" s="6">
        <f t="shared" si="1"/>
        <v>12044</v>
      </c>
    </row>
    <row r="28" spans="1:6" ht="29.25" customHeight="1" x14ac:dyDescent="0.25">
      <c r="A28" s="4">
        <v>21</v>
      </c>
      <c r="B28" s="65" t="s">
        <v>87</v>
      </c>
      <c r="C28" s="64" t="s">
        <v>54</v>
      </c>
      <c r="D28" s="75" t="s">
        <v>109</v>
      </c>
      <c r="E28" s="6">
        <v>11857</v>
      </c>
      <c r="F28" s="6">
        <f t="shared" si="1"/>
        <v>11857</v>
      </c>
    </row>
    <row r="29" spans="1:6" ht="29.25" customHeight="1" x14ac:dyDescent="0.25">
      <c r="A29" s="4">
        <v>22</v>
      </c>
      <c r="B29" s="66" t="s">
        <v>164</v>
      </c>
      <c r="C29" s="65" t="s">
        <v>165</v>
      </c>
      <c r="D29" s="55" t="s">
        <v>163</v>
      </c>
      <c r="E29" s="6">
        <v>11090</v>
      </c>
      <c r="F29" s="6">
        <f t="shared" si="1"/>
        <v>11090</v>
      </c>
    </row>
    <row r="30" spans="1:6" ht="29.25" customHeight="1" x14ac:dyDescent="0.25">
      <c r="A30" s="4">
        <v>23</v>
      </c>
      <c r="B30" s="65" t="s">
        <v>43</v>
      </c>
      <c r="C30" s="64" t="s">
        <v>48</v>
      </c>
      <c r="D30" s="55" t="s">
        <v>331</v>
      </c>
      <c r="E30" s="6">
        <v>13479</v>
      </c>
      <c r="F30" s="6">
        <f t="shared" si="1"/>
        <v>13479</v>
      </c>
    </row>
    <row r="31" spans="1:6" ht="29.25" customHeight="1" x14ac:dyDescent="0.25">
      <c r="A31" s="4">
        <v>24</v>
      </c>
      <c r="B31" s="65" t="s">
        <v>79</v>
      </c>
      <c r="C31" s="64" t="s">
        <v>80</v>
      </c>
      <c r="D31" s="55" t="s">
        <v>110</v>
      </c>
      <c r="E31" s="6">
        <v>12054</v>
      </c>
      <c r="F31" s="6">
        <f t="shared" si="1"/>
        <v>12054</v>
      </c>
    </row>
    <row r="32" spans="1:6" ht="29.25" customHeight="1" x14ac:dyDescent="0.25">
      <c r="A32" s="4">
        <v>25</v>
      </c>
      <c r="B32" s="65" t="s">
        <v>310</v>
      </c>
      <c r="C32" s="65" t="s">
        <v>317</v>
      </c>
      <c r="D32" s="55" t="s">
        <v>318</v>
      </c>
      <c r="E32" s="6">
        <v>10608</v>
      </c>
      <c r="F32" s="6">
        <f t="shared" si="1"/>
        <v>10608</v>
      </c>
    </row>
    <row r="33" spans="1:6" ht="29.25" customHeight="1" x14ac:dyDescent="0.25">
      <c r="A33" s="4">
        <v>26</v>
      </c>
      <c r="B33" s="65" t="s">
        <v>117</v>
      </c>
      <c r="C33" s="65" t="s">
        <v>120</v>
      </c>
      <c r="D33" s="75" t="s">
        <v>118</v>
      </c>
      <c r="E33" s="6">
        <v>13008</v>
      </c>
      <c r="F33" s="6">
        <f t="shared" si="1"/>
        <v>13008</v>
      </c>
    </row>
    <row r="34" spans="1:6" ht="29.25" customHeight="1" x14ac:dyDescent="0.25">
      <c r="A34" s="4">
        <v>27</v>
      </c>
      <c r="B34" s="65" t="s">
        <v>295</v>
      </c>
      <c r="C34" s="65" t="s">
        <v>297</v>
      </c>
      <c r="D34" s="75" t="s">
        <v>296</v>
      </c>
      <c r="E34" s="6">
        <v>13490</v>
      </c>
      <c r="F34" s="6">
        <f t="shared" si="1"/>
        <v>13490</v>
      </c>
    </row>
    <row r="35" spans="1:6" ht="29.25" customHeight="1" x14ac:dyDescent="0.25">
      <c r="A35" s="4">
        <v>28</v>
      </c>
      <c r="B35" s="65" t="s">
        <v>242</v>
      </c>
      <c r="C35" s="68" t="s">
        <v>244</v>
      </c>
      <c r="D35" s="55" t="s">
        <v>245</v>
      </c>
      <c r="E35" s="6">
        <v>12535</v>
      </c>
      <c r="F35" s="6">
        <f t="shared" si="1"/>
        <v>12535</v>
      </c>
    </row>
    <row r="36" spans="1:6" ht="29.25" customHeight="1" x14ac:dyDescent="0.25">
      <c r="A36" s="4">
        <v>29</v>
      </c>
      <c r="B36" s="65" t="s">
        <v>309</v>
      </c>
      <c r="C36" s="65" t="s">
        <v>310</v>
      </c>
      <c r="D36" s="55" t="s">
        <v>311</v>
      </c>
      <c r="E36" s="6">
        <v>9642</v>
      </c>
      <c r="F36" s="6">
        <f t="shared" si="1"/>
        <v>9642</v>
      </c>
    </row>
    <row r="37" spans="1:6" ht="29.25" customHeight="1" x14ac:dyDescent="0.25">
      <c r="A37" s="4">
        <v>30</v>
      </c>
      <c r="B37" s="65" t="s">
        <v>279</v>
      </c>
      <c r="C37" s="64" t="s">
        <v>280</v>
      </c>
      <c r="D37" s="55" t="s">
        <v>288</v>
      </c>
      <c r="E37" s="6">
        <v>7233</v>
      </c>
      <c r="F37" s="6">
        <f t="shared" si="1"/>
        <v>7233</v>
      </c>
    </row>
    <row r="38" spans="1:6" ht="29.25" customHeight="1" x14ac:dyDescent="0.25">
      <c r="A38" s="4">
        <v>31</v>
      </c>
      <c r="B38" s="65" t="s">
        <v>75</v>
      </c>
      <c r="C38" s="65" t="s">
        <v>74</v>
      </c>
      <c r="D38" s="75" t="s">
        <v>111</v>
      </c>
      <c r="E38" s="6">
        <v>11814</v>
      </c>
      <c r="F38" s="6">
        <f t="shared" si="1"/>
        <v>11814</v>
      </c>
    </row>
    <row r="39" spans="1:6" ht="29.25" customHeight="1" x14ac:dyDescent="0.25">
      <c r="A39" s="4">
        <v>32</v>
      </c>
      <c r="B39" s="65" t="s">
        <v>357</v>
      </c>
      <c r="C39" s="65" t="s">
        <v>358</v>
      </c>
      <c r="D39" s="75" t="s">
        <v>363</v>
      </c>
      <c r="E39" s="6">
        <v>13008</v>
      </c>
      <c r="F39" s="6">
        <f t="shared" si="1"/>
        <v>13008</v>
      </c>
    </row>
    <row r="40" spans="1:6" ht="29.25" customHeight="1" x14ac:dyDescent="0.25">
      <c r="A40" s="4">
        <v>33</v>
      </c>
      <c r="B40" s="65" t="s">
        <v>62</v>
      </c>
      <c r="C40" s="65" t="s">
        <v>61</v>
      </c>
      <c r="D40" s="75" t="s">
        <v>112</v>
      </c>
      <c r="E40" s="6">
        <v>12516</v>
      </c>
      <c r="F40" s="6">
        <f t="shared" ref="F40:F71" si="2">SUM(E40:E40)</f>
        <v>12516</v>
      </c>
    </row>
    <row r="41" spans="1:6" ht="29.25" customHeight="1" x14ac:dyDescent="0.25">
      <c r="A41" s="4">
        <v>34</v>
      </c>
      <c r="B41" s="65" t="s">
        <v>63</v>
      </c>
      <c r="C41" s="65" t="s">
        <v>64</v>
      </c>
      <c r="D41" s="55" t="s">
        <v>113</v>
      </c>
      <c r="E41" s="6">
        <v>15399</v>
      </c>
      <c r="F41" s="6">
        <f t="shared" si="2"/>
        <v>15399</v>
      </c>
    </row>
    <row r="42" spans="1:6" ht="29.25" customHeight="1" x14ac:dyDescent="0.25">
      <c r="A42" s="4">
        <v>35</v>
      </c>
      <c r="B42" s="65" t="s">
        <v>73</v>
      </c>
      <c r="C42" s="64" t="s">
        <v>74</v>
      </c>
      <c r="D42" s="55" t="s">
        <v>114</v>
      </c>
      <c r="E42" s="6">
        <v>12044</v>
      </c>
      <c r="F42" s="6">
        <f t="shared" si="2"/>
        <v>12044</v>
      </c>
    </row>
    <row r="43" spans="1:6" ht="29.25" customHeight="1" x14ac:dyDescent="0.25">
      <c r="A43" s="4">
        <v>36</v>
      </c>
      <c r="B43" s="65" t="s">
        <v>65</v>
      </c>
      <c r="C43" s="64" t="s">
        <v>66</v>
      </c>
      <c r="D43" s="75" t="s">
        <v>115</v>
      </c>
      <c r="E43" s="6">
        <v>6268</v>
      </c>
      <c r="F43" s="6">
        <f t="shared" si="2"/>
        <v>6268</v>
      </c>
    </row>
    <row r="44" spans="1:6" ht="29.25" customHeight="1" x14ac:dyDescent="0.25">
      <c r="A44" s="4">
        <v>37</v>
      </c>
      <c r="B44" s="65" t="s">
        <v>83</v>
      </c>
      <c r="C44" s="65" t="s">
        <v>84</v>
      </c>
      <c r="D44" s="55" t="s">
        <v>116</v>
      </c>
      <c r="E44" s="6">
        <v>12516</v>
      </c>
      <c r="F44" s="6">
        <f t="shared" si="2"/>
        <v>12516</v>
      </c>
    </row>
    <row r="45" spans="1:6" ht="29.25" customHeight="1" x14ac:dyDescent="0.25">
      <c r="A45" s="4">
        <v>38</v>
      </c>
      <c r="B45" s="65" t="s">
        <v>337</v>
      </c>
      <c r="C45" s="65" t="s">
        <v>338</v>
      </c>
      <c r="D45" s="75" t="s">
        <v>340</v>
      </c>
      <c r="E45" s="6">
        <v>4822</v>
      </c>
      <c r="F45" s="6">
        <f t="shared" si="2"/>
        <v>4822</v>
      </c>
    </row>
    <row r="46" spans="1:6" ht="29.25" customHeight="1" x14ac:dyDescent="0.25">
      <c r="A46" s="4">
        <v>39</v>
      </c>
      <c r="B46" s="65" t="s">
        <v>130</v>
      </c>
      <c r="C46" s="65" t="s">
        <v>131</v>
      </c>
      <c r="D46" s="75" t="s">
        <v>132</v>
      </c>
      <c r="E46" s="6">
        <v>12054</v>
      </c>
      <c r="F46" s="6">
        <f t="shared" si="2"/>
        <v>12054</v>
      </c>
    </row>
    <row r="47" spans="1:6" ht="29.25" customHeight="1" x14ac:dyDescent="0.25">
      <c r="A47" s="4">
        <v>40</v>
      </c>
      <c r="B47" s="65" t="s">
        <v>320</v>
      </c>
      <c r="C47" s="65" t="s">
        <v>321</v>
      </c>
      <c r="D47" s="55" t="s">
        <v>322</v>
      </c>
      <c r="E47" s="6">
        <v>11090</v>
      </c>
      <c r="F47" s="6">
        <f t="shared" si="2"/>
        <v>11090</v>
      </c>
    </row>
    <row r="48" spans="1:6" ht="29.25" customHeight="1" x14ac:dyDescent="0.25">
      <c r="A48" s="4">
        <v>41</v>
      </c>
      <c r="B48" s="65" t="s">
        <v>138</v>
      </c>
      <c r="C48" s="65" t="s">
        <v>38</v>
      </c>
      <c r="D48" s="75" t="s">
        <v>139</v>
      </c>
      <c r="E48" s="6">
        <v>11090</v>
      </c>
      <c r="F48" s="6">
        <f t="shared" si="2"/>
        <v>11090</v>
      </c>
    </row>
    <row r="49" spans="1:6" ht="29.25" customHeight="1" x14ac:dyDescent="0.25">
      <c r="A49" s="4">
        <v>42</v>
      </c>
      <c r="B49" s="65" t="s">
        <v>247</v>
      </c>
      <c r="C49" s="65" t="s">
        <v>248</v>
      </c>
      <c r="D49" s="55" t="s">
        <v>252</v>
      </c>
      <c r="E49" s="6">
        <v>13490</v>
      </c>
      <c r="F49" s="6">
        <f t="shared" si="2"/>
        <v>13490</v>
      </c>
    </row>
    <row r="50" spans="1:6" ht="29.25" customHeight="1" x14ac:dyDescent="0.25">
      <c r="A50" s="4">
        <v>43</v>
      </c>
      <c r="B50" s="65" t="s">
        <v>324</v>
      </c>
      <c r="C50" s="65" t="s">
        <v>325</v>
      </c>
      <c r="D50" s="75" t="s">
        <v>326</v>
      </c>
      <c r="E50" s="6">
        <v>12535</v>
      </c>
      <c r="F50" s="6">
        <f t="shared" si="2"/>
        <v>12535</v>
      </c>
    </row>
    <row r="51" spans="1:6" ht="29.25" customHeight="1" x14ac:dyDescent="0.25">
      <c r="A51" s="4">
        <v>44</v>
      </c>
      <c r="B51" s="65" t="s">
        <v>134</v>
      </c>
      <c r="C51" s="65" t="s">
        <v>135</v>
      </c>
      <c r="D51" s="75" t="s">
        <v>136</v>
      </c>
      <c r="E51" s="6">
        <v>9973</v>
      </c>
      <c r="F51" s="6">
        <f t="shared" si="2"/>
        <v>9973</v>
      </c>
    </row>
    <row r="52" spans="1:6" ht="29.25" customHeight="1" x14ac:dyDescent="0.25">
      <c r="A52" s="4">
        <v>45</v>
      </c>
      <c r="B52" s="65" t="s">
        <v>238</v>
      </c>
      <c r="C52" s="65" t="s">
        <v>127</v>
      </c>
      <c r="D52" s="75" t="s">
        <v>239</v>
      </c>
      <c r="E52" s="6">
        <v>12535</v>
      </c>
      <c r="F52" s="6">
        <f t="shared" si="2"/>
        <v>12535</v>
      </c>
    </row>
    <row r="53" spans="1:6" ht="29.25" customHeight="1" x14ac:dyDescent="0.25">
      <c r="A53" s="4">
        <v>46</v>
      </c>
      <c r="B53" s="65" t="s">
        <v>341</v>
      </c>
      <c r="C53" s="65" t="s">
        <v>342</v>
      </c>
      <c r="D53" s="75" t="s">
        <v>344</v>
      </c>
      <c r="E53" s="6">
        <v>9642</v>
      </c>
      <c r="F53" s="6">
        <f t="shared" si="2"/>
        <v>9642</v>
      </c>
    </row>
    <row r="54" spans="1:6" ht="29.25" customHeight="1" x14ac:dyDescent="0.25">
      <c r="A54" s="4">
        <v>47</v>
      </c>
      <c r="B54" s="65" t="s">
        <v>51</v>
      </c>
      <c r="C54" s="65" t="s">
        <v>143</v>
      </c>
      <c r="D54" s="55" t="s">
        <v>148</v>
      </c>
      <c r="E54" s="6">
        <v>12054</v>
      </c>
      <c r="F54" s="6">
        <f t="shared" si="2"/>
        <v>12054</v>
      </c>
    </row>
    <row r="55" spans="1:6" ht="29.25" customHeight="1" x14ac:dyDescent="0.25">
      <c r="A55" s="4">
        <v>48</v>
      </c>
      <c r="B55" s="65" t="s">
        <v>124</v>
      </c>
      <c r="C55" s="65" t="s">
        <v>154</v>
      </c>
      <c r="D55" s="75" t="s">
        <v>160</v>
      </c>
      <c r="E55" s="6">
        <v>13490</v>
      </c>
      <c r="F55" s="6">
        <f t="shared" si="2"/>
        <v>13490</v>
      </c>
    </row>
    <row r="56" spans="1:6" ht="29.25" customHeight="1" x14ac:dyDescent="0.25">
      <c r="A56" s="4">
        <v>49</v>
      </c>
      <c r="B56" s="65" t="s">
        <v>49</v>
      </c>
      <c r="C56" s="65" t="s">
        <v>141</v>
      </c>
      <c r="D56" s="75" t="s">
        <v>142</v>
      </c>
      <c r="E56" s="6">
        <v>13013</v>
      </c>
      <c r="F56" s="6">
        <f t="shared" si="2"/>
        <v>13013</v>
      </c>
    </row>
    <row r="57" spans="1:6" ht="29.25" customHeight="1" x14ac:dyDescent="0.25">
      <c r="A57" s="4">
        <v>50</v>
      </c>
      <c r="B57" s="65" t="s">
        <v>281</v>
      </c>
      <c r="C57" s="65" t="s">
        <v>282</v>
      </c>
      <c r="D57" s="75" t="s">
        <v>289</v>
      </c>
      <c r="E57" s="56">
        <v>13490</v>
      </c>
      <c r="F57" s="6">
        <f t="shared" si="2"/>
        <v>13490</v>
      </c>
    </row>
    <row r="58" spans="1:6" ht="29.25" customHeight="1" x14ac:dyDescent="0.25">
      <c r="A58" s="4">
        <v>51</v>
      </c>
      <c r="B58" s="65" t="s">
        <v>262</v>
      </c>
      <c r="C58" s="65" t="s">
        <v>263</v>
      </c>
      <c r="D58" s="75" t="s">
        <v>274</v>
      </c>
      <c r="E58" s="6">
        <v>11550</v>
      </c>
      <c r="F58" s="6">
        <f t="shared" si="2"/>
        <v>11550</v>
      </c>
    </row>
    <row r="59" spans="1:6" ht="29.25" customHeight="1" x14ac:dyDescent="0.25">
      <c r="A59" s="4">
        <v>52</v>
      </c>
      <c r="B59" s="65" t="s">
        <v>217</v>
      </c>
      <c r="C59" s="68" t="s">
        <v>218</v>
      </c>
      <c r="D59" s="75" t="s">
        <v>219</v>
      </c>
      <c r="E59" s="6">
        <v>10608</v>
      </c>
      <c r="F59" s="6">
        <f t="shared" si="2"/>
        <v>10608</v>
      </c>
    </row>
    <row r="60" spans="1:6" ht="29.25" customHeight="1" x14ac:dyDescent="0.25">
      <c r="A60" s="4">
        <v>53</v>
      </c>
      <c r="B60" s="65" t="s">
        <v>345</v>
      </c>
      <c r="C60" s="68" t="s">
        <v>346</v>
      </c>
      <c r="D60" s="75" t="s">
        <v>366</v>
      </c>
      <c r="E60" s="6">
        <v>12233</v>
      </c>
      <c r="F60" s="6">
        <f t="shared" si="2"/>
        <v>12233</v>
      </c>
    </row>
    <row r="61" spans="1:6" ht="29.25" customHeight="1" x14ac:dyDescent="0.25">
      <c r="A61" s="4">
        <v>54</v>
      </c>
      <c r="B61" s="65" t="s">
        <v>145</v>
      </c>
      <c r="C61" s="68" t="s">
        <v>146</v>
      </c>
      <c r="D61" s="75" t="s">
        <v>149</v>
      </c>
      <c r="E61" s="6">
        <v>13008</v>
      </c>
      <c r="F61" s="6">
        <f t="shared" si="2"/>
        <v>13008</v>
      </c>
    </row>
    <row r="62" spans="1:6" ht="29.25" customHeight="1" x14ac:dyDescent="0.25">
      <c r="A62" s="4">
        <v>55</v>
      </c>
      <c r="B62" s="65" t="s">
        <v>370</v>
      </c>
      <c r="C62" s="68" t="s">
        <v>371</v>
      </c>
      <c r="D62" s="75" t="s">
        <v>372</v>
      </c>
      <c r="E62" s="6">
        <v>14444</v>
      </c>
      <c r="F62" s="6">
        <f t="shared" si="2"/>
        <v>14444</v>
      </c>
    </row>
    <row r="63" spans="1:6" ht="29.25" customHeight="1" x14ac:dyDescent="0.25">
      <c r="A63" s="4">
        <v>56</v>
      </c>
      <c r="B63" s="65" t="s">
        <v>158</v>
      </c>
      <c r="C63" s="68" t="s">
        <v>159</v>
      </c>
      <c r="D63" s="75" t="s">
        <v>157</v>
      </c>
      <c r="E63" s="6">
        <v>14444</v>
      </c>
      <c r="F63" s="6">
        <f t="shared" si="2"/>
        <v>14444</v>
      </c>
    </row>
    <row r="64" spans="1:6" ht="29.25" customHeight="1" x14ac:dyDescent="0.25">
      <c r="A64" s="4">
        <v>57</v>
      </c>
      <c r="B64" s="65" t="s">
        <v>374</v>
      </c>
      <c r="C64" s="65" t="s">
        <v>375</v>
      </c>
      <c r="D64" s="75" t="s">
        <v>376</v>
      </c>
      <c r="E64" s="6">
        <v>8679</v>
      </c>
      <c r="F64" s="6">
        <f t="shared" si="2"/>
        <v>8679</v>
      </c>
    </row>
    <row r="65" spans="1:6" ht="29.25" customHeight="1" x14ac:dyDescent="0.25">
      <c r="A65" s="4">
        <v>58</v>
      </c>
      <c r="B65" s="65" t="s">
        <v>41</v>
      </c>
      <c r="C65" s="68" t="s">
        <v>178</v>
      </c>
      <c r="D65" s="75" t="s">
        <v>183</v>
      </c>
      <c r="E65" s="6">
        <v>12044</v>
      </c>
      <c r="F65" s="6">
        <f t="shared" si="2"/>
        <v>12044</v>
      </c>
    </row>
    <row r="66" spans="1:6" ht="29.25" customHeight="1" x14ac:dyDescent="0.25">
      <c r="A66" s="4">
        <v>59</v>
      </c>
      <c r="B66" s="65" t="s">
        <v>180</v>
      </c>
      <c r="C66" s="68" t="s">
        <v>181</v>
      </c>
      <c r="D66" s="75" t="s">
        <v>184</v>
      </c>
      <c r="E66" s="6">
        <v>12054</v>
      </c>
      <c r="F66" s="6">
        <f t="shared" si="2"/>
        <v>12054</v>
      </c>
    </row>
    <row r="67" spans="1:6" ht="29.25" customHeight="1" x14ac:dyDescent="0.25">
      <c r="A67" s="4">
        <v>60</v>
      </c>
      <c r="B67" s="65" t="s">
        <v>151</v>
      </c>
      <c r="C67" s="68" t="s">
        <v>152</v>
      </c>
      <c r="D67" s="75" t="s">
        <v>153</v>
      </c>
      <c r="E67" s="6">
        <v>12535</v>
      </c>
      <c r="F67" s="6">
        <f t="shared" si="2"/>
        <v>12535</v>
      </c>
    </row>
    <row r="68" spans="1:6" ht="29.25" customHeight="1" x14ac:dyDescent="0.25">
      <c r="A68" s="4">
        <v>61</v>
      </c>
      <c r="B68" s="65" t="s">
        <v>185</v>
      </c>
      <c r="C68" s="68" t="s">
        <v>170</v>
      </c>
      <c r="D68" s="75" t="s">
        <v>220</v>
      </c>
      <c r="E68" s="6">
        <v>12044</v>
      </c>
      <c r="F68" s="6">
        <f t="shared" si="2"/>
        <v>12044</v>
      </c>
    </row>
    <row r="69" spans="1:6" ht="29.25" customHeight="1" x14ac:dyDescent="0.25">
      <c r="A69" s="4">
        <v>62</v>
      </c>
      <c r="B69" s="65" t="s">
        <v>98</v>
      </c>
      <c r="C69" s="68" t="s">
        <v>49</v>
      </c>
      <c r="D69" s="75" t="s">
        <v>349</v>
      </c>
      <c r="E69" s="6">
        <v>9642</v>
      </c>
      <c r="F69" s="6">
        <f t="shared" si="2"/>
        <v>9642</v>
      </c>
    </row>
    <row r="70" spans="1:6" ht="29.25" customHeight="1" x14ac:dyDescent="0.25">
      <c r="A70" s="4">
        <v>63</v>
      </c>
      <c r="B70" s="65" t="s">
        <v>185</v>
      </c>
      <c r="C70" s="68" t="s">
        <v>187</v>
      </c>
      <c r="D70" s="75" t="s">
        <v>221</v>
      </c>
      <c r="E70" s="6">
        <v>12525</v>
      </c>
      <c r="F70" s="6">
        <f t="shared" si="2"/>
        <v>12525</v>
      </c>
    </row>
    <row r="71" spans="1:6" ht="29.25" customHeight="1" x14ac:dyDescent="0.25">
      <c r="A71" s="4">
        <v>64</v>
      </c>
      <c r="B71" s="65" t="s">
        <v>189</v>
      </c>
      <c r="C71" s="68" t="s">
        <v>190</v>
      </c>
      <c r="D71" s="75" t="s">
        <v>222</v>
      </c>
      <c r="E71" s="6">
        <v>13490</v>
      </c>
      <c r="F71" s="6">
        <f t="shared" si="2"/>
        <v>13490</v>
      </c>
    </row>
    <row r="72" spans="1:6" ht="29.25" customHeight="1" x14ac:dyDescent="0.25">
      <c r="A72" s="4">
        <v>65</v>
      </c>
      <c r="B72" s="65" t="s">
        <v>193</v>
      </c>
      <c r="C72" s="68" t="s">
        <v>178</v>
      </c>
      <c r="D72" s="75" t="s">
        <v>223</v>
      </c>
      <c r="E72" s="6">
        <v>12054</v>
      </c>
      <c r="F72" s="6">
        <f t="shared" ref="F72:F96" si="3">SUM(E72:E72)</f>
        <v>12054</v>
      </c>
    </row>
    <row r="73" spans="1:6" ht="29.25" customHeight="1" x14ac:dyDescent="0.25">
      <c r="A73" s="4">
        <v>66</v>
      </c>
      <c r="B73" s="65" t="s">
        <v>377</v>
      </c>
      <c r="C73" s="68" t="s">
        <v>378</v>
      </c>
      <c r="D73" s="75" t="s">
        <v>379</v>
      </c>
      <c r="E73" s="6">
        <v>5302</v>
      </c>
      <c r="F73" s="6">
        <f t="shared" si="3"/>
        <v>5302</v>
      </c>
    </row>
    <row r="74" spans="1:6" ht="29.25" customHeight="1" x14ac:dyDescent="0.25">
      <c r="A74" s="4">
        <v>67</v>
      </c>
      <c r="B74" s="65" t="s">
        <v>196</v>
      </c>
      <c r="C74" s="68" t="s">
        <v>197</v>
      </c>
      <c r="D74" s="75" t="s">
        <v>225</v>
      </c>
      <c r="E74" s="74">
        <v>13490</v>
      </c>
      <c r="F74" s="6">
        <f t="shared" si="3"/>
        <v>13490</v>
      </c>
    </row>
    <row r="75" spans="1:6" ht="29.25" customHeight="1" x14ac:dyDescent="0.25">
      <c r="A75" s="4">
        <v>68</v>
      </c>
      <c r="B75" s="65" t="s">
        <v>199</v>
      </c>
      <c r="C75" s="68" t="s">
        <v>159</v>
      </c>
      <c r="D75" s="75" t="s">
        <v>230</v>
      </c>
      <c r="E75" s="6">
        <v>12535</v>
      </c>
      <c r="F75" s="6">
        <f t="shared" si="3"/>
        <v>12535</v>
      </c>
    </row>
    <row r="76" spans="1:6" ht="29.25" customHeight="1" x14ac:dyDescent="0.25">
      <c r="A76" s="4">
        <v>69</v>
      </c>
      <c r="B76" s="65" t="s">
        <v>201</v>
      </c>
      <c r="C76" s="68" t="s">
        <v>202</v>
      </c>
      <c r="D76" s="75" t="s">
        <v>224</v>
      </c>
      <c r="E76" s="6">
        <v>13490</v>
      </c>
      <c r="F76" s="6">
        <f t="shared" si="3"/>
        <v>13490</v>
      </c>
    </row>
    <row r="77" spans="1:6" ht="29.25" customHeight="1" x14ac:dyDescent="0.25">
      <c r="A77" s="4">
        <v>70</v>
      </c>
      <c r="B77" s="65" t="s">
        <v>98</v>
      </c>
      <c r="C77" s="68" t="s">
        <v>194</v>
      </c>
      <c r="D77" s="75" t="s">
        <v>226</v>
      </c>
      <c r="E77" s="6">
        <v>12373</v>
      </c>
      <c r="F77" s="6">
        <f t="shared" si="3"/>
        <v>12373</v>
      </c>
    </row>
    <row r="78" spans="1:6" ht="29.25" customHeight="1" x14ac:dyDescent="0.25">
      <c r="A78" s="4">
        <v>71</v>
      </c>
      <c r="B78" s="65" t="s">
        <v>351</v>
      </c>
      <c r="C78" s="68" t="s">
        <v>134</v>
      </c>
      <c r="D78" s="75" t="s">
        <v>352</v>
      </c>
      <c r="E78" s="6">
        <v>6268</v>
      </c>
      <c r="F78" s="6">
        <f t="shared" si="3"/>
        <v>6268</v>
      </c>
    </row>
    <row r="79" spans="1:6" ht="29.25" customHeight="1" x14ac:dyDescent="0.25">
      <c r="A79" s="4">
        <v>72</v>
      </c>
      <c r="B79" s="65" t="s">
        <v>205</v>
      </c>
      <c r="C79" s="68" t="s">
        <v>206</v>
      </c>
      <c r="D79" s="75" t="s">
        <v>227</v>
      </c>
      <c r="E79" s="6">
        <v>13403</v>
      </c>
      <c r="F79" s="6">
        <f t="shared" si="3"/>
        <v>13403</v>
      </c>
    </row>
    <row r="80" spans="1:6" ht="29.25" customHeight="1" x14ac:dyDescent="0.25">
      <c r="A80" s="4">
        <v>73</v>
      </c>
      <c r="B80" s="65" t="s">
        <v>208</v>
      </c>
      <c r="C80" s="68" t="s">
        <v>209</v>
      </c>
      <c r="D80" s="75" t="s">
        <v>228</v>
      </c>
      <c r="E80" s="6">
        <v>11571</v>
      </c>
      <c r="F80" s="6">
        <f t="shared" si="3"/>
        <v>11571</v>
      </c>
    </row>
    <row r="81" spans="1:6" ht="29.25" customHeight="1" x14ac:dyDescent="0.25">
      <c r="A81" s="4">
        <v>74</v>
      </c>
      <c r="B81" s="65" t="s">
        <v>241</v>
      </c>
      <c r="C81" s="68" t="s">
        <v>123</v>
      </c>
      <c r="D81" s="75" t="s">
        <v>240</v>
      </c>
      <c r="E81" s="6">
        <v>12535</v>
      </c>
      <c r="F81" s="6">
        <f t="shared" si="3"/>
        <v>12535</v>
      </c>
    </row>
    <row r="82" spans="1:6" ht="29.25" customHeight="1" x14ac:dyDescent="0.25">
      <c r="A82" s="4">
        <v>75</v>
      </c>
      <c r="B82" s="65" t="s">
        <v>211</v>
      </c>
      <c r="C82" s="68" t="s">
        <v>212</v>
      </c>
      <c r="D82" s="75" t="s">
        <v>229</v>
      </c>
      <c r="E82" s="6">
        <v>12044</v>
      </c>
      <c r="F82" s="6">
        <f t="shared" si="3"/>
        <v>12044</v>
      </c>
    </row>
    <row r="83" spans="1:6" ht="29.25" customHeight="1" x14ac:dyDescent="0.25">
      <c r="A83" s="4">
        <v>76</v>
      </c>
      <c r="B83" s="65" t="s">
        <v>359</v>
      </c>
      <c r="C83" s="68" t="s">
        <v>360</v>
      </c>
      <c r="D83" s="75" t="s">
        <v>364</v>
      </c>
      <c r="E83" s="6">
        <v>13013</v>
      </c>
      <c r="F83" s="6">
        <f t="shared" si="3"/>
        <v>13013</v>
      </c>
    </row>
    <row r="84" spans="1:6" ht="29.25" customHeight="1" x14ac:dyDescent="0.25">
      <c r="A84" s="4">
        <v>77</v>
      </c>
      <c r="B84" s="65" t="s">
        <v>255</v>
      </c>
      <c r="C84" s="68" t="s">
        <v>256</v>
      </c>
      <c r="D84" s="75" t="s">
        <v>257</v>
      </c>
      <c r="E84" s="6">
        <v>15900</v>
      </c>
      <c r="F84" s="6">
        <f t="shared" si="3"/>
        <v>15900</v>
      </c>
    </row>
    <row r="85" spans="1:6" ht="29.25" customHeight="1" x14ac:dyDescent="0.25">
      <c r="A85" s="4">
        <v>78</v>
      </c>
      <c r="B85" s="65" t="s">
        <v>259</v>
      </c>
      <c r="C85" s="68" t="s">
        <v>260</v>
      </c>
      <c r="D85" s="75" t="s">
        <v>261</v>
      </c>
      <c r="E85" s="6">
        <v>13403</v>
      </c>
      <c r="F85" s="6">
        <f t="shared" si="3"/>
        <v>13403</v>
      </c>
    </row>
    <row r="86" spans="1:6" ht="29.25" customHeight="1" x14ac:dyDescent="0.25">
      <c r="A86" s="4">
        <v>79</v>
      </c>
      <c r="B86" s="65" t="s">
        <v>214</v>
      </c>
      <c r="C86" s="68" t="s">
        <v>215</v>
      </c>
      <c r="D86" s="75" t="s">
        <v>231</v>
      </c>
      <c r="E86" s="6">
        <v>11563</v>
      </c>
      <c r="F86" s="6">
        <f t="shared" si="3"/>
        <v>11563</v>
      </c>
    </row>
    <row r="87" spans="1:6" ht="29.25" customHeight="1" x14ac:dyDescent="0.25">
      <c r="A87" s="4">
        <v>80</v>
      </c>
      <c r="B87" s="65" t="s">
        <v>264</v>
      </c>
      <c r="C87" s="68" t="s">
        <v>265</v>
      </c>
      <c r="D87" s="75" t="s">
        <v>273</v>
      </c>
      <c r="E87" s="6">
        <v>5786</v>
      </c>
      <c r="F87" s="6">
        <f t="shared" si="3"/>
        <v>5786</v>
      </c>
    </row>
    <row r="88" spans="1:6" ht="29.25" customHeight="1" x14ac:dyDescent="0.25">
      <c r="A88" s="4">
        <v>81</v>
      </c>
      <c r="B88" s="65" t="s">
        <v>249</v>
      </c>
      <c r="C88" s="68" t="s">
        <v>251</v>
      </c>
      <c r="D88" s="75" t="s">
        <v>253</v>
      </c>
      <c r="E88" s="6">
        <v>11523</v>
      </c>
      <c r="F88" s="6">
        <f t="shared" si="3"/>
        <v>11523</v>
      </c>
    </row>
    <row r="89" spans="1:6" ht="29.25" customHeight="1" x14ac:dyDescent="0.25">
      <c r="A89" s="4">
        <v>82</v>
      </c>
      <c r="B89" s="65" t="s">
        <v>361</v>
      </c>
      <c r="C89" s="68" t="s">
        <v>362</v>
      </c>
      <c r="D89" s="75" t="s">
        <v>365</v>
      </c>
      <c r="E89" s="6">
        <v>13026</v>
      </c>
      <c r="F89" s="6">
        <f t="shared" si="3"/>
        <v>13026</v>
      </c>
    </row>
    <row r="90" spans="1:6" ht="29.25" customHeight="1" x14ac:dyDescent="0.25">
      <c r="A90" s="4">
        <v>83</v>
      </c>
      <c r="B90" s="65" t="s">
        <v>354</v>
      </c>
      <c r="C90" s="68" t="s">
        <v>355</v>
      </c>
      <c r="D90" s="75" t="s">
        <v>356</v>
      </c>
      <c r="E90" s="6">
        <v>11571</v>
      </c>
      <c r="F90" s="6">
        <f t="shared" si="3"/>
        <v>11571</v>
      </c>
    </row>
    <row r="91" spans="1:6" ht="29.25" customHeight="1" x14ac:dyDescent="0.25">
      <c r="A91" s="4">
        <v>84</v>
      </c>
      <c r="B91" s="65" t="s">
        <v>283</v>
      </c>
      <c r="C91" s="68" t="s">
        <v>284</v>
      </c>
      <c r="D91" s="75" t="s">
        <v>292</v>
      </c>
      <c r="E91" s="6">
        <v>8196</v>
      </c>
      <c r="F91" s="6">
        <f t="shared" si="3"/>
        <v>8196</v>
      </c>
    </row>
    <row r="92" spans="1:6" ht="29.25" customHeight="1" x14ac:dyDescent="0.25">
      <c r="A92" s="4">
        <v>85</v>
      </c>
      <c r="B92" s="65" t="s">
        <v>266</v>
      </c>
      <c r="C92" s="68" t="s">
        <v>267</v>
      </c>
      <c r="D92" s="75" t="s">
        <v>275</v>
      </c>
      <c r="E92" s="6">
        <v>13490</v>
      </c>
      <c r="F92" s="6">
        <f t="shared" si="3"/>
        <v>13490</v>
      </c>
    </row>
    <row r="93" spans="1:6" ht="29.25" customHeight="1" x14ac:dyDescent="0.25">
      <c r="A93" s="4">
        <v>86</v>
      </c>
      <c r="B93" s="65" t="s">
        <v>268</v>
      </c>
      <c r="C93" s="68" t="s">
        <v>130</v>
      </c>
      <c r="D93" s="75" t="s">
        <v>276</v>
      </c>
      <c r="E93" s="6">
        <v>11090</v>
      </c>
      <c r="F93" s="6">
        <f t="shared" si="3"/>
        <v>11090</v>
      </c>
    </row>
    <row r="94" spans="1:6" ht="29.25" customHeight="1" x14ac:dyDescent="0.25">
      <c r="A94" s="4">
        <v>87</v>
      </c>
      <c r="B94" s="65" t="s">
        <v>382</v>
      </c>
      <c r="C94" s="68" t="s">
        <v>383</v>
      </c>
      <c r="D94" s="75" t="s">
        <v>384</v>
      </c>
      <c r="E94" s="6">
        <v>4339</v>
      </c>
      <c r="F94" s="6">
        <f t="shared" si="3"/>
        <v>4339</v>
      </c>
    </row>
    <row r="95" spans="1:6" ht="29.25" customHeight="1" x14ac:dyDescent="0.25">
      <c r="A95" s="4">
        <v>88</v>
      </c>
      <c r="B95" s="65" t="s">
        <v>302</v>
      </c>
      <c r="C95" s="68" t="s">
        <v>268</v>
      </c>
      <c r="D95" s="75" t="s">
        <v>304</v>
      </c>
      <c r="E95" s="6">
        <v>6750</v>
      </c>
      <c r="F95" s="6">
        <f t="shared" si="3"/>
        <v>6750</v>
      </c>
    </row>
    <row r="96" spans="1:6" ht="29.25" customHeight="1" x14ac:dyDescent="0.25">
      <c r="A96" s="4">
        <v>89</v>
      </c>
      <c r="B96" s="65" t="s">
        <v>327</v>
      </c>
      <c r="C96" s="68" t="s">
        <v>328</v>
      </c>
      <c r="D96" s="75" t="s">
        <v>329</v>
      </c>
      <c r="E96" s="6">
        <v>10125</v>
      </c>
      <c r="F96" s="6">
        <f t="shared" si="3"/>
        <v>10125</v>
      </c>
    </row>
    <row r="97" spans="1:6" ht="21" x14ac:dyDescent="0.25">
      <c r="A97" s="4"/>
      <c r="B97" s="54"/>
      <c r="C97" s="5"/>
      <c r="D97" s="5"/>
      <c r="E97" s="43">
        <f>SUM(E8:E96)</f>
        <v>1031728</v>
      </c>
      <c r="F97" s="43">
        <f>SUM(F8:F96)</f>
        <v>1031728</v>
      </c>
    </row>
  </sheetData>
  <mergeCells count="6">
    <mergeCell ref="F4:F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D898-4B7A-4496-A858-48309744F07D}">
  <dimension ref="A2:H96"/>
  <sheetViews>
    <sheetView workbookViewId="0">
      <selection activeCell="E96" sqref="E96"/>
    </sheetView>
  </sheetViews>
  <sheetFormatPr defaultRowHeight="15" x14ac:dyDescent="0.25"/>
  <cols>
    <col min="1" max="1" width="7.140625" style="45" customWidth="1"/>
    <col min="2" max="2" width="19.42578125" style="45" customWidth="1"/>
    <col min="3" max="3" width="18.85546875" style="45" customWidth="1"/>
    <col min="4" max="4" width="13.140625" style="45" customWidth="1"/>
    <col min="5" max="5" width="17.28515625" style="45" customWidth="1"/>
    <col min="6" max="6" width="13.28515625" style="103" customWidth="1"/>
    <col min="7" max="7" width="12.85546875" style="103" customWidth="1"/>
    <col min="8" max="8" width="18.140625" style="45" customWidth="1"/>
  </cols>
  <sheetData>
    <row r="2" spans="1:8" x14ac:dyDescent="0.25">
      <c r="A2" s="153" t="s">
        <v>388</v>
      </c>
      <c r="B2" s="153"/>
      <c r="C2" s="153"/>
      <c r="D2" s="153"/>
      <c r="E2" s="153"/>
      <c r="F2" s="153"/>
      <c r="G2" s="153"/>
      <c r="H2" s="153"/>
    </row>
    <row r="3" spans="1:8" x14ac:dyDescent="0.25">
      <c r="A3" s="153" t="s">
        <v>389</v>
      </c>
      <c r="B3" s="153"/>
      <c r="C3" s="153"/>
      <c r="D3" s="153"/>
      <c r="E3" s="153"/>
      <c r="F3" s="153"/>
      <c r="G3" s="153"/>
      <c r="H3" s="153"/>
    </row>
    <row r="4" spans="1:8" x14ac:dyDescent="0.25">
      <c r="A4" s="153" t="s">
        <v>400</v>
      </c>
      <c r="B4" s="153"/>
      <c r="C4" s="153"/>
      <c r="D4" s="153"/>
      <c r="E4" s="153"/>
      <c r="F4" s="153"/>
      <c r="G4" s="153"/>
      <c r="H4" s="153"/>
    </row>
    <row r="5" spans="1:8" x14ac:dyDescent="0.25">
      <c r="A5" s="93"/>
      <c r="B5" s="93"/>
      <c r="C5" s="93"/>
      <c r="D5" s="93"/>
      <c r="E5" s="93"/>
      <c r="F5" s="93"/>
      <c r="G5" s="93"/>
      <c r="H5" s="93"/>
    </row>
    <row r="6" spans="1:8" ht="45" x14ac:dyDescent="0.25">
      <c r="A6" s="94" t="s">
        <v>390</v>
      </c>
      <c r="B6" s="94" t="s">
        <v>391</v>
      </c>
      <c r="C6" s="94" t="s">
        <v>392</v>
      </c>
      <c r="D6" s="94" t="s">
        <v>393</v>
      </c>
      <c r="E6" s="94" t="s">
        <v>394</v>
      </c>
      <c r="F6" s="94" t="s">
        <v>395</v>
      </c>
      <c r="G6" s="94" t="s">
        <v>396</v>
      </c>
      <c r="H6" s="94" t="s">
        <v>397</v>
      </c>
    </row>
    <row r="7" spans="1:8" ht="18.75" x14ac:dyDescent="0.25">
      <c r="A7" s="95">
        <v>1</v>
      </c>
      <c r="B7" s="64" t="s">
        <v>37</v>
      </c>
      <c r="C7" s="64" t="s">
        <v>39</v>
      </c>
      <c r="D7" s="96" t="s">
        <v>3</v>
      </c>
      <c r="E7" s="97">
        <f>SUM('FORM B'!H16)</f>
        <v>8739</v>
      </c>
      <c r="F7" s="98">
        <f>SUM('FORM B'!F16)</f>
        <v>17</v>
      </c>
      <c r="G7" s="99">
        <f>SUM('FORM B'!P16)</f>
        <v>16347</v>
      </c>
      <c r="H7" s="95">
        <f>+ROUND(E7/100*12,0)</f>
        <v>1049</v>
      </c>
    </row>
    <row r="8" spans="1:8" ht="18.75" x14ac:dyDescent="0.25">
      <c r="A8" s="95">
        <f>SUM(A7+1)</f>
        <v>2</v>
      </c>
      <c r="B8" s="65" t="s">
        <v>54</v>
      </c>
      <c r="C8" s="65" t="s">
        <v>52</v>
      </c>
      <c r="D8" s="96" t="s">
        <v>398</v>
      </c>
      <c r="E8" s="97">
        <f>SUM('FORM B'!H17)</f>
        <v>10577</v>
      </c>
      <c r="F8" s="98">
        <f>SUM('FORM B'!F17)</f>
        <v>22</v>
      </c>
      <c r="G8" s="99">
        <f>SUM('FORM B'!P17)</f>
        <v>12929</v>
      </c>
      <c r="H8" s="95">
        <f t="shared" ref="H8:H71" si="0">+ROUND(E8/100*12,0)</f>
        <v>1269</v>
      </c>
    </row>
    <row r="9" spans="1:8" ht="18.75" x14ac:dyDescent="0.25">
      <c r="A9" s="95">
        <f t="shared" ref="A9:A72" si="1">SUM(A8+1)</f>
        <v>3</v>
      </c>
      <c r="B9" s="65" t="s">
        <v>176</v>
      </c>
      <c r="C9" s="64" t="s">
        <v>158</v>
      </c>
      <c r="D9" s="96" t="s">
        <v>398</v>
      </c>
      <c r="E9" s="97">
        <f>SUM('FORM B'!H18)</f>
        <v>11058</v>
      </c>
      <c r="F9" s="98">
        <f>SUM('FORM B'!F18)</f>
        <v>23</v>
      </c>
      <c r="G9" s="99">
        <f>SUM('FORM B'!P18)</f>
        <v>12511</v>
      </c>
      <c r="H9" s="95">
        <f t="shared" si="0"/>
        <v>1327</v>
      </c>
    </row>
    <row r="10" spans="1:8" ht="18.75" x14ac:dyDescent="0.25">
      <c r="A10" s="95">
        <f t="shared" si="1"/>
        <v>4</v>
      </c>
      <c r="B10" s="65" t="s">
        <v>334</v>
      </c>
      <c r="C10" s="68" t="s">
        <v>307</v>
      </c>
      <c r="D10" s="96" t="s">
        <v>398</v>
      </c>
      <c r="E10" s="97">
        <f>SUM('FORM B'!H19)</f>
        <v>12500</v>
      </c>
      <c r="F10" s="98">
        <f>SUM('FORM B'!F19)</f>
        <v>26</v>
      </c>
      <c r="G10" s="99">
        <f>SUM('FORM B'!P19)</f>
        <v>14142</v>
      </c>
      <c r="H10" s="95">
        <f t="shared" si="0"/>
        <v>1500</v>
      </c>
    </row>
    <row r="11" spans="1:8" ht="18.75" x14ac:dyDescent="0.25">
      <c r="A11" s="95">
        <f t="shared" si="1"/>
        <v>5</v>
      </c>
      <c r="B11" s="65" t="s">
        <v>314</v>
      </c>
      <c r="C11" s="65" t="s">
        <v>315</v>
      </c>
      <c r="D11" s="96" t="s">
        <v>3</v>
      </c>
      <c r="E11" s="97">
        <f>SUM('FORM B'!H20)</f>
        <v>12019</v>
      </c>
      <c r="F11" s="98">
        <f>SUM('FORM B'!F20)</f>
        <v>25</v>
      </c>
      <c r="G11" s="99">
        <f>SUM('FORM B'!P20)</f>
        <v>13598</v>
      </c>
      <c r="H11" s="95">
        <f t="shared" si="0"/>
        <v>1442</v>
      </c>
    </row>
    <row r="12" spans="1:8" ht="18.75" x14ac:dyDescent="0.25">
      <c r="A12" s="95">
        <f t="shared" si="1"/>
        <v>6</v>
      </c>
      <c r="B12" s="65" t="s">
        <v>50</v>
      </c>
      <c r="C12" s="65" t="s">
        <v>38</v>
      </c>
      <c r="D12" s="96" t="s">
        <v>398</v>
      </c>
      <c r="E12" s="97">
        <f>SUM('FORM B'!H21)</f>
        <v>12500</v>
      </c>
      <c r="F12" s="98">
        <f>SUM('FORM B'!F21)</f>
        <v>26</v>
      </c>
      <c r="G12" s="99">
        <f>SUM('FORM B'!P21)</f>
        <v>16065</v>
      </c>
      <c r="H12" s="95">
        <f t="shared" si="0"/>
        <v>1500</v>
      </c>
    </row>
    <row r="13" spans="1:8" ht="18.75" x14ac:dyDescent="0.25">
      <c r="A13" s="95">
        <f t="shared" si="1"/>
        <v>7</v>
      </c>
      <c r="B13" s="65" t="s">
        <v>37</v>
      </c>
      <c r="C13" s="65" t="s">
        <v>121</v>
      </c>
      <c r="D13" s="96" t="s">
        <v>398</v>
      </c>
      <c r="E13" s="97">
        <f>SUM('FORM B'!H22)</f>
        <v>10577</v>
      </c>
      <c r="F13" s="98">
        <f>SUM('FORM B'!F22)</f>
        <v>22</v>
      </c>
      <c r="G13" s="99">
        <f>SUM('FORM B'!P22)</f>
        <v>12929</v>
      </c>
      <c r="H13" s="95">
        <f t="shared" si="0"/>
        <v>1269</v>
      </c>
    </row>
    <row r="14" spans="1:8" ht="18.75" x14ac:dyDescent="0.25">
      <c r="A14" s="95">
        <f t="shared" si="1"/>
        <v>8</v>
      </c>
      <c r="B14" s="65" t="s">
        <v>232</v>
      </c>
      <c r="C14" s="64" t="s">
        <v>236</v>
      </c>
      <c r="D14" s="96" t="s">
        <v>398</v>
      </c>
      <c r="E14" s="97">
        <f>SUM('FORM B'!H23)</f>
        <v>12019</v>
      </c>
      <c r="F14" s="98">
        <f>SUM('FORM B'!F23)</f>
        <v>25</v>
      </c>
      <c r="G14" s="99">
        <f>SUM('FORM B'!P23)</f>
        <v>13598</v>
      </c>
      <c r="H14" s="95">
        <f t="shared" si="0"/>
        <v>1442</v>
      </c>
    </row>
    <row r="15" spans="1:8" ht="18.75" x14ac:dyDescent="0.25">
      <c r="A15" s="95">
        <f t="shared" si="1"/>
        <v>9</v>
      </c>
      <c r="B15" s="65" t="s">
        <v>101</v>
      </c>
      <c r="C15" s="65" t="s">
        <v>65</v>
      </c>
      <c r="D15" s="96" t="s">
        <v>398</v>
      </c>
      <c r="E15" s="97">
        <f>SUM('FORM B'!H24)</f>
        <v>6490</v>
      </c>
      <c r="F15" s="98">
        <f>SUM('FORM B'!F24)</f>
        <v>13.5</v>
      </c>
      <c r="G15" s="99">
        <f>SUM('FORM B'!P24)</f>
        <v>7343</v>
      </c>
      <c r="H15" s="95">
        <f t="shared" si="0"/>
        <v>779</v>
      </c>
    </row>
    <row r="16" spans="1:8" ht="18.75" x14ac:dyDescent="0.25">
      <c r="A16" s="95">
        <f t="shared" si="1"/>
        <v>10</v>
      </c>
      <c r="B16" s="65" t="s">
        <v>96</v>
      </c>
      <c r="C16" s="65" t="s">
        <v>97</v>
      </c>
      <c r="D16" s="96" t="s">
        <v>398</v>
      </c>
      <c r="E16" s="97">
        <f>SUM('FORM B'!H25)</f>
        <v>11058</v>
      </c>
      <c r="F16" s="98">
        <f>SUM('FORM B'!F25)</f>
        <v>23</v>
      </c>
      <c r="G16" s="99">
        <f>SUM('FORM B'!P25)</f>
        <v>12511</v>
      </c>
      <c r="H16" s="95">
        <f t="shared" si="0"/>
        <v>1327</v>
      </c>
    </row>
    <row r="17" spans="1:8" ht="18.75" x14ac:dyDescent="0.25">
      <c r="A17" s="95">
        <f t="shared" si="1"/>
        <v>11</v>
      </c>
      <c r="B17" s="65" t="s">
        <v>53</v>
      </c>
      <c r="C17" s="65" t="s">
        <v>59</v>
      </c>
      <c r="D17" s="96" t="s">
        <v>398</v>
      </c>
      <c r="E17" s="97">
        <f>SUM('FORM B'!H26)</f>
        <v>11058</v>
      </c>
      <c r="F17" s="98">
        <f>SUM('FORM B'!F26)</f>
        <v>23</v>
      </c>
      <c r="G17" s="99">
        <f>SUM('FORM B'!P26)</f>
        <v>12511</v>
      </c>
      <c r="H17" s="95">
        <f t="shared" si="0"/>
        <v>1327</v>
      </c>
    </row>
    <row r="18" spans="1:8" ht="18.75" x14ac:dyDescent="0.25">
      <c r="A18" s="95">
        <f t="shared" si="1"/>
        <v>12</v>
      </c>
      <c r="B18" s="65" t="s">
        <v>76</v>
      </c>
      <c r="C18" s="64" t="s">
        <v>77</v>
      </c>
      <c r="D18" s="96" t="s">
        <v>398</v>
      </c>
      <c r="E18" s="97">
        <f>SUM('FORM B'!H27)</f>
        <v>10096</v>
      </c>
      <c r="F18" s="98">
        <f>SUM('FORM B'!F27)</f>
        <v>21</v>
      </c>
      <c r="G18" s="99">
        <f>SUM('FORM B'!P27)</f>
        <v>12385</v>
      </c>
      <c r="H18" s="95">
        <f t="shared" si="0"/>
        <v>1212</v>
      </c>
    </row>
    <row r="19" spans="1:8" ht="18.75" x14ac:dyDescent="0.25">
      <c r="A19" s="95">
        <f t="shared" si="1"/>
        <v>13</v>
      </c>
      <c r="B19" s="65" t="s">
        <v>169</v>
      </c>
      <c r="C19" s="64" t="s">
        <v>170</v>
      </c>
      <c r="D19" s="96" t="s">
        <v>398</v>
      </c>
      <c r="E19" s="97">
        <f>SUM('FORM B'!H28)</f>
        <v>12019</v>
      </c>
      <c r="F19" s="98">
        <f>SUM('FORM B'!F28)</f>
        <v>25</v>
      </c>
      <c r="G19" s="99">
        <f>SUM('FORM B'!P28)</f>
        <v>15521</v>
      </c>
      <c r="H19" s="95">
        <f t="shared" si="0"/>
        <v>1442</v>
      </c>
    </row>
    <row r="20" spans="1:8" ht="18.75" x14ac:dyDescent="0.25">
      <c r="A20" s="95">
        <f t="shared" si="1"/>
        <v>14</v>
      </c>
      <c r="B20" s="65" t="s">
        <v>126</v>
      </c>
      <c r="C20" s="65" t="s">
        <v>127</v>
      </c>
      <c r="D20" s="96" t="s">
        <v>398</v>
      </c>
      <c r="E20" s="97">
        <f>SUM('FORM B'!H29)</f>
        <v>11538</v>
      </c>
      <c r="F20" s="98">
        <f>SUM('FORM B'!F29)</f>
        <v>24</v>
      </c>
      <c r="G20" s="99">
        <f>SUM('FORM B'!P29)</f>
        <v>13054</v>
      </c>
      <c r="H20" s="95">
        <f t="shared" si="0"/>
        <v>1385</v>
      </c>
    </row>
    <row r="21" spans="1:8" ht="18.75" x14ac:dyDescent="0.25">
      <c r="A21" s="95">
        <f t="shared" si="1"/>
        <v>15</v>
      </c>
      <c r="B21" s="65" t="s">
        <v>293</v>
      </c>
      <c r="C21" s="65" t="s">
        <v>51</v>
      </c>
      <c r="D21" s="96" t="s">
        <v>398</v>
      </c>
      <c r="E21" s="97">
        <f>SUM('FORM B'!H30)</f>
        <v>12019</v>
      </c>
      <c r="F21" s="98">
        <f>SUM('FORM B'!F30)</f>
        <v>25</v>
      </c>
      <c r="G21" s="99">
        <f>SUM('FORM B'!P30)</f>
        <v>15521</v>
      </c>
      <c r="H21" s="95">
        <f t="shared" si="0"/>
        <v>1442</v>
      </c>
    </row>
    <row r="22" spans="1:8" ht="18.75" x14ac:dyDescent="0.25">
      <c r="A22" s="95">
        <f t="shared" si="1"/>
        <v>16</v>
      </c>
      <c r="B22" s="65" t="s">
        <v>305</v>
      </c>
      <c r="C22" s="65" t="s">
        <v>307</v>
      </c>
      <c r="D22" s="96" t="s">
        <v>398</v>
      </c>
      <c r="E22" s="97">
        <f>SUM('FORM B'!H31)</f>
        <v>10577</v>
      </c>
      <c r="F22" s="98">
        <f>SUM('FORM B'!F31)</f>
        <v>22</v>
      </c>
      <c r="G22" s="99">
        <f>SUM('FORM B'!P31)</f>
        <v>13176</v>
      </c>
      <c r="H22" s="95">
        <f t="shared" si="0"/>
        <v>1269</v>
      </c>
    </row>
    <row r="23" spans="1:8" ht="18.75" x14ac:dyDescent="0.25">
      <c r="A23" s="95">
        <f t="shared" si="1"/>
        <v>17</v>
      </c>
      <c r="B23" s="65" t="s">
        <v>277</v>
      </c>
      <c r="C23" s="65" t="s">
        <v>278</v>
      </c>
      <c r="D23" s="96" t="s">
        <v>398</v>
      </c>
      <c r="E23" s="97">
        <f>SUM('FORM B'!H32)</f>
        <v>12019</v>
      </c>
      <c r="F23" s="98">
        <f>SUM('FORM B'!F32)</f>
        <v>25</v>
      </c>
      <c r="G23" s="99">
        <f>SUM('FORM B'!P32)</f>
        <v>13598</v>
      </c>
      <c r="H23" s="95">
        <f t="shared" si="0"/>
        <v>1442</v>
      </c>
    </row>
    <row r="24" spans="1:8" ht="18.75" x14ac:dyDescent="0.25">
      <c r="A24" s="95">
        <f t="shared" si="1"/>
        <v>18</v>
      </c>
      <c r="B24" s="65" t="s">
        <v>40</v>
      </c>
      <c r="C24" s="65" t="s">
        <v>45</v>
      </c>
      <c r="D24" s="96" t="s">
        <v>398</v>
      </c>
      <c r="E24" s="97">
        <f>SUM('FORM B'!H33)</f>
        <v>11538</v>
      </c>
      <c r="F24" s="98">
        <f>SUM('FORM B'!F33)</f>
        <v>24</v>
      </c>
      <c r="G24" s="99">
        <f>SUM('FORM B'!P33)</f>
        <v>13535</v>
      </c>
      <c r="H24" s="95">
        <f t="shared" si="0"/>
        <v>1385</v>
      </c>
    </row>
    <row r="25" spans="1:8" ht="18.75" x14ac:dyDescent="0.25">
      <c r="A25" s="95">
        <f t="shared" si="1"/>
        <v>19</v>
      </c>
      <c r="B25" s="65" t="s">
        <v>41</v>
      </c>
      <c r="C25" s="65" t="s">
        <v>46</v>
      </c>
      <c r="D25" s="96" t="s">
        <v>398</v>
      </c>
      <c r="E25" s="97">
        <f>SUM('FORM B'!H34)</f>
        <v>12019</v>
      </c>
      <c r="F25" s="98">
        <f>SUM('FORM B'!F34)</f>
        <v>25</v>
      </c>
      <c r="G25" s="99">
        <f>SUM('FORM B'!P34)</f>
        <v>13598</v>
      </c>
      <c r="H25" s="95">
        <f t="shared" si="0"/>
        <v>1442</v>
      </c>
    </row>
    <row r="26" spans="1:8" ht="18.75" x14ac:dyDescent="0.25">
      <c r="A26" s="95">
        <f t="shared" si="1"/>
        <v>20</v>
      </c>
      <c r="B26" s="65" t="s">
        <v>81</v>
      </c>
      <c r="C26" s="64" t="s">
        <v>42</v>
      </c>
      <c r="D26" s="96" t="s">
        <v>398</v>
      </c>
      <c r="E26" s="97">
        <f>SUM('FORM B'!H35)</f>
        <v>11058</v>
      </c>
      <c r="F26" s="98">
        <f>SUM('FORM B'!F35)</f>
        <v>23</v>
      </c>
      <c r="G26" s="99">
        <f>SUM('FORM B'!P35)</f>
        <v>13473</v>
      </c>
      <c r="H26" s="95">
        <f t="shared" si="0"/>
        <v>1327</v>
      </c>
    </row>
    <row r="27" spans="1:8" ht="18.75" x14ac:dyDescent="0.25">
      <c r="A27" s="95">
        <f t="shared" si="1"/>
        <v>21</v>
      </c>
      <c r="B27" s="65" t="s">
        <v>87</v>
      </c>
      <c r="C27" s="64" t="s">
        <v>54</v>
      </c>
      <c r="D27" s="96" t="s">
        <v>3</v>
      </c>
      <c r="E27" s="97">
        <f>SUM('FORM B'!H36)</f>
        <v>11823</v>
      </c>
      <c r="F27" s="98">
        <f>SUM('FORM B'!F36)</f>
        <v>23</v>
      </c>
      <c r="G27" s="99">
        <f>SUM('FORM B'!P36)</f>
        <v>13377</v>
      </c>
      <c r="H27" s="95">
        <f t="shared" si="0"/>
        <v>1419</v>
      </c>
    </row>
    <row r="28" spans="1:8" ht="18.75" x14ac:dyDescent="0.25">
      <c r="A28" s="95">
        <f t="shared" si="1"/>
        <v>22</v>
      </c>
      <c r="B28" s="66" t="s">
        <v>164</v>
      </c>
      <c r="C28" s="65" t="s">
        <v>165</v>
      </c>
      <c r="D28" s="96" t="s">
        <v>398</v>
      </c>
      <c r="E28" s="97">
        <f>SUM('FORM B'!H37)</f>
        <v>11058</v>
      </c>
      <c r="F28" s="98">
        <f>SUM('FORM B'!F37)</f>
        <v>23</v>
      </c>
      <c r="G28" s="99">
        <f>SUM('FORM B'!P37)</f>
        <v>12511</v>
      </c>
      <c r="H28" s="95">
        <f t="shared" si="0"/>
        <v>1327</v>
      </c>
    </row>
    <row r="29" spans="1:8" ht="18.75" x14ac:dyDescent="0.25">
      <c r="A29" s="95">
        <f t="shared" si="1"/>
        <v>23</v>
      </c>
      <c r="B29" s="65" t="s">
        <v>43</v>
      </c>
      <c r="C29" s="64" t="s">
        <v>48</v>
      </c>
      <c r="D29" s="96" t="s">
        <v>398</v>
      </c>
      <c r="E29" s="97">
        <f>SUM('FORM B'!H38)</f>
        <v>11538</v>
      </c>
      <c r="F29" s="98">
        <f>SUM('FORM B'!F38)</f>
        <v>24</v>
      </c>
      <c r="G29" s="99">
        <f>SUM('FORM B'!P38)</f>
        <v>14977</v>
      </c>
      <c r="H29" s="95">
        <f t="shared" si="0"/>
        <v>1385</v>
      </c>
    </row>
    <row r="30" spans="1:8" ht="18.75" x14ac:dyDescent="0.25">
      <c r="A30" s="95">
        <f t="shared" si="1"/>
        <v>24</v>
      </c>
      <c r="B30" s="65" t="s">
        <v>79</v>
      </c>
      <c r="C30" s="64" t="s">
        <v>80</v>
      </c>
      <c r="D30" s="96" t="s">
        <v>398</v>
      </c>
      <c r="E30" s="97">
        <f>SUM('FORM B'!H39)</f>
        <v>12019</v>
      </c>
      <c r="F30" s="98">
        <f>SUM('FORM B'!F39)</f>
        <v>25</v>
      </c>
      <c r="G30" s="99">
        <f>SUM('FORM B'!P39)</f>
        <v>13598</v>
      </c>
      <c r="H30" s="95">
        <f t="shared" si="0"/>
        <v>1442</v>
      </c>
    </row>
    <row r="31" spans="1:8" ht="18.75" x14ac:dyDescent="0.25">
      <c r="A31" s="95">
        <f t="shared" si="1"/>
        <v>25</v>
      </c>
      <c r="B31" s="65" t="s">
        <v>310</v>
      </c>
      <c r="C31" s="65" t="s">
        <v>317</v>
      </c>
      <c r="D31" s="96" t="s">
        <v>398</v>
      </c>
      <c r="E31" s="97">
        <f>SUM('FORM B'!H40)</f>
        <v>10577</v>
      </c>
      <c r="F31" s="98">
        <f>SUM('FORM B'!F40)</f>
        <v>22</v>
      </c>
      <c r="G31" s="99">
        <f>SUM('FORM B'!P40)</f>
        <v>11967</v>
      </c>
      <c r="H31" s="95">
        <f t="shared" si="0"/>
        <v>1269</v>
      </c>
    </row>
    <row r="32" spans="1:8" ht="18.75" x14ac:dyDescent="0.25">
      <c r="A32" s="95">
        <f t="shared" si="1"/>
        <v>26</v>
      </c>
      <c r="B32" s="65" t="s">
        <v>117</v>
      </c>
      <c r="C32" s="65" t="s">
        <v>120</v>
      </c>
      <c r="D32" s="96" t="s">
        <v>398</v>
      </c>
      <c r="E32" s="97">
        <f>SUM('FORM B'!H41)</f>
        <v>12019</v>
      </c>
      <c r="F32" s="98">
        <f>SUM('FORM B'!F41)</f>
        <v>25</v>
      </c>
      <c r="G32" s="99">
        <f>SUM('FORM B'!P41)</f>
        <v>14560</v>
      </c>
      <c r="H32" s="95">
        <f t="shared" si="0"/>
        <v>1442</v>
      </c>
    </row>
    <row r="33" spans="1:8" ht="18.75" x14ac:dyDescent="0.25">
      <c r="A33" s="95">
        <f t="shared" si="1"/>
        <v>27</v>
      </c>
      <c r="B33" s="65" t="s">
        <v>295</v>
      </c>
      <c r="C33" s="65" t="s">
        <v>297</v>
      </c>
      <c r="D33" s="96" t="s">
        <v>398</v>
      </c>
      <c r="E33" s="97">
        <f>SUM('FORM B'!H42)</f>
        <v>12500</v>
      </c>
      <c r="F33" s="98">
        <f>SUM('FORM B'!F42)</f>
        <v>26</v>
      </c>
      <c r="G33" s="99">
        <f>SUM('FORM B'!P42)</f>
        <v>15104</v>
      </c>
      <c r="H33" s="95">
        <f t="shared" si="0"/>
        <v>1500</v>
      </c>
    </row>
    <row r="34" spans="1:8" ht="31.5" x14ac:dyDescent="0.25">
      <c r="A34" s="95">
        <f t="shared" si="1"/>
        <v>28</v>
      </c>
      <c r="B34" s="65" t="s">
        <v>242</v>
      </c>
      <c r="C34" s="68" t="s">
        <v>244</v>
      </c>
      <c r="D34" s="96" t="s">
        <v>398</v>
      </c>
      <c r="E34" s="97">
        <f>SUM('FORM B'!H43)</f>
        <v>12500</v>
      </c>
      <c r="F34" s="98">
        <f>SUM('FORM B'!F43)</f>
        <v>26</v>
      </c>
      <c r="G34" s="99">
        <f>SUM('FORM B'!P43)</f>
        <v>14142</v>
      </c>
      <c r="H34" s="95">
        <f t="shared" si="0"/>
        <v>1500</v>
      </c>
    </row>
    <row r="35" spans="1:8" ht="18.75" x14ac:dyDescent="0.25">
      <c r="A35" s="95">
        <f t="shared" si="1"/>
        <v>29</v>
      </c>
      <c r="B35" s="65" t="s">
        <v>309</v>
      </c>
      <c r="C35" s="65" t="s">
        <v>310</v>
      </c>
      <c r="D35" s="96" t="s">
        <v>398</v>
      </c>
      <c r="E35" s="97">
        <f>SUM('FORM B'!H44)</f>
        <v>9615</v>
      </c>
      <c r="F35" s="98">
        <f>SUM('FORM B'!F44)</f>
        <v>20</v>
      </c>
      <c r="G35" s="99">
        <f>SUM('FORM B'!P44)</f>
        <v>10878</v>
      </c>
      <c r="H35" s="95">
        <f t="shared" si="0"/>
        <v>1154</v>
      </c>
    </row>
    <row r="36" spans="1:8" ht="18.75" x14ac:dyDescent="0.25">
      <c r="A36" s="95">
        <f t="shared" si="1"/>
        <v>30</v>
      </c>
      <c r="B36" s="65" t="s">
        <v>279</v>
      </c>
      <c r="C36" s="64" t="s">
        <v>280</v>
      </c>
      <c r="D36" s="96" t="s">
        <v>398</v>
      </c>
      <c r="E36" s="97">
        <f>SUM('FORM B'!H45)</f>
        <v>7212</v>
      </c>
      <c r="F36" s="98">
        <f>SUM('FORM B'!F45)</f>
        <v>15</v>
      </c>
      <c r="G36" s="99">
        <f>SUM('FORM B'!P45)</f>
        <v>8160</v>
      </c>
      <c r="H36" s="95">
        <f t="shared" si="0"/>
        <v>865</v>
      </c>
    </row>
    <row r="37" spans="1:8" ht="18.75" x14ac:dyDescent="0.25">
      <c r="A37" s="95">
        <f t="shared" si="1"/>
        <v>31</v>
      </c>
      <c r="B37" s="65" t="s">
        <v>75</v>
      </c>
      <c r="C37" s="65" t="s">
        <v>74</v>
      </c>
      <c r="D37" s="96" t="s">
        <v>398</v>
      </c>
      <c r="E37" s="97">
        <f>SUM('FORM B'!H46)</f>
        <v>11779</v>
      </c>
      <c r="F37" s="98">
        <f>SUM('FORM B'!F46)</f>
        <v>24.5</v>
      </c>
      <c r="G37" s="99">
        <f>SUM('FORM B'!P46)</f>
        <v>13327</v>
      </c>
      <c r="H37" s="95">
        <f t="shared" si="0"/>
        <v>1413</v>
      </c>
    </row>
    <row r="38" spans="1:8" ht="18.75" x14ac:dyDescent="0.25">
      <c r="A38" s="95">
        <f t="shared" si="1"/>
        <v>32</v>
      </c>
      <c r="B38" s="65" t="s">
        <v>357</v>
      </c>
      <c r="C38" s="65" t="s">
        <v>358</v>
      </c>
      <c r="D38" s="96" t="s">
        <v>398</v>
      </c>
      <c r="E38" s="97">
        <f>SUM('FORM B'!H47)</f>
        <v>12019</v>
      </c>
      <c r="F38" s="98">
        <f>SUM('FORM B'!F47)</f>
        <v>25</v>
      </c>
      <c r="G38" s="99">
        <f>SUM('FORM B'!P47)</f>
        <v>14560</v>
      </c>
      <c r="H38" s="95">
        <f t="shared" si="0"/>
        <v>1442</v>
      </c>
    </row>
    <row r="39" spans="1:8" ht="18.75" x14ac:dyDescent="0.25">
      <c r="A39" s="95">
        <f t="shared" si="1"/>
        <v>33</v>
      </c>
      <c r="B39" s="65" t="s">
        <v>62</v>
      </c>
      <c r="C39" s="65" t="s">
        <v>61</v>
      </c>
      <c r="D39" s="96" t="s">
        <v>398</v>
      </c>
      <c r="E39" s="97">
        <f>SUM('FORM B'!H48)</f>
        <v>10577</v>
      </c>
      <c r="F39" s="98">
        <f>SUM('FORM B'!F48)</f>
        <v>22</v>
      </c>
      <c r="G39" s="99">
        <f>SUM('FORM B'!P48)</f>
        <v>13890</v>
      </c>
      <c r="H39" s="95">
        <f t="shared" si="0"/>
        <v>1269</v>
      </c>
    </row>
    <row r="40" spans="1:8" ht="18.75" x14ac:dyDescent="0.25">
      <c r="A40" s="95">
        <f t="shared" si="1"/>
        <v>34</v>
      </c>
      <c r="B40" s="65" t="s">
        <v>63</v>
      </c>
      <c r="C40" s="65" t="s">
        <v>64</v>
      </c>
      <c r="D40" s="96" t="s">
        <v>398</v>
      </c>
      <c r="E40" s="97">
        <f>SUM('FORM B'!H49)</f>
        <v>12500</v>
      </c>
      <c r="F40" s="98">
        <f>SUM('FORM B'!F49)</f>
        <v>26</v>
      </c>
      <c r="G40" s="99">
        <f>SUM('FORM B'!P49)</f>
        <v>17027</v>
      </c>
      <c r="H40" s="95">
        <f t="shared" si="0"/>
        <v>1500</v>
      </c>
    </row>
    <row r="41" spans="1:8" ht="18.75" x14ac:dyDescent="0.25">
      <c r="A41" s="95">
        <f t="shared" si="1"/>
        <v>35</v>
      </c>
      <c r="B41" s="65" t="s">
        <v>73</v>
      </c>
      <c r="C41" s="64" t="s">
        <v>74</v>
      </c>
      <c r="D41" s="96" t="s">
        <v>398</v>
      </c>
      <c r="E41" s="97">
        <f>SUM('FORM B'!H50)</f>
        <v>11058</v>
      </c>
      <c r="F41" s="98">
        <f>SUM('FORM B'!F50)</f>
        <v>23</v>
      </c>
      <c r="G41" s="99">
        <f>SUM('FORM B'!P50)</f>
        <v>13473</v>
      </c>
      <c r="H41" s="95">
        <f t="shared" si="0"/>
        <v>1327</v>
      </c>
    </row>
    <row r="42" spans="1:8" ht="18.75" x14ac:dyDescent="0.25">
      <c r="A42" s="95">
        <f t="shared" si="1"/>
        <v>36</v>
      </c>
      <c r="B42" s="65" t="s">
        <v>65</v>
      </c>
      <c r="C42" s="64" t="s">
        <v>66</v>
      </c>
      <c r="D42" s="96" t="s">
        <v>398</v>
      </c>
      <c r="E42" s="97">
        <f>SUM('FORM B'!H51)</f>
        <v>6250</v>
      </c>
      <c r="F42" s="98">
        <f>SUM('FORM B'!F51)</f>
        <v>13</v>
      </c>
      <c r="G42" s="99">
        <f>SUM('FORM B'!P51)</f>
        <v>7072</v>
      </c>
      <c r="H42" s="95">
        <f t="shared" si="0"/>
        <v>750</v>
      </c>
    </row>
    <row r="43" spans="1:8" ht="18.75" x14ac:dyDescent="0.25">
      <c r="A43" s="95">
        <f t="shared" si="1"/>
        <v>37</v>
      </c>
      <c r="B43" s="65" t="s">
        <v>83</v>
      </c>
      <c r="C43" s="65" t="s">
        <v>84</v>
      </c>
      <c r="D43" s="96" t="s">
        <v>398</v>
      </c>
      <c r="E43" s="97">
        <f>SUM('FORM B'!H52)</f>
        <v>10577</v>
      </c>
      <c r="F43" s="98">
        <f>SUM('FORM B'!F52)</f>
        <v>22</v>
      </c>
      <c r="G43" s="99">
        <f>SUM('FORM B'!P52)</f>
        <v>13890</v>
      </c>
      <c r="H43" s="95">
        <f t="shared" si="0"/>
        <v>1269</v>
      </c>
    </row>
    <row r="44" spans="1:8" ht="18.75" x14ac:dyDescent="0.25">
      <c r="A44" s="95">
        <f t="shared" si="1"/>
        <v>38</v>
      </c>
      <c r="B44" s="65" t="s">
        <v>337</v>
      </c>
      <c r="C44" s="65" t="s">
        <v>338</v>
      </c>
      <c r="D44" s="96" t="s">
        <v>3</v>
      </c>
      <c r="E44" s="97">
        <f>SUM('FORM B'!H53)</f>
        <v>4808</v>
      </c>
      <c r="F44" s="98">
        <f>SUM('FORM B'!F53)</f>
        <v>10</v>
      </c>
      <c r="G44" s="99">
        <f>SUM('FORM B'!P53)</f>
        <v>5440</v>
      </c>
      <c r="H44" s="95">
        <f t="shared" si="0"/>
        <v>577</v>
      </c>
    </row>
    <row r="45" spans="1:8" ht="18.75" x14ac:dyDescent="0.25">
      <c r="A45" s="95">
        <f t="shared" si="1"/>
        <v>39</v>
      </c>
      <c r="B45" s="65" t="s">
        <v>130</v>
      </c>
      <c r="C45" s="65" t="s">
        <v>131</v>
      </c>
      <c r="D45" s="96" t="s">
        <v>398</v>
      </c>
      <c r="E45" s="97">
        <f>SUM('FORM B'!H54)</f>
        <v>12019</v>
      </c>
      <c r="F45" s="98">
        <f>SUM('FORM B'!F54)</f>
        <v>25</v>
      </c>
      <c r="G45" s="99">
        <f>SUM('FORM B'!P54)</f>
        <v>13598</v>
      </c>
      <c r="H45" s="95">
        <f t="shared" si="0"/>
        <v>1442</v>
      </c>
    </row>
    <row r="46" spans="1:8" ht="18.75" x14ac:dyDescent="0.25">
      <c r="A46" s="95">
        <f t="shared" si="1"/>
        <v>40</v>
      </c>
      <c r="B46" s="65" t="s">
        <v>320</v>
      </c>
      <c r="C46" s="65" t="s">
        <v>321</v>
      </c>
      <c r="D46" s="96" t="s">
        <v>398</v>
      </c>
      <c r="E46" s="97">
        <f>SUM('FORM B'!H55)</f>
        <v>11058</v>
      </c>
      <c r="F46" s="98">
        <f>SUM('FORM B'!F55)</f>
        <v>23</v>
      </c>
      <c r="G46" s="99">
        <f>SUM('FORM B'!P55)</f>
        <v>12511</v>
      </c>
      <c r="H46" s="95">
        <f t="shared" si="0"/>
        <v>1327</v>
      </c>
    </row>
    <row r="47" spans="1:8" ht="18.75" x14ac:dyDescent="0.25">
      <c r="A47" s="95">
        <f t="shared" si="1"/>
        <v>41</v>
      </c>
      <c r="B47" s="65" t="s">
        <v>138</v>
      </c>
      <c r="C47" s="65" t="s">
        <v>38</v>
      </c>
      <c r="D47" s="96" t="s">
        <v>398</v>
      </c>
      <c r="E47" s="97">
        <f>SUM('FORM B'!H56)</f>
        <v>11058</v>
      </c>
      <c r="F47" s="98">
        <f>SUM('FORM B'!F56)</f>
        <v>23</v>
      </c>
      <c r="G47" s="99">
        <f>SUM('FORM B'!P56)</f>
        <v>12511</v>
      </c>
      <c r="H47" s="95">
        <f t="shared" si="0"/>
        <v>1327</v>
      </c>
    </row>
    <row r="48" spans="1:8" ht="18.75" x14ac:dyDescent="0.25">
      <c r="A48" s="95">
        <f t="shared" si="1"/>
        <v>42</v>
      </c>
      <c r="B48" s="65" t="s">
        <v>247</v>
      </c>
      <c r="C48" s="65" t="s">
        <v>248</v>
      </c>
      <c r="D48" s="96" t="s">
        <v>398</v>
      </c>
      <c r="E48" s="97">
        <f>SUM('FORM B'!H57)</f>
        <v>12500</v>
      </c>
      <c r="F48" s="98">
        <f>SUM('FORM B'!F57)</f>
        <v>26</v>
      </c>
      <c r="G48" s="99">
        <f>SUM('FORM B'!P57)</f>
        <v>15104</v>
      </c>
      <c r="H48" s="95">
        <f t="shared" si="0"/>
        <v>1500</v>
      </c>
    </row>
    <row r="49" spans="1:8" ht="18.75" x14ac:dyDescent="0.25">
      <c r="A49" s="95">
        <f t="shared" si="1"/>
        <v>43</v>
      </c>
      <c r="B49" s="65" t="s">
        <v>324</v>
      </c>
      <c r="C49" s="65" t="s">
        <v>325</v>
      </c>
      <c r="D49" s="96" t="s">
        <v>398</v>
      </c>
      <c r="E49" s="97">
        <f>SUM('FORM B'!H58)</f>
        <v>12500</v>
      </c>
      <c r="F49" s="98">
        <f>SUM('FORM B'!F58)</f>
        <v>26</v>
      </c>
      <c r="G49" s="99">
        <f>SUM('FORM B'!P58)</f>
        <v>14142</v>
      </c>
      <c r="H49" s="95">
        <f t="shared" si="0"/>
        <v>1500</v>
      </c>
    </row>
    <row r="50" spans="1:8" ht="18.75" x14ac:dyDescent="0.25">
      <c r="A50" s="95">
        <f t="shared" si="1"/>
        <v>44</v>
      </c>
      <c r="B50" s="65" t="s">
        <v>134</v>
      </c>
      <c r="C50" s="65" t="s">
        <v>135</v>
      </c>
      <c r="D50" s="96" t="s">
        <v>398</v>
      </c>
      <c r="E50" s="97">
        <f>SUM('FORM B'!H59)</f>
        <v>8654</v>
      </c>
      <c r="F50" s="98">
        <f>SUM('FORM B'!F59)</f>
        <v>18</v>
      </c>
      <c r="G50" s="99">
        <f>SUM('FORM B'!P59)</f>
        <v>11095</v>
      </c>
      <c r="H50" s="95">
        <f t="shared" si="0"/>
        <v>1038</v>
      </c>
    </row>
    <row r="51" spans="1:8" ht="18.75" x14ac:dyDescent="0.25">
      <c r="A51" s="95">
        <f t="shared" si="1"/>
        <v>45</v>
      </c>
      <c r="B51" s="65" t="s">
        <v>238</v>
      </c>
      <c r="C51" s="65" t="s">
        <v>127</v>
      </c>
      <c r="D51" s="96" t="s">
        <v>398</v>
      </c>
      <c r="E51" s="97">
        <f>SUM('FORM B'!H60)</f>
        <v>12500</v>
      </c>
      <c r="F51" s="98">
        <f>SUM('FORM B'!F60)</f>
        <v>26</v>
      </c>
      <c r="G51" s="99">
        <f>SUM('FORM B'!P60)</f>
        <v>14142</v>
      </c>
      <c r="H51" s="95">
        <f t="shared" si="0"/>
        <v>1500</v>
      </c>
    </row>
    <row r="52" spans="1:8" ht="18.75" x14ac:dyDescent="0.25">
      <c r="A52" s="95">
        <f t="shared" si="1"/>
        <v>46</v>
      </c>
      <c r="B52" s="65" t="s">
        <v>341</v>
      </c>
      <c r="C52" s="65" t="s">
        <v>342</v>
      </c>
      <c r="D52" s="96" t="s">
        <v>398</v>
      </c>
      <c r="E52" s="97">
        <f>SUM('FORM B'!H61)</f>
        <v>9615</v>
      </c>
      <c r="F52" s="98">
        <f>SUM('FORM B'!F61)</f>
        <v>20</v>
      </c>
      <c r="G52" s="99">
        <f>SUM('FORM B'!P61)</f>
        <v>10878</v>
      </c>
      <c r="H52" s="95">
        <f t="shared" si="0"/>
        <v>1154</v>
      </c>
    </row>
    <row r="53" spans="1:8" ht="18.75" x14ac:dyDescent="0.25">
      <c r="A53" s="95">
        <f t="shared" si="1"/>
        <v>47</v>
      </c>
      <c r="B53" s="65" t="s">
        <v>51</v>
      </c>
      <c r="C53" s="65" t="s">
        <v>143</v>
      </c>
      <c r="D53" s="96" t="s">
        <v>398</v>
      </c>
      <c r="E53" s="97">
        <f>SUM('FORM B'!H62)</f>
        <v>12019</v>
      </c>
      <c r="F53" s="98">
        <f>SUM('FORM B'!F62)</f>
        <v>25</v>
      </c>
      <c r="G53" s="99">
        <f>SUM('FORM B'!P62)</f>
        <v>13598</v>
      </c>
      <c r="H53" s="95">
        <f t="shared" si="0"/>
        <v>1442</v>
      </c>
    </row>
    <row r="54" spans="1:8" ht="18.75" x14ac:dyDescent="0.25">
      <c r="A54" s="95">
        <f t="shared" si="1"/>
        <v>48</v>
      </c>
      <c r="B54" s="65" t="s">
        <v>124</v>
      </c>
      <c r="C54" s="65" t="s">
        <v>154</v>
      </c>
      <c r="D54" s="96" t="s">
        <v>398</v>
      </c>
      <c r="E54" s="97">
        <f>SUM('FORM B'!H63)</f>
        <v>12500</v>
      </c>
      <c r="F54" s="98">
        <f>SUM('FORM B'!F63)</f>
        <v>26</v>
      </c>
      <c r="G54" s="99">
        <f>SUM('FORM B'!P63)</f>
        <v>15104</v>
      </c>
      <c r="H54" s="95">
        <f t="shared" si="0"/>
        <v>1500</v>
      </c>
    </row>
    <row r="55" spans="1:8" ht="18.75" x14ac:dyDescent="0.25">
      <c r="A55" s="95">
        <f t="shared" si="1"/>
        <v>49</v>
      </c>
      <c r="B55" s="65" t="s">
        <v>49</v>
      </c>
      <c r="C55" s="65" t="s">
        <v>141</v>
      </c>
      <c r="D55" s="96" t="s">
        <v>398</v>
      </c>
      <c r="E55" s="97">
        <f>SUM('FORM B'!H64)</f>
        <v>12500</v>
      </c>
      <c r="F55" s="98">
        <f>SUM('FORM B'!F64)</f>
        <v>26</v>
      </c>
      <c r="G55" s="99">
        <f>SUM('FORM B'!P64)</f>
        <v>14623</v>
      </c>
      <c r="H55" s="95">
        <f t="shared" si="0"/>
        <v>1500</v>
      </c>
    </row>
    <row r="56" spans="1:8" ht="18.75" x14ac:dyDescent="0.25">
      <c r="A56" s="95">
        <f t="shared" si="1"/>
        <v>50</v>
      </c>
      <c r="B56" s="65" t="s">
        <v>281</v>
      </c>
      <c r="C56" s="65" t="s">
        <v>282</v>
      </c>
      <c r="D56" s="96" t="s">
        <v>398</v>
      </c>
      <c r="E56" s="97">
        <f>SUM('FORM B'!H65)</f>
        <v>12500</v>
      </c>
      <c r="F56" s="98">
        <f>SUM('FORM B'!F65)</f>
        <v>26</v>
      </c>
      <c r="G56" s="99">
        <f>SUM('FORM B'!P65)</f>
        <v>15104</v>
      </c>
      <c r="H56" s="95">
        <f t="shared" si="0"/>
        <v>1500</v>
      </c>
    </row>
    <row r="57" spans="1:8" ht="18.75" x14ac:dyDescent="0.25">
      <c r="A57" s="95">
        <f t="shared" si="1"/>
        <v>51</v>
      </c>
      <c r="B57" s="65" t="s">
        <v>262</v>
      </c>
      <c r="C57" s="65" t="s">
        <v>263</v>
      </c>
      <c r="D57" s="96" t="s">
        <v>398</v>
      </c>
      <c r="E57" s="97">
        <f>SUM('FORM B'!H66)</f>
        <v>9615</v>
      </c>
      <c r="F57" s="98">
        <f>SUM('FORM B'!F66)</f>
        <v>20</v>
      </c>
      <c r="G57" s="99">
        <f>SUM('FORM B'!P66)</f>
        <v>12801</v>
      </c>
      <c r="H57" s="95">
        <f t="shared" si="0"/>
        <v>1154</v>
      </c>
    </row>
    <row r="58" spans="1:8" ht="18.75" x14ac:dyDescent="0.25">
      <c r="A58" s="95">
        <f t="shared" si="1"/>
        <v>52</v>
      </c>
      <c r="B58" s="65" t="s">
        <v>217</v>
      </c>
      <c r="C58" s="68" t="s">
        <v>218</v>
      </c>
      <c r="D58" s="96" t="s">
        <v>398</v>
      </c>
      <c r="E58" s="97">
        <f>SUM('FORM B'!H67)</f>
        <v>10577</v>
      </c>
      <c r="F58" s="98">
        <f>SUM('FORM B'!F67)</f>
        <v>22</v>
      </c>
      <c r="G58" s="99">
        <f>SUM('FORM B'!P67)</f>
        <v>11967</v>
      </c>
      <c r="H58" s="95">
        <f t="shared" si="0"/>
        <v>1269</v>
      </c>
    </row>
    <row r="59" spans="1:8" ht="18.75" x14ac:dyDescent="0.25">
      <c r="A59" s="95">
        <f t="shared" si="1"/>
        <v>53</v>
      </c>
      <c r="B59" s="65" t="s">
        <v>345</v>
      </c>
      <c r="C59" s="68" t="s">
        <v>346</v>
      </c>
      <c r="D59" s="96" t="s">
        <v>398</v>
      </c>
      <c r="E59" s="97">
        <f>SUM('FORM B'!H68)</f>
        <v>11058</v>
      </c>
      <c r="F59" s="98">
        <f>SUM('FORM B'!F68)</f>
        <v>23</v>
      </c>
      <c r="G59" s="99">
        <f>SUM('FORM B'!P68)</f>
        <v>13663</v>
      </c>
      <c r="H59" s="95">
        <f t="shared" si="0"/>
        <v>1327</v>
      </c>
    </row>
    <row r="60" spans="1:8" ht="18.75" x14ac:dyDescent="0.25">
      <c r="A60" s="95">
        <f t="shared" si="1"/>
        <v>54</v>
      </c>
      <c r="B60" s="65" t="s">
        <v>145</v>
      </c>
      <c r="C60" s="68" t="s">
        <v>146</v>
      </c>
      <c r="D60" s="96" t="s">
        <v>398</v>
      </c>
      <c r="E60" s="97">
        <f>SUM('FORM B'!H69)</f>
        <v>12019</v>
      </c>
      <c r="F60" s="98">
        <f>SUM('FORM B'!F69)</f>
        <v>25</v>
      </c>
      <c r="G60" s="99">
        <f>SUM('FORM B'!P69)</f>
        <v>14560</v>
      </c>
      <c r="H60" s="95">
        <f t="shared" si="0"/>
        <v>1442</v>
      </c>
    </row>
    <row r="61" spans="1:8" ht="18.75" x14ac:dyDescent="0.25">
      <c r="A61" s="95">
        <f t="shared" si="1"/>
        <v>55</v>
      </c>
      <c r="B61" s="65" t="s">
        <v>370</v>
      </c>
      <c r="C61" s="68" t="s">
        <v>371</v>
      </c>
      <c r="D61" s="96" t="s">
        <v>398</v>
      </c>
      <c r="E61" s="97">
        <f>SUM('FORM B'!H70)</f>
        <v>12500</v>
      </c>
      <c r="F61" s="98">
        <f>SUM('FORM B'!F70)</f>
        <v>26</v>
      </c>
      <c r="G61" s="99">
        <f>SUM('FORM B'!P70)</f>
        <v>16065</v>
      </c>
      <c r="H61" s="95">
        <f t="shared" si="0"/>
        <v>1500</v>
      </c>
    </row>
    <row r="62" spans="1:8" ht="18.75" x14ac:dyDescent="0.25">
      <c r="A62" s="95">
        <f t="shared" si="1"/>
        <v>56</v>
      </c>
      <c r="B62" s="65" t="s">
        <v>158</v>
      </c>
      <c r="C62" s="68" t="s">
        <v>159</v>
      </c>
      <c r="D62" s="96" t="s">
        <v>398</v>
      </c>
      <c r="E62" s="97">
        <f>SUM('FORM B'!H71)</f>
        <v>12500</v>
      </c>
      <c r="F62" s="98">
        <f>SUM('FORM B'!F71)</f>
        <v>26</v>
      </c>
      <c r="G62" s="99">
        <f>SUM('FORM B'!P71)</f>
        <v>16065</v>
      </c>
      <c r="H62" s="95">
        <f t="shared" si="0"/>
        <v>1500</v>
      </c>
    </row>
    <row r="63" spans="1:8" ht="18.75" x14ac:dyDescent="0.25">
      <c r="A63" s="95">
        <f t="shared" si="1"/>
        <v>57</v>
      </c>
      <c r="B63" s="65" t="s">
        <v>374</v>
      </c>
      <c r="C63" s="65" t="s">
        <v>375</v>
      </c>
      <c r="D63" s="96" t="s">
        <v>398</v>
      </c>
      <c r="E63" s="97">
        <f>SUM('FORM B'!H72)</f>
        <v>8654</v>
      </c>
      <c r="F63" s="98">
        <f>SUM('FORM B'!F72)</f>
        <v>18</v>
      </c>
      <c r="G63" s="99">
        <f>SUM('FORM B'!P72)</f>
        <v>9791</v>
      </c>
      <c r="H63" s="95">
        <f t="shared" si="0"/>
        <v>1038</v>
      </c>
    </row>
    <row r="64" spans="1:8" ht="18.75" x14ac:dyDescent="0.25">
      <c r="A64" s="95">
        <f t="shared" si="1"/>
        <v>58</v>
      </c>
      <c r="B64" s="65" t="s">
        <v>41</v>
      </c>
      <c r="C64" s="68" t="s">
        <v>178</v>
      </c>
      <c r="D64" s="96" t="s">
        <v>398</v>
      </c>
      <c r="E64" s="97">
        <f>SUM('FORM B'!H73)</f>
        <v>11058</v>
      </c>
      <c r="F64" s="98">
        <f>SUM('FORM B'!F73)</f>
        <v>23</v>
      </c>
      <c r="G64" s="99">
        <f>SUM('FORM B'!P73)</f>
        <v>13473</v>
      </c>
      <c r="H64" s="95">
        <f t="shared" si="0"/>
        <v>1327</v>
      </c>
    </row>
    <row r="65" spans="1:8" ht="18.75" x14ac:dyDescent="0.25">
      <c r="A65" s="95">
        <f t="shared" si="1"/>
        <v>59</v>
      </c>
      <c r="B65" s="65" t="s">
        <v>180</v>
      </c>
      <c r="C65" s="68" t="s">
        <v>181</v>
      </c>
      <c r="D65" s="96" t="s">
        <v>398</v>
      </c>
      <c r="E65" s="97">
        <f>SUM('FORM B'!H74)</f>
        <v>12019</v>
      </c>
      <c r="F65" s="98">
        <f>SUM('FORM B'!F74)</f>
        <v>25</v>
      </c>
      <c r="G65" s="99">
        <f>SUM('FORM B'!P74)</f>
        <v>13598</v>
      </c>
      <c r="H65" s="95">
        <f t="shared" si="0"/>
        <v>1442</v>
      </c>
    </row>
    <row r="66" spans="1:8" ht="18.75" x14ac:dyDescent="0.25">
      <c r="A66" s="95">
        <f t="shared" si="1"/>
        <v>60</v>
      </c>
      <c r="B66" s="65" t="s">
        <v>151</v>
      </c>
      <c r="C66" s="68" t="s">
        <v>152</v>
      </c>
      <c r="D66" s="96" t="s">
        <v>398</v>
      </c>
      <c r="E66" s="97">
        <f>SUM('FORM B'!H75)</f>
        <v>12500</v>
      </c>
      <c r="F66" s="98">
        <f>SUM('FORM B'!F75)</f>
        <v>26</v>
      </c>
      <c r="G66" s="99">
        <f>SUM('FORM B'!P75)</f>
        <v>14142</v>
      </c>
      <c r="H66" s="95">
        <f t="shared" si="0"/>
        <v>1500</v>
      </c>
    </row>
    <row r="67" spans="1:8" ht="18.75" x14ac:dyDescent="0.25">
      <c r="A67" s="95">
        <f t="shared" si="1"/>
        <v>61</v>
      </c>
      <c r="B67" s="65" t="s">
        <v>185</v>
      </c>
      <c r="C67" s="68" t="s">
        <v>170</v>
      </c>
      <c r="D67" s="96" t="s">
        <v>398</v>
      </c>
      <c r="E67" s="97">
        <f>SUM('FORM B'!H76)</f>
        <v>11058</v>
      </c>
      <c r="F67" s="98">
        <f>SUM('FORM B'!F76)</f>
        <v>23</v>
      </c>
      <c r="G67" s="99">
        <f>SUM('FORM B'!P76)</f>
        <v>13473</v>
      </c>
      <c r="H67" s="95">
        <f t="shared" si="0"/>
        <v>1327</v>
      </c>
    </row>
    <row r="68" spans="1:8" ht="18.75" x14ac:dyDescent="0.25">
      <c r="A68" s="95">
        <f t="shared" si="1"/>
        <v>62</v>
      </c>
      <c r="B68" s="65" t="s">
        <v>98</v>
      </c>
      <c r="C68" s="68" t="s">
        <v>49</v>
      </c>
      <c r="D68" s="96" t="s">
        <v>398</v>
      </c>
      <c r="E68" s="97">
        <f>SUM('FORM B'!H77)</f>
        <v>9615</v>
      </c>
      <c r="F68" s="98">
        <f>SUM('FORM B'!F77)</f>
        <v>20</v>
      </c>
      <c r="G68" s="99">
        <f>SUM('FORM B'!P77)</f>
        <v>10878</v>
      </c>
      <c r="H68" s="95">
        <f t="shared" si="0"/>
        <v>1154</v>
      </c>
    </row>
    <row r="69" spans="1:8" ht="18.75" x14ac:dyDescent="0.25">
      <c r="A69" s="95">
        <f t="shared" si="1"/>
        <v>63</v>
      </c>
      <c r="B69" s="65" t="s">
        <v>185</v>
      </c>
      <c r="C69" s="68" t="s">
        <v>187</v>
      </c>
      <c r="D69" s="96" t="s">
        <v>398</v>
      </c>
      <c r="E69" s="97">
        <f>SUM('FORM B'!H78)</f>
        <v>11538</v>
      </c>
      <c r="F69" s="98">
        <f>SUM('FORM B'!F78)</f>
        <v>24</v>
      </c>
      <c r="G69" s="99">
        <f>SUM('FORM B'!P78)</f>
        <v>14016</v>
      </c>
      <c r="H69" s="95">
        <f t="shared" si="0"/>
        <v>1385</v>
      </c>
    </row>
    <row r="70" spans="1:8" ht="18.75" x14ac:dyDescent="0.25">
      <c r="A70" s="95">
        <f t="shared" si="1"/>
        <v>64</v>
      </c>
      <c r="B70" s="65" t="s">
        <v>189</v>
      </c>
      <c r="C70" s="68" t="s">
        <v>190</v>
      </c>
      <c r="D70" s="96" t="s">
        <v>398</v>
      </c>
      <c r="E70" s="97">
        <f>SUM('FORM B'!H79)</f>
        <v>12500</v>
      </c>
      <c r="F70" s="98">
        <f>SUM('FORM B'!F79)</f>
        <v>26</v>
      </c>
      <c r="G70" s="99">
        <f>SUM('FORM B'!P79)</f>
        <v>15104</v>
      </c>
      <c r="H70" s="95">
        <f t="shared" si="0"/>
        <v>1500</v>
      </c>
    </row>
    <row r="71" spans="1:8" ht="18.75" x14ac:dyDescent="0.25">
      <c r="A71" s="95">
        <f t="shared" si="1"/>
        <v>65</v>
      </c>
      <c r="B71" s="65" t="s">
        <v>193</v>
      </c>
      <c r="C71" s="68" t="s">
        <v>178</v>
      </c>
      <c r="D71" s="96" t="s">
        <v>398</v>
      </c>
      <c r="E71" s="97">
        <f>SUM('FORM B'!H80)</f>
        <v>12019</v>
      </c>
      <c r="F71" s="98">
        <f>SUM('FORM B'!F80)</f>
        <v>25</v>
      </c>
      <c r="G71" s="99">
        <f>SUM('FORM B'!P80)</f>
        <v>13598</v>
      </c>
      <c r="H71" s="95">
        <f t="shared" si="0"/>
        <v>1442</v>
      </c>
    </row>
    <row r="72" spans="1:8" ht="18.75" x14ac:dyDescent="0.25">
      <c r="A72" s="95">
        <f t="shared" si="1"/>
        <v>66</v>
      </c>
      <c r="B72" s="65" t="s">
        <v>377</v>
      </c>
      <c r="C72" s="68" t="s">
        <v>378</v>
      </c>
      <c r="D72" s="96" t="s">
        <v>398</v>
      </c>
      <c r="E72" s="97">
        <f>SUM('FORM B'!H81)</f>
        <v>5288</v>
      </c>
      <c r="F72" s="98">
        <f>SUM('FORM B'!F81)</f>
        <v>11</v>
      </c>
      <c r="G72" s="99">
        <f>SUM('FORM B'!P81)</f>
        <v>5982</v>
      </c>
      <c r="H72" s="95">
        <f t="shared" ref="H72:H95" si="2">+ROUND(E72/100*12,0)</f>
        <v>635</v>
      </c>
    </row>
    <row r="73" spans="1:8" ht="31.5" x14ac:dyDescent="0.25">
      <c r="A73" s="95">
        <f t="shared" ref="A73:A95" si="3">SUM(A72+1)</f>
        <v>67</v>
      </c>
      <c r="B73" s="65" t="s">
        <v>196</v>
      </c>
      <c r="C73" s="68" t="s">
        <v>197</v>
      </c>
      <c r="D73" s="96" t="s">
        <v>398</v>
      </c>
      <c r="E73" s="97">
        <f>SUM('FORM B'!H82)</f>
        <v>12500</v>
      </c>
      <c r="F73" s="98">
        <f>SUM('FORM B'!F82)</f>
        <v>26</v>
      </c>
      <c r="G73" s="99">
        <f>SUM('FORM B'!P82)</f>
        <v>15104</v>
      </c>
      <c r="H73" s="95">
        <f t="shared" si="2"/>
        <v>1500</v>
      </c>
    </row>
    <row r="74" spans="1:8" ht="18.75" x14ac:dyDescent="0.25">
      <c r="A74" s="95">
        <f t="shared" si="3"/>
        <v>68</v>
      </c>
      <c r="B74" s="65" t="s">
        <v>199</v>
      </c>
      <c r="C74" s="68" t="s">
        <v>159</v>
      </c>
      <c r="D74" s="96" t="s">
        <v>398</v>
      </c>
      <c r="E74" s="97">
        <f>SUM('FORM B'!H83)</f>
        <v>12500</v>
      </c>
      <c r="F74" s="98">
        <f>SUM('FORM B'!F83)</f>
        <v>26</v>
      </c>
      <c r="G74" s="99">
        <f>SUM('FORM B'!P83)</f>
        <v>14142</v>
      </c>
      <c r="H74" s="95">
        <f t="shared" si="2"/>
        <v>1500</v>
      </c>
    </row>
    <row r="75" spans="1:8" ht="18.75" x14ac:dyDescent="0.25">
      <c r="A75" s="95">
        <f t="shared" si="3"/>
        <v>69</v>
      </c>
      <c r="B75" s="65" t="s">
        <v>201</v>
      </c>
      <c r="C75" s="68" t="s">
        <v>202</v>
      </c>
      <c r="D75" s="96" t="s">
        <v>398</v>
      </c>
      <c r="E75" s="97">
        <f>SUM('FORM B'!H84)</f>
        <v>12500</v>
      </c>
      <c r="F75" s="98">
        <f>SUM('FORM B'!F84)</f>
        <v>26</v>
      </c>
      <c r="G75" s="99">
        <f>SUM('FORM B'!P84)</f>
        <v>15104</v>
      </c>
      <c r="H75" s="95">
        <f t="shared" si="2"/>
        <v>1500</v>
      </c>
    </row>
    <row r="76" spans="1:8" ht="18.75" x14ac:dyDescent="0.25">
      <c r="A76" s="95">
        <f t="shared" si="3"/>
        <v>70</v>
      </c>
      <c r="B76" s="65" t="s">
        <v>98</v>
      </c>
      <c r="C76" s="68" t="s">
        <v>194</v>
      </c>
      <c r="D76" s="96" t="s">
        <v>398</v>
      </c>
      <c r="E76" s="97">
        <f>SUM('FORM B'!H85)</f>
        <v>12337</v>
      </c>
      <c r="F76" s="98">
        <f>SUM('FORM B'!F85)</f>
        <v>24</v>
      </c>
      <c r="G76" s="99">
        <f>SUM('FORM B'!P85)</f>
        <v>13958</v>
      </c>
      <c r="H76" s="95">
        <f t="shared" si="2"/>
        <v>1480</v>
      </c>
    </row>
    <row r="77" spans="1:8" ht="18.75" x14ac:dyDescent="0.25">
      <c r="A77" s="95">
        <f t="shared" si="3"/>
        <v>71</v>
      </c>
      <c r="B77" s="65" t="s">
        <v>351</v>
      </c>
      <c r="C77" s="68" t="s">
        <v>134</v>
      </c>
      <c r="D77" s="96" t="s">
        <v>398</v>
      </c>
      <c r="E77" s="97">
        <f>SUM('FORM B'!H86)</f>
        <v>6250</v>
      </c>
      <c r="F77" s="98">
        <f>SUM('FORM B'!F86)</f>
        <v>13</v>
      </c>
      <c r="G77" s="99">
        <f>SUM('FORM B'!P86)</f>
        <v>7072</v>
      </c>
      <c r="H77" s="95">
        <f t="shared" si="2"/>
        <v>750</v>
      </c>
    </row>
    <row r="78" spans="1:8" ht="18.75" x14ac:dyDescent="0.25">
      <c r="A78" s="95">
        <f t="shared" si="3"/>
        <v>72</v>
      </c>
      <c r="B78" s="65" t="s">
        <v>205</v>
      </c>
      <c r="C78" s="68" t="s">
        <v>206</v>
      </c>
      <c r="D78" s="96" t="s">
        <v>398</v>
      </c>
      <c r="E78" s="97">
        <f>SUM('FORM B'!H87)</f>
        <v>13365</v>
      </c>
      <c r="F78" s="98">
        <f>SUM('FORM B'!F87)</f>
        <v>26</v>
      </c>
      <c r="G78" s="99">
        <f>SUM('FORM B'!P87)</f>
        <v>15121</v>
      </c>
      <c r="H78" s="95">
        <f t="shared" si="2"/>
        <v>1604</v>
      </c>
    </row>
    <row r="79" spans="1:8" ht="18.75" x14ac:dyDescent="0.25">
      <c r="A79" s="95">
        <f t="shared" si="3"/>
        <v>73</v>
      </c>
      <c r="B79" s="65" t="s">
        <v>208</v>
      </c>
      <c r="C79" s="68" t="s">
        <v>209</v>
      </c>
      <c r="D79" s="96" t="s">
        <v>398</v>
      </c>
      <c r="E79" s="97">
        <f>SUM('FORM B'!H88)</f>
        <v>11538</v>
      </c>
      <c r="F79" s="98">
        <f>SUM('FORM B'!F88)</f>
        <v>24</v>
      </c>
      <c r="G79" s="99">
        <f>SUM('FORM B'!P88)</f>
        <v>13054</v>
      </c>
      <c r="H79" s="95">
        <f t="shared" si="2"/>
        <v>1385</v>
      </c>
    </row>
    <row r="80" spans="1:8" ht="18.75" x14ac:dyDescent="0.25">
      <c r="A80" s="95">
        <f t="shared" si="3"/>
        <v>74</v>
      </c>
      <c r="B80" s="65" t="s">
        <v>241</v>
      </c>
      <c r="C80" s="68" t="s">
        <v>123</v>
      </c>
      <c r="D80" s="96" t="s">
        <v>398</v>
      </c>
      <c r="E80" s="97">
        <f>SUM('FORM B'!H89)</f>
        <v>12500</v>
      </c>
      <c r="F80" s="98">
        <f>SUM('FORM B'!F89)</f>
        <v>26</v>
      </c>
      <c r="G80" s="99">
        <f>SUM('FORM B'!P89)</f>
        <v>14142</v>
      </c>
      <c r="H80" s="95">
        <f t="shared" si="2"/>
        <v>1500</v>
      </c>
    </row>
    <row r="81" spans="1:8" ht="18.75" x14ac:dyDescent="0.25">
      <c r="A81" s="95">
        <f t="shared" si="3"/>
        <v>75</v>
      </c>
      <c r="B81" s="65" t="s">
        <v>211</v>
      </c>
      <c r="C81" s="68" t="s">
        <v>212</v>
      </c>
      <c r="D81" s="96" t="s">
        <v>398</v>
      </c>
      <c r="E81" s="97">
        <f>SUM('FORM B'!H90)</f>
        <v>11058</v>
      </c>
      <c r="F81" s="98">
        <f>SUM('FORM B'!F90)</f>
        <v>23</v>
      </c>
      <c r="G81" s="99">
        <f>SUM('FORM B'!P90)</f>
        <v>13473</v>
      </c>
      <c r="H81" s="95">
        <f t="shared" si="2"/>
        <v>1327</v>
      </c>
    </row>
    <row r="82" spans="1:8" ht="18.75" x14ac:dyDescent="0.25">
      <c r="A82" s="95">
        <f t="shared" si="3"/>
        <v>76</v>
      </c>
      <c r="B82" s="65" t="s">
        <v>359</v>
      </c>
      <c r="C82" s="68" t="s">
        <v>360</v>
      </c>
      <c r="D82" s="96" t="s">
        <v>3</v>
      </c>
      <c r="E82" s="97">
        <f>SUM('FORM B'!H91)</f>
        <v>12500</v>
      </c>
      <c r="F82" s="98">
        <f>SUM('FORM B'!F91)</f>
        <v>26</v>
      </c>
      <c r="G82" s="99">
        <f>SUM('FORM B'!P91)</f>
        <v>14623</v>
      </c>
      <c r="H82" s="95">
        <f t="shared" si="2"/>
        <v>1500</v>
      </c>
    </row>
    <row r="83" spans="1:8" ht="18.75" x14ac:dyDescent="0.25">
      <c r="A83" s="95">
        <f t="shared" si="3"/>
        <v>77</v>
      </c>
      <c r="B83" s="65" t="s">
        <v>255</v>
      </c>
      <c r="C83" s="68" t="s">
        <v>256</v>
      </c>
      <c r="D83" s="96" t="s">
        <v>398</v>
      </c>
      <c r="E83" s="97">
        <f>SUM('FORM B'!H92)</f>
        <v>11823</v>
      </c>
      <c r="F83" s="98">
        <f>SUM('FORM B'!F92)</f>
        <v>23</v>
      </c>
      <c r="G83" s="99">
        <f>SUM('FORM B'!P92)</f>
        <v>17450</v>
      </c>
      <c r="H83" s="95">
        <f t="shared" si="2"/>
        <v>1419</v>
      </c>
    </row>
    <row r="84" spans="1:8" ht="18.75" x14ac:dyDescent="0.25">
      <c r="A84" s="95">
        <f t="shared" si="3"/>
        <v>78</v>
      </c>
      <c r="B84" s="65" t="s">
        <v>259</v>
      </c>
      <c r="C84" s="68" t="s">
        <v>260</v>
      </c>
      <c r="D84" s="96" t="s">
        <v>398</v>
      </c>
      <c r="E84" s="97">
        <f>SUM('FORM B'!H93)</f>
        <v>11823</v>
      </c>
      <c r="F84" s="98">
        <f>SUM('FORM B'!F93)</f>
        <v>23</v>
      </c>
      <c r="G84" s="99">
        <f>SUM('FORM B'!P93)</f>
        <v>14935</v>
      </c>
      <c r="H84" s="95">
        <f t="shared" si="2"/>
        <v>1419</v>
      </c>
    </row>
    <row r="85" spans="1:8" ht="18.75" x14ac:dyDescent="0.25">
      <c r="A85" s="95">
        <f t="shared" si="3"/>
        <v>79</v>
      </c>
      <c r="B85" s="65" t="s">
        <v>214</v>
      </c>
      <c r="C85" s="68" t="s">
        <v>215</v>
      </c>
      <c r="D85" s="96" t="s">
        <v>398</v>
      </c>
      <c r="E85" s="97">
        <f>SUM('FORM B'!H94)</f>
        <v>10577</v>
      </c>
      <c r="F85" s="98">
        <f>SUM('FORM B'!F94)</f>
        <v>22</v>
      </c>
      <c r="G85" s="99">
        <f>SUM('FORM B'!P94)</f>
        <v>12929</v>
      </c>
      <c r="H85" s="95">
        <f t="shared" si="2"/>
        <v>1269</v>
      </c>
    </row>
    <row r="86" spans="1:8" ht="18.75" x14ac:dyDescent="0.25">
      <c r="A86" s="95">
        <f t="shared" si="3"/>
        <v>80</v>
      </c>
      <c r="B86" s="65" t="s">
        <v>264</v>
      </c>
      <c r="C86" s="68" t="s">
        <v>265</v>
      </c>
      <c r="D86" s="96" t="s">
        <v>398</v>
      </c>
      <c r="E86" s="97">
        <f>SUM('FORM B'!H95)</f>
        <v>5769</v>
      </c>
      <c r="F86" s="98">
        <f>SUM('FORM B'!F95)</f>
        <v>12</v>
      </c>
      <c r="G86" s="99">
        <f>SUM('FORM B'!P95)</f>
        <v>6527</v>
      </c>
      <c r="H86" s="95">
        <f t="shared" si="2"/>
        <v>692</v>
      </c>
    </row>
    <row r="87" spans="1:8" ht="18.75" x14ac:dyDescent="0.25">
      <c r="A87" s="95">
        <f t="shared" si="3"/>
        <v>81</v>
      </c>
      <c r="B87" s="65" t="s">
        <v>249</v>
      </c>
      <c r="C87" s="68" t="s">
        <v>251</v>
      </c>
      <c r="D87" s="96" t="s">
        <v>398</v>
      </c>
      <c r="E87" s="97">
        <f>SUM('FORM B'!H96)</f>
        <v>11058</v>
      </c>
      <c r="F87" s="98">
        <f>SUM('FORM B'!F96)</f>
        <v>23</v>
      </c>
      <c r="G87" s="99">
        <f>SUM('FORM B'!P96)</f>
        <v>12948</v>
      </c>
      <c r="H87" s="95">
        <f t="shared" si="2"/>
        <v>1327</v>
      </c>
    </row>
    <row r="88" spans="1:8" ht="18.75" x14ac:dyDescent="0.25">
      <c r="A88" s="95">
        <f t="shared" si="3"/>
        <v>82</v>
      </c>
      <c r="B88" s="65" t="s">
        <v>361</v>
      </c>
      <c r="C88" s="68" t="s">
        <v>362</v>
      </c>
      <c r="D88" s="96" t="s">
        <v>398</v>
      </c>
      <c r="E88" s="97">
        <f>SUM('FORM B'!H97)</f>
        <v>12500</v>
      </c>
      <c r="F88" s="98">
        <f>SUM('FORM B'!F97)</f>
        <v>26</v>
      </c>
      <c r="G88" s="99">
        <f>SUM('FORM B'!P97)</f>
        <v>14636</v>
      </c>
      <c r="H88" s="95">
        <f t="shared" si="2"/>
        <v>1500</v>
      </c>
    </row>
    <row r="89" spans="1:8" ht="18.75" x14ac:dyDescent="0.25">
      <c r="A89" s="95">
        <f t="shared" si="3"/>
        <v>83</v>
      </c>
      <c r="B89" s="65" t="s">
        <v>354</v>
      </c>
      <c r="C89" s="68" t="s">
        <v>355</v>
      </c>
      <c r="D89" s="96" t="s">
        <v>398</v>
      </c>
      <c r="E89" s="97">
        <f>SUM('FORM B'!H98)</f>
        <v>11538</v>
      </c>
      <c r="F89" s="98">
        <f>SUM('FORM B'!F98)</f>
        <v>24</v>
      </c>
      <c r="G89" s="99">
        <f>SUM('FORM B'!P98)</f>
        <v>13054</v>
      </c>
      <c r="H89" s="95">
        <f t="shared" si="2"/>
        <v>1385</v>
      </c>
    </row>
    <row r="90" spans="1:8" ht="18.75" x14ac:dyDescent="0.25">
      <c r="A90" s="95">
        <f t="shared" si="3"/>
        <v>84</v>
      </c>
      <c r="B90" s="65" t="s">
        <v>283</v>
      </c>
      <c r="C90" s="68" t="s">
        <v>284</v>
      </c>
      <c r="D90" s="96" t="s">
        <v>398</v>
      </c>
      <c r="E90" s="97">
        <f>SUM('FORM B'!H99)</f>
        <v>8173</v>
      </c>
      <c r="F90" s="98">
        <f>SUM('FORM B'!F99)</f>
        <v>17</v>
      </c>
      <c r="G90" s="99">
        <f>SUM('FORM B'!P99)</f>
        <v>9247</v>
      </c>
      <c r="H90" s="95">
        <f t="shared" si="2"/>
        <v>981</v>
      </c>
    </row>
    <row r="91" spans="1:8" ht="18.75" x14ac:dyDescent="0.25">
      <c r="A91" s="95">
        <f t="shared" si="3"/>
        <v>85</v>
      </c>
      <c r="B91" s="65" t="s">
        <v>266</v>
      </c>
      <c r="C91" s="68" t="s">
        <v>267</v>
      </c>
      <c r="D91" s="96" t="s">
        <v>398</v>
      </c>
      <c r="E91" s="97">
        <f>SUM('FORM B'!H100)</f>
        <v>12500</v>
      </c>
      <c r="F91" s="98">
        <f>SUM('FORM B'!F100)</f>
        <v>26</v>
      </c>
      <c r="G91" s="99">
        <f>SUM('FORM B'!P100)</f>
        <v>15104</v>
      </c>
      <c r="H91" s="95">
        <f t="shared" si="2"/>
        <v>1500</v>
      </c>
    </row>
    <row r="92" spans="1:8" ht="18.75" x14ac:dyDescent="0.25">
      <c r="A92" s="95">
        <f t="shared" si="3"/>
        <v>86</v>
      </c>
      <c r="B92" s="65" t="s">
        <v>268</v>
      </c>
      <c r="C92" s="68" t="s">
        <v>130</v>
      </c>
      <c r="D92" s="96" t="s">
        <v>398</v>
      </c>
      <c r="E92" s="97">
        <f>SUM('FORM B'!H101)</f>
        <v>11058</v>
      </c>
      <c r="F92" s="98">
        <f>SUM('FORM B'!F101)</f>
        <v>23</v>
      </c>
      <c r="G92" s="99">
        <f>SUM('FORM B'!P101)</f>
        <v>12511</v>
      </c>
      <c r="H92" s="95">
        <f t="shared" si="2"/>
        <v>1327</v>
      </c>
    </row>
    <row r="93" spans="1:8" ht="18.75" x14ac:dyDescent="0.25">
      <c r="A93" s="95">
        <f t="shared" si="3"/>
        <v>87</v>
      </c>
      <c r="B93" s="65" t="s">
        <v>382</v>
      </c>
      <c r="C93" s="68" t="s">
        <v>383</v>
      </c>
      <c r="D93" s="96" t="s">
        <v>398</v>
      </c>
      <c r="E93" s="97">
        <f>SUM('FORM B'!H102)</f>
        <v>4327</v>
      </c>
      <c r="F93" s="98">
        <f>SUM('FORM B'!F102)</f>
        <v>9</v>
      </c>
      <c r="G93" s="99">
        <f>SUM('FORM B'!P102)</f>
        <v>4895</v>
      </c>
      <c r="H93" s="95">
        <f t="shared" si="2"/>
        <v>519</v>
      </c>
    </row>
    <row r="94" spans="1:8" ht="18.75" x14ac:dyDescent="0.25">
      <c r="A94" s="95">
        <f t="shared" si="3"/>
        <v>88</v>
      </c>
      <c r="B94" s="65" t="s">
        <v>302</v>
      </c>
      <c r="C94" s="68" t="s">
        <v>268</v>
      </c>
      <c r="D94" s="96" t="s">
        <v>398</v>
      </c>
      <c r="E94" s="97">
        <f>SUM('FORM B'!H103)</f>
        <v>6731</v>
      </c>
      <c r="F94" s="98">
        <f>SUM('FORM B'!F103)</f>
        <v>14</v>
      </c>
      <c r="G94" s="99">
        <f>SUM('FORM B'!P103)</f>
        <v>7616</v>
      </c>
      <c r="H94" s="95">
        <f t="shared" si="2"/>
        <v>808</v>
      </c>
    </row>
    <row r="95" spans="1:8" ht="18.75" x14ac:dyDescent="0.25">
      <c r="A95" s="95">
        <f t="shared" si="3"/>
        <v>89</v>
      </c>
      <c r="B95" s="65" t="s">
        <v>327</v>
      </c>
      <c r="C95" s="68" t="s">
        <v>328</v>
      </c>
      <c r="D95" s="96" t="s">
        <v>398</v>
      </c>
      <c r="E95" s="97">
        <f>SUM('FORM B'!H104)</f>
        <v>10096</v>
      </c>
      <c r="F95" s="98">
        <f>SUM('FORM B'!F104)</f>
        <v>21</v>
      </c>
      <c r="G95" s="99">
        <f>SUM('FORM B'!P104)</f>
        <v>11423</v>
      </c>
      <c r="H95" s="95">
        <f t="shared" si="2"/>
        <v>1212</v>
      </c>
    </row>
    <row r="96" spans="1:8" ht="15.75" x14ac:dyDescent="0.25">
      <c r="A96" s="100"/>
      <c r="B96" s="101"/>
      <c r="C96" s="101" t="s">
        <v>399</v>
      </c>
      <c r="D96" s="95"/>
      <c r="E96" s="102">
        <f>SUM(E7:E95)</f>
        <v>970869</v>
      </c>
      <c r="F96" s="102">
        <f>SUM(F7:F95)</f>
        <v>2010</v>
      </c>
      <c r="G96" s="102">
        <f>SUM(G7:G95)</f>
        <v>1156952</v>
      </c>
      <c r="H96" s="102">
        <f>SUM(H7:H95)</f>
        <v>116503</v>
      </c>
    </row>
  </sheetData>
  <mergeCells count="3">
    <mergeCell ref="A2:H2"/>
    <mergeCell ref="A3:H3"/>
    <mergeCell ref="A4:H4"/>
  </mergeCells>
  <pageMargins left="0.7" right="0.7" top="0.75" bottom="0.75" header="0.3" footer="0.3"/>
  <pageSetup paperSize="9" scale="68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 B</vt:lpstr>
      <vt:lpstr>Bank Peyment</vt:lpstr>
      <vt:lpstr>Total Wage</vt:lpstr>
      <vt:lpstr>Sheet1</vt:lpstr>
      <vt:lpstr>'FORM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2024-07-29T05:16:45Z</dcterms:modified>
</cp:coreProperties>
</file>