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ilas\Desktop\ELT P F ESIC COMP\"/>
    </mc:Choice>
  </mc:AlternateContent>
  <bookViews>
    <workbookView xWindow="0" yWindow="0" windowWidth="25200" windowHeight="10965" firstSheet="9" activeTab="13"/>
  </bookViews>
  <sheets>
    <sheet name="Attendance Jun 22" sheetId="1" r:id="rId1"/>
    <sheet name="Muster Jun 22" sheetId="3" r:id="rId2"/>
    <sheet name="Attendance July 22" sheetId="5" r:id="rId3"/>
    <sheet name="Muster July 22" sheetId="4" r:id="rId4"/>
    <sheet name="Attendance Aug 22" sheetId="7" r:id="rId5"/>
    <sheet name="Muster Aug 22" sheetId="6" r:id="rId6"/>
    <sheet name="Attendance Sep 22 " sheetId="9" r:id="rId7"/>
    <sheet name="Muster Sep 22" sheetId="8" r:id="rId8"/>
    <sheet name="Attendance Oct 22 " sheetId="11" r:id="rId9"/>
    <sheet name="Muster Oct 22" sheetId="10" r:id="rId10"/>
    <sheet name="Attendance Nov 22" sheetId="13" r:id="rId11"/>
    <sheet name="Muster Nov 22" sheetId="12" r:id="rId12"/>
    <sheet name="Attendance Dec 22" sheetId="15" r:id="rId13"/>
    <sheet name="Muster Dec 22" sheetId="14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0">'Attendance Jun 22'!$A$1:$AL$24</definedName>
    <definedName name="_xlnm.Print_Area" localSheetId="1">'Muster Jun 22'!$A$1:$Z$14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3" i="14" l="1"/>
  <c r="T13" i="14"/>
  <c r="O10" i="14"/>
  <c r="O13" i="14" s="1"/>
  <c r="L10" i="14"/>
  <c r="AJ3" i="15" s="1"/>
  <c r="J10" i="14"/>
  <c r="Q10" i="14" s="1"/>
  <c r="B10" i="14"/>
  <c r="K10" i="14" l="1"/>
  <c r="AI3" i="15"/>
  <c r="P10" i="14"/>
  <c r="P13" i="14" s="1"/>
  <c r="Q13" i="14"/>
  <c r="U10" i="14"/>
  <c r="N10" i="14"/>
  <c r="N13" i="14" s="1"/>
  <c r="R10" i="14" l="1"/>
  <c r="U13" i="14"/>
  <c r="R13" i="14"/>
  <c r="S10" i="14" l="1"/>
  <c r="W10" i="14"/>
  <c r="W13" i="14" s="1"/>
  <c r="S13" i="14" l="1"/>
  <c r="X10" i="14"/>
  <c r="X13" i="14" l="1"/>
  <c r="Y10" i="14"/>
  <c r="Y13" i="14" s="1"/>
  <c r="AK21" i="15" l="1"/>
  <c r="AL20" i="15"/>
  <c r="AL19" i="15"/>
  <c r="AL18" i="15"/>
  <c r="AL17" i="15"/>
  <c r="AL16" i="15"/>
  <c r="AL15" i="15"/>
  <c r="AL14" i="15"/>
  <c r="AL13" i="15"/>
  <c r="AL12" i="15"/>
  <c r="AL11" i="15"/>
  <c r="AL10" i="15"/>
  <c r="AL9" i="15"/>
  <c r="AL8" i="15"/>
  <c r="AL7" i="15"/>
  <c r="AL6" i="15"/>
  <c r="AL5" i="15"/>
  <c r="AL4" i="15"/>
  <c r="AJ21" i="15"/>
  <c r="AI21" i="15"/>
  <c r="AL3" i="15" l="1"/>
  <c r="AL21" i="15" s="1"/>
  <c r="AJ3" i="13"/>
  <c r="AI3" i="13"/>
  <c r="V13" i="12"/>
  <c r="U13" i="12"/>
  <c r="T13" i="12"/>
  <c r="S13" i="12"/>
  <c r="N13" i="12"/>
  <c r="R10" i="12"/>
  <c r="Q10" i="12"/>
  <c r="Q13" i="12" s="1"/>
  <c r="P10" i="12"/>
  <c r="P13" i="12" s="1"/>
  <c r="O10" i="12"/>
  <c r="X10" i="12" s="1"/>
  <c r="X13" i="12" s="1"/>
  <c r="K10" i="12"/>
  <c r="Y10" i="12" l="1"/>
  <c r="Y13" i="12" s="1"/>
  <c r="R13" i="12"/>
  <c r="W10" i="12"/>
  <c r="W13" i="12" s="1"/>
  <c r="O13" i="12"/>
  <c r="AK21" i="13" l="1"/>
  <c r="AL20" i="13"/>
  <c r="AL19" i="13"/>
  <c r="AL18" i="13"/>
  <c r="AL17" i="13"/>
  <c r="AL16" i="13"/>
  <c r="AL15" i="13"/>
  <c r="AL14" i="13"/>
  <c r="AL13" i="13"/>
  <c r="AL12" i="13"/>
  <c r="AL11" i="13"/>
  <c r="AL10" i="13"/>
  <c r="AL9" i="13"/>
  <c r="AL8" i="13"/>
  <c r="AL7" i="13"/>
  <c r="AL6" i="13"/>
  <c r="AL5" i="13"/>
  <c r="AL4" i="13"/>
  <c r="AJ21" i="13"/>
  <c r="AL3" i="13"/>
  <c r="AL21" i="13" s="1"/>
  <c r="AI21" i="13" l="1"/>
  <c r="AJ3" i="11" l="1"/>
  <c r="AL3" i="11" s="1"/>
  <c r="AL21" i="11" s="1"/>
  <c r="AI3" i="11"/>
  <c r="AK21" i="11"/>
  <c r="AL20" i="11"/>
  <c r="AL19" i="11"/>
  <c r="AL18" i="11"/>
  <c r="AL17" i="11"/>
  <c r="AL16" i="11"/>
  <c r="AL15" i="11"/>
  <c r="AL14" i="11"/>
  <c r="AL13" i="11"/>
  <c r="AL12" i="11"/>
  <c r="AL11" i="11"/>
  <c r="AL10" i="11"/>
  <c r="AL9" i="11"/>
  <c r="AL8" i="11"/>
  <c r="AL7" i="11"/>
  <c r="AL6" i="11"/>
  <c r="AL5" i="11"/>
  <c r="AL4" i="11"/>
  <c r="AJ21" i="11"/>
  <c r="V13" i="10"/>
  <c r="U13" i="10"/>
  <c r="T13" i="10"/>
  <c r="S13" i="10"/>
  <c r="N13" i="10"/>
  <c r="R10" i="10"/>
  <c r="Q10" i="10"/>
  <c r="Q13" i="10" s="1"/>
  <c r="P10" i="10"/>
  <c r="P13" i="10" s="1"/>
  <c r="O10" i="10"/>
  <c r="X10" i="10" s="1"/>
  <c r="X13" i="10" s="1"/>
  <c r="K10" i="10"/>
  <c r="AI21" i="11" l="1"/>
  <c r="R13" i="10"/>
  <c r="Y10" i="10"/>
  <c r="Y13" i="10" s="1"/>
  <c r="W10" i="10"/>
  <c r="W13" i="10" s="1"/>
  <c r="O13" i="10"/>
  <c r="AJ3" i="9" l="1"/>
  <c r="AI3" i="9"/>
  <c r="V13" i="8"/>
  <c r="U13" i="8"/>
  <c r="T13" i="8"/>
  <c r="S13" i="8"/>
  <c r="N13" i="8"/>
  <c r="R10" i="8"/>
  <c r="Q10" i="8"/>
  <c r="Q13" i="8" s="1"/>
  <c r="P10" i="8"/>
  <c r="P13" i="8" s="1"/>
  <c r="O10" i="8"/>
  <c r="X10" i="8" s="1"/>
  <c r="X13" i="8" s="1"/>
  <c r="K10" i="8"/>
  <c r="Y10" i="8" l="1"/>
  <c r="Y13" i="8" s="1"/>
  <c r="R13" i="8"/>
  <c r="W10" i="8"/>
  <c r="W13" i="8" s="1"/>
  <c r="O13" i="8"/>
  <c r="AK21" i="9" l="1"/>
  <c r="AL20" i="9"/>
  <c r="AL19" i="9"/>
  <c r="AL18" i="9"/>
  <c r="AL17" i="9"/>
  <c r="AL16" i="9"/>
  <c r="AL15" i="9"/>
  <c r="AL14" i="9"/>
  <c r="AL13" i="9"/>
  <c r="AL12" i="9"/>
  <c r="AL11" i="9"/>
  <c r="AL10" i="9"/>
  <c r="AL9" i="9"/>
  <c r="AL8" i="9"/>
  <c r="AL7" i="9"/>
  <c r="AL6" i="9"/>
  <c r="AL5" i="9"/>
  <c r="AL4" i="9"/>
  <c r="AJ21" i="9"/>
  <c r="AI21" i="9"/>
  <c r="AL3" i="9" l="1"/>
  <c r="AL21" i="9" s="1"/>
  <c r="AJ3" i="7" l="1"/>
  <c r="AI3" i="7"/>
  <c r="AK21" i="7"/>
  <c r="AJ21" i="7"/>
  <c r="AI21" i="7"/>
  <c r="AL20" i="7"/>
  <c r="AL19" i="7"/>
  <c r="AL18" i="7"/>
  <c r="AL17" i="7"/>
  <c r="AL16" i="7"/>
  <c r="AL15" i="7"/>
  <c r="AL14" i="7"/>
  <c r="AL13" i="7"/>
  <c r="AL12" i="7"/>
  <c r="AL11" i="7"/>
  <c r="AL10" i="7"/>
  <c r="AL9" i="7"/>
  <c r="AL8" i="7"/>
  <c r="AL7" i="7"/>
  <c r="AL6" i="7"/>
  <c r="AL5" i="7"/>
  <c r="AL4" i="7"/>
  <c r="V13" i="6"/>
  <c r="U13" i="6"/>
  <c r="T13" i="6"/>
  <c r="S13" i="6"/>
  <c r="O13" i="6"/>
  <c r="N13" i="6"/>
  <c r="X10" i="6"/>
  <c r="X13" i="6" s="1"/>
  <c r="R10" i="6"/>
  <c r="Y10" i="6" s="1"/>
  <c r="Y13" i="6" s="1"/>
  <c r="Q10" i="6"/>
  <c r="Q13" i="6" s="1"/>
  <c r="P10" i="6"/>
  <c r="P13" i="6" s="1"/>
  <c r="K10" i="6"/>
  <c r="AL3" i="7" l="1"/>
  <c r="AL21" i="7" s="1"/>
  <c r="R13" i="6"/>
  <c r="W10" i="6"/>
  <c r="W13" i="6" s="1"/>
  <c r="AJ3" i="5" l="1"/>
  <c r="AL3" i="5" s="1"/>
  <c r="AI3" i="5"/>
  <c r="AK21" i="5"/>
  <c r="AI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V12" i="4"/>
  <c r="U12" i="4"/>
  <c r="T12" i="4"/>
  <c r="S12" i="4"/>
  <c r="N12" i="4"/>
  <c r="R9" i="4"/>
  <c r="Q9" i="4"/>
  <c r="Q12" i="4" s="1"/>
  <c r="P9" i="4"/>
  <c r="P12" i="4" s="1"/>
  <c r="O9" i="4"/>
  <c r="X9" i="4" s="1"/>
  <c r="X12" i="4" s="1"/>
  <c r="K9" i="4"/>
  <c r="AJ21" i="5" l="1"/>
  <c r="AL21" i="5"/>
  <c r="R12" i="4"/>
  <c r="Y9" i="4"/>
  <c r="Y12" i="4" s="1"/>
  <c r="W9" i="4"/>
  <c r="W12" i="4" s="1"/>
  <c r="O12" i="4"/>
  <c r="AJ4" i="1" l="1"/>
  <c r="AI4" i="1"/>
  <c r="K10" i="3" l="1"/>
  <c r="X10" i="3" l="1"/>
  <c r="P10" i="3"/>
  <c r="AL4" i="1" l="1"/>
  <c r="AL5" i="1"/>
  <c r="AL21" i="1" l="1"/>
  <c r="AL20" i="1" l="1"/>
  <c r="AL19" i="1"/>
  <c r="O10" i="3" l="1"/>
  <c r="AL17" i="1"/>
  <c r="V13" i="3" l="1"/>
  <c r="T13" i="3"/>
  <c r="AK22" i="1" l="1"/>
  <c r="AJ22" i="1"/>
  <c r="AI22" i="1"/>
  <c r="AL18" i="1"/>
  <c r="AL6" i="1" l="1"/>
  <c r="AL7" i="1"/>
  <c r="AL8" i="1"/>
  <c r="AL9" i="1"/>
  <c r="AL10" i="1"/>
  <c r="AL11" i="1"/>
  <c r="AL12" i="1"/>
  <c r="AL13" i="1"/>
  <c r="AL14" i="1"/>
  <c r="AL15" i="1"/>
  <c r="AL16" i="1"/>
  <c r="O13" i="3" l="1"/>
  <c r="AL22" i="1"/>
  <c r="Q10" i="3"/>
  <c r="R10" i="3" l="1"/>
  <c r="P13" i="3"/>
  <c r="Q13" i="3"/>
  <c r="W10" i="3" l="1"/>
  <c r="Y10" i="3"/>
  <c r="U13" i="3"/>
  <c r="N13" i="3"/>
  <c r="R13" i="3" s="1"/>
  <c r="W13" i="3" l="1"/>
  <c r="S13" i="3" l="1"/>
  <c r="X13" i="3" l="1"/>
  <c r="Y13" i="3" l="1"/>
</calcChain>
</file>

<file path=xl/sharedStrings.xml><?xml version="1.0" encoding="utf-8"?>
<sst xmlns="http://schemas.openxmlformats.org/spreadsheetml/2006/main" count="620" uniqueCount="66">
  <si>
    <t>Sr.</t>
  </si>
  <si>
    <t>No.</t>
  </si>
  <si>
    <t>FULL NAME</t>
  </si>
  <si>
    <t>SEX</t>
  </si>
  <si>
    <t>AGE</t>
  </si>
  <si>
    <t>WORKING HOURS</t>
  </si>
  <si>
    <t>INTERVALFOR MEL</t>
  </si>
  <si>
    <t>GROSS AMOUNT PAYABLE</t>
  </si>
  <si>
    <t>NET PAYABLE</t>
  </si>
  <si>
    <t>FROM</t>
  </si>
  <si>
    <t>TO</t>
  </si>
  <si>
    <t>M</t>
  </si>
  <si>
    <t>5.30PM</t>
  </si>
  <si>
    <t>12.30PM</t>
  </si>
  <si>
    <t>1.30PM</t>
  </si>
  <si>
    <t>FULL  NAME</t>
  </si>
  <si>
    <t>Non-Contribution DAYS of WORKERS</t>
  </si>
  <si>
    <t>P</t>
  </si>
  <si>
    <t>A</t>
  </si>
  <si>
    <t>Skilled</t>
  </si>
  <si>
    <t>Salery Advance &amp; Lone Deduction</t>
  </si>
  <si>
    <t>Class of Employment</t>
  </si>
  <si>
    <t>ESIC by Employer  3.25%</t>
  </si>
  <si>
    <t>ESIC 0.75% Deduction by Employee</t>
  </si>
  <si>
    <t>Over Time Hours</t>
  </si>
  <si>
    <t>Gross Present DAYS of WORKERS</t>
  </si>
  <si>
    <t>Payment Date</t>
  </si>
  <si>
    <t>Gross Deduction</t>
  </si>
  <si>
    <t>Total Persent Day with Overtime</t>
  </si>
  <si>
    <t>HRA</t>
  </si>
  <si>
    <t>Gross Per Day Wages (Basick + DA)</t>
  </si>
  <si>
    <t>Over time Earning</t>
  </si>
  <si>
    <t>EARNED SALARY WAGES</t>
  </si>
  <si>
    <t>For PT</t>
  </si>
  <si>
    <t xml:space="preserve">Salery Advance Rs. </t>
  </si>
  <si>
    <t>MLWF Act.</t>
  </si>
  <si>
    <t>Paid of December before 15th January &amp;  paid June before 15th of July</t>
  </si>
  <si>
    <t xml:space="preserve">Present Days </t>
  </si>
  <si>
    <r>
      <t xml:space="preserve">Gross Payment Rs. 10000 above     </t>
    </r>
    <r>
      <rPr>
        <b/>
        <sz val="13"/>
        <color rgb="FFFF0000"/>
        <rFont val="Arial"/>
        <family val="2"/>
      </rPr>
      <t xml:space="preserve">= Rs. 200 Cutting </t>
    </r>
  </si>
  <si>
    <t>PT For Only February Months salery Cutting</t>
  </si>
  <si>
    <t>H</t>
  </si>
  <si>
    <t>Present day symbols</t>
  </si>
  <si>
    <t>Absent symbols</t>
  </si>
  <si>
    <t>P.F 12% Deduction by Employee</t>
  </si>
  <si>
    <t>MLWF AMOUNT Deduction of Employee</t>
  </si>
  <si>
    <t>P.T.   Deduction by Employee</t>
  </si>
  <si>
    <t>Grade</t>
  </si>
  <si>
    <t>PF office Pune : ropune@epfindia.gov.in</t>
  </si>
  <si>
    <r>
      <t xml:space="preserve">Gross Payment Rs. 7500 to 10000 </t>
    </r>
    <r>
      <rPr>
        <b/>
        <sz val="13"/>
        <color rgb="FFFF0000"/>
        <rFont val="Arial"/>
        <family val="2"/>
      </rPr>
      <t xml:space="preserve">= Rs. 175 Cutting </t>
    </r>
  </si>
  <si>
    <r>
      <t xml:space="preserve">Gross Payment Rs. 0 to 7500     </t>
    </r>
    <r>
      <rPr>
        <b/>
        <sz val="13"/>
        <color rgb="FFFF0000"/>
        <rFont val="Arial"/>
        <family val="2"/>
      </rPr>
      <t xml:space="preserve">= Rs. 00 Cutting </t>
    </r>
  </si>
  <si>
    <r>
      <t>Gross Payment Rs. 10000 above</t>
    </r>
    <r>
      <rPr>
        <b/>
        <sz val="13"/>
        <color rgb="FFFF0000"/>
        <rFont val="Arial"/>
        <family val="2"/>
      </rPr>
      <t xml:space="preserve">= Rs. 300 Cutting </t>
    </r>
  </si>
  <si>
    <t>Employees drawing wages exceeding Rs. 3000 /- pm. Employees Share @ Rs. 12 &amp; Employers Share is thrice the employees share i.e  Rs. 36/- B32</t>
  </si>
  <si>
    <t xml:space="preserve">NAME &amp; ADDRESS OF THE ESTABLISHMENT :  : Attendance Register : Dec - 2022 </t>
  </si>
  <si>
    <t>Prashant Giri</t>
  </si>
  <si>
    <t>7.30AM</t>
  </si>
  <si>
    <t>Satish Shinde</t>
  </si>
  <si>
    <t xml:space="preserve">NAME &amp; ADDRESS OF THE ESTABLISHMENT :  : Attendance Register : JUN - 2022 </t>
  </si>
  <si>
    <t xml:space="preserve">5 W/off </t>
  </si>
  <si>
    <t xml:space="preserve">12 W/off </t>
  </si>
  <si>
    <t xml:space="preserve">19 W/off </t>
  </si>
  <si>
    <t xml:space="preserve">26 W/off </t>
  </si>
  <si>
    <t xml:space="preserve">NAME &amp; ADDRESS OF THE ESTABLISHMENT :  : Attendance Register : JULY - 2022 </t>
  </si>
  <si>
    <t xml:space="preserve">NAME &amp; ADDRESS OF THE ESTABLISHMENT :  : Attendance Register : Aug - 2022 </t>
  </si>
  <si>
    <t xml:space="preserve">NAME &amp; ADDRESS OF THE ESTABLISHMENT :  : Attendance Register : Sep - 2022 </t>
  </si>
  <si>
    <t xml:space="preserve">NAME &amp; ADDRESS OF THE ESTABLISHMENT :  : Attendance Register : Oct - 2022 </t>
  </si>
  <si>
    <t xml:space="preserve">NAME &amp; ADDRESS OF THE ESTABLISHMENT :  : Attendance Register : Nov - 2022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</si>
</sst>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5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b/>
      <sz val="1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8.5"/>
      <name val="Cambria"/>
      <family val="1"/>
      <scheme val="maj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006600"/>
      <name val="Times New Roman"/>
      <family val="1"/>
    </font>
    <font>
      <sz val="10"/>
      <color rgb="FF006600"/>
      <name val="Arial"/>
      <family val="2"/>
    </font>
    <font>
      <sz val="10"/>
      <color rgb="FF0E05BB"/>
      <name val="Arial"/>
      <family val="2"/>
    </font>
    <font>
      <sz val="9"/>
      <color rgb="FF0E05BB"/>
      <name val="Times New Roman"/>
      <family val="1"/>
    </font>
    <font>
      <sz val="9"/>
      <color rgb="FF0066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Arial"/>
      <family val="2"/>
    </font>
    <font>
      <b/>
      <sz val="11"/>
      <color rgb="FFFF0000"/>
      <name val="Times New Roman"/>
      <family val="1"/>
    </font>
    <font>
      <b/>
      <sz val="11"/>
      <color rgb="FFFF0000"/>
      <name val="Arial"/>
      <family val="2"/>
    </font>
    <font>
      <b/>
      <sz val="12"/>
      <color rgb="FFFF0000"/>
      <name val="Times New Roman"/>
      <family val="1"/>
    </font>
    <font>
      <b/>
      <sz val="11"/>
      <color rgb="FF006600"/>
      <name val="Times New Roman"/>
      <family val="1"/>
    </font>
    <font>
      <b/>
      <sz val="11"/>
      <color rgb="FF00660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Times New Roman"/>
      <family val="1"/>
    </font>
    <font>
      <b/>
      <sz val="8"/>
      <color rgb="FF006600"/>
      <name val="Arial"/>
      <family val="2"/>
    </font>
    <font>
      <b/>
      <sz val="10"/>
      <color rgb="FFFF0000"/>
      <name val="Times New Roman"/>
      <family val="1"/>
    </font>
    <font>
      <b/>
      <sz val="13"/>
      <name val="Times New Roman"/>
      <family val="1"/>
    </font>
    <font>
      <b/>
      <sz val="15"/>
      <name val="Times New Roman"/>
      <family val="1"/>
    </font>
    <font>
      <b/>
      <sz val="13"/>
      <name val="Arial"/>
      <family val="2"/>
    </font>
    <font>
      <sz val="13"/>
      <name val="Arial"/>
      <family val="2"/>
    </font>
    <font>
      <b/>
      <sz val="13"/>
      <color rgb="FFFF0000"/>
      <name val="Arial"/>
      <family val="2"/>
    </font>
    <font>
      <b/>
      <sz val="10.5"/>
      <name val="Times New Roman"/>
      <family val="1"/>
    </font>
    <font>
      <b/>
      <sz val="10"/>
      <color rgb="FF0E05BB"/>
      <name val="Times New Roman"/>
      <family val="1"/>
    </font>
    <font>
      <b/>
      <sz val="10"/>
      <color rgb="FF0E05BB"/>
      <name val="Arial"/>
      <family val="2"/>
    </font>
    <font>
      <b/>
      <sz val="8"/>
      <color rgb="FF0E05BB"/>
      <name val="Arial"/>
      <family val="2"/>
    </font>
    <font>
      <b/>
      <sz val="11"/>
      <color rgb="FFC00000"/>
      <name val="Times New Roman"/>
      <family val="1"/>
    </font>
    <font>
      <b/>
      <sz val="11"/>
      <color rgb="FF0E05BB"/>
      <name val="Times New Roman"/>
      <family val="1"/>
    </font>
    <font>
      <sz val="15"/>
      <name val="Arial"/>
      <family val="2"/>
    </font>
    <font>
      <b/>
      <sz val="16"/>
      <name val="Arial"/>
      <family val="2"/>
    </font>
    <font>
      <b/>
      <sz val="12"/>
      <color rgb="FF006600"/>
      <name val="Cambria"/>
      <family val="1"/>
      <scheme val="major"/>
    </font>
    <font>
      <b/>
      <sz val="9"/>
      <color rgb="FF006600"/>
      <name val="Times New Roman"/>
      <family val="1"/>
    </font>
    <font>
      <b/>
      <sz val="7"/>
      <name val="Cambria"/>
      <family val="1"/>
      <scheme val="major"/>
    </font>
    <font>
      <b/>
      <sz val="9"/>
      <color rgb="FFC00000"/>
      <name val="Times New Roman"/>
      <family val="1"/>
    </font>
    <font>
      <b/>
      <sz val="7"/>
      <color rgb="FFFF0000"/>
      <name val="Cambria"/>
      <family val="1"/>
      <scheme val="major"/>
    </font>
    <font>
      <b/>
      <sz val="12"/>
      <color rgb="FF006600"/>
      <name val="Times New Roman"/>
      <family val="1"/>
    </font>
    <font>
      <b/>
      <sz val="7"/>
      <color rgb="FF006600"/>
      <name val="Cambria"/>
      <family val="1"/>
      <scheme val="major"/>
    </font>
    <font>
      <sz val="10"/>
      <color theme="4" tint="-0.249977111117893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0" fillId="2" borderId="0" xfId="0" applyFill="1" applyBorder="1"/>
    <xf numFmtId="0" fontId="1" fillId="0" borderId="11" xfId="1" applyBorder="1"/>
    <xf numFmtId="0" fontId="1" fillId="0" borderId="17" xfId="1" applyBorder="1"/>
    <xf numFmtId="0" fontId="1" fillId="0" borderId="18" xfId="1" applyBorder="1"/>
    <xf numFmtId="0" fontId="10" fillId="0" borderId="0" xfId="1" applyFont="1" applyFill="1" applyBorder="1"/>
    <xf numFmtId="0" fontId="10" fillId="0" borderId="0" xfId="1" applyFont="1" applyBorder="1"/>
    <xf numFmtId="0" fontId="1" fillId="0" borderId="0" xfId="1" applyBorder="1"/>
    <xf numFmtId="0" fontId="1" fillId="0" borderId="19" xfId="1" applyBorder="1"/>
    <xf numFmtId="0" fontId="14" fillId="0" borderId="0" xfId="0" applyFont="1"/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2" fontId="18" fillId="2" borderId="0" xfId="0" applyNumberFormat="1" applyFont="1" applyFill="1" applyBorder="1" applyAlignment="1">
      <alignment vertical="center"/>
    </xf>
    <xf numFmtId="2" fontId="23" fillId="2" borderId="0" xfId="0" applyNumberFormat="1" applyFont="1" applyFill="1" applyBorder="1" applyAlignment="1">
      <alignment vertical="center"/>
    </xf>
    <xf numFmtId="0" fontId="9" fillId="0" borderId="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4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0" fontId="8" fillId="0" borderId="4" xfId="1" applyFont="1" applyBorder="1" applyAlignment="1">
      <alignment horizontal="center"/>
    </xf>
    <xf numFmtId="0" fontId="30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8" fillId="0" borderId="4" xfId="1" applyFont="1" applyBorder="1" applyAlignment="1">
      <alignment horizontal="center"/>
    </xf>
    <xf numFmtId="0" fontId="1" fillId="0" borderId="0" xfId="0" applyFont="1"/>
    <xf numFmtId="0" fontId="1" fillId="2" borderId="0" xfId="1" applyFill="1" applyBorder="1"/>
    <xf numFmtId="0" fontId="0" fillId="0" borderId="0" xfId="0" applyBorder="1"/>
    <xf numFmtId="0" fontId="4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2" fontId="21" fillId="5" borderId="1" xfId="1" applyNumberFormat="1" applyFont="1" applyFill="1" applyBorder="1" applyAlignment="1">
      <alignment horizontal="right" vertical="center"/>
    </xf>
    <xf numFmtId="0" fontId="27" fillId="5" borderId="11" xfId="0" applyFont="1" applyFill="1" applyBorder="1"/>
    <xf numFmtId="0" fontId="0" fillId="5" borderId="4" xfId="0" applyFill="1" applyBorder="1"/>
    <xf numFmtId="0" fontId="0" fillId="5" borderId="17" xfId="0" applyFill="1" applyBorder="1"/>
    <xf numFmtId="0" fontId="35" fillId="5" borderId="18" xfId="0" applyFont="1" applyFill="1" applyBorder="1"/>
    <xf numFmtId="0" fontId="0" fillId="5" borderId="0" xfId="0" applyFill="1" applyBorder="1"/>
    <xf numFmtId="0" fontId="0" fillId="5" borderId="19" xfId="0" applyFill="1" applyBorder="1"/>
    <xf numFmtId="0" fontId="35" fillId="5" borderId="26" xfId="0" applyFont="1" applyFill="1" applyBorder="1"/>
    <xf numFmtId="0" fontId="0" fillId="5" borderId="27" xfId="0" applyFill="1" applyBorder="1"/>
    <xf numFmtId="0" fontId="0" fillId="5" borderId="28" xfId="0" applyFill="1" applyBorder="1"/>
    <xf numFmtId="0" fontId="36" fillId="2" borderId="0" xfId="0" applyFont="1" applyFill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21" xfId="0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29" xfId="0" applyFill="1" applyBorder="1"/>
    <xf numFmtId="2" fontId="21" fillId="8" borderId="1" xfId="1" applyNumberFormat="1" applyFont="1" applyFill="1" applyBorder="1" applyAlignment="1">
      <alignment horizontal="right" vertical="center"/>
    </xf>
    <xf numFmtId="0" fontId="0" fillId="8" borderId="29" xfId="0" applyFill="1" applyBorder="1"/>
    <xf numFmtId="0" fontId="0" fillId="8" borderId="21" xfId="0" applyFill="1" applyBorder="1"/>
    <xf numFmtId="0" fontId="0" fillId="8" borderId="43" xfId="0" applyFill="1" applyBorder="1"/>
    <xf numFmtId="0" fontId="0" fillId="8" borderId="44" xfId="0" applyFill="1" applyBorder="1"/>
    <xf numFmtId="0" fontId="37" fillId="8" borderId="42" xfId="0" applyFont="1" applyFill="1" applyBorder="1"/>
    <xf numFmtId="0" fontId="0" fillId="8" borderId="0" xfId="0" applyFill="1" applyBorder="1"/>
    <xf numFmtId="0" fontId="0" fillId="8" borderId="39" xfId="0" applyFill="1" applyBorder="1"/>
    <xf numFmtId="0" fontId="35" fillId="8" borderId="45" xfId="0" applyFont="1" applyFill="1" applyBorder="1"/>
    <xf numFmtId="0" fontId="0" fillId="8" borderId="41" xfId="0" applyFill="1" applyBorder="1"/>
    <xf numFmtId="0" fontId="27" fillId="8" borderId="31" xfId="0" applyFont="1" applyFill="1" applyBorder="1"/>
    <xf numFmtId="0" fontId="0" fillId="8" borderId="46" xfId="0" applyFill="1" applyBorder="1"/>
    <xf numFmtId="2" fontId="18" fillId="4" borderId="1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right" vertical="center"/>
    </xf>
    <xf numFmtId="2" fontId="0" fillId="0" borderId="0" xfId="0" applyNumberFormat="1"/>
    <xf numFmtId="2" fontId="39" fillId="2" borderId="0" xfId="1" applyNumberFormat="1" applyFont="1" applyFill="1" applyBorder="1" applyAlignment="1">
      <alignment horizontal="right" vertical="center"/>
    </xf>
    <xf numFmtId="165" fontId="24" fillId="2" borderId="1" xfId="1" applyNumberFormat="1" applyFont="1" applyFill="1" applyBorder="1" applyAlignment="1">
      <alignment horizontal="right" vertical="center"/>
    </xf>
    <xf numFmtId="0" fontId="8" fillId="0" borderId="37" xfId="0" applyFont="1" applyBorder="1" applyAlignment="1">
      <alignment horizontal="center"/>
    </xf>
    <xf numFmtId="0" fontId="8" fillId="2" borderId="0" xfId="0" applyFont="1" applyFill="1" applyAlignment="1"/>
    <xf numFmtId="0" fontId="11" fillId="2" borderId="15" xfId="1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2" fontId="21" fillId="4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2" fontId="18" fillId="4" borderId="6" xfId="1" applyNumberFormat="1" applyFont="1" applyFill="1" applyBorder="1" applyAlignment="1">
      <alignment horizontal="center" vertical="center"/>
    </xf>
    <xf numFmtId="2" fontId="21" fillId="4" borderId="6" xfId="1" applyNumberFormat="1" applyFont="1" applyFill="1" applyBorder="1" applyAlignment="1">
      <alignment horizontal="right" vertical="center"/>
    </xf>
    <xf numFmtId="2" fontId="38" fillId="0" borderId="6" xfId="1" applyNumberFormat="1" applyFont="1" applyFill="1" applyBorder="1" applyAlignment="1">
      <alignment horizontal="right" vertical="center"/>
    </xf>
    <xf numFmtId="2" fontId="21" fillId="8" borderId="6" xfId="1" applyNumberFormat="1" applyFont="1" applyFill="1" applyBorder="1" applyAlignment="1">
      <alignment horizontal="right" vertical="center"/>
    </xf>
    <xf numFmtId="2" fontId="21" fillId="5" borderId="6" xfId="1" applyNumberFormat="1" applyFont="1" applyFill="1" applyBorder="1" applyAlignment="1">
      <alignment horizontal="right" vertical="center"/>
    </xf>
    <xf numFmtId="0" fontId="20" fillId="2" borderId="0" xfId="0" applyFont="1" applyFill="1"/>
    <xf numFmtId="2" fontId="18" fillId="2" borderId="6" xfId="1" applyNumberFormat="1" applyFont="1" applyFill="1" applyBorder="1" applyAlignment="1">
      <alignment horizontal="right" vertical="center" wrapText="1"/>
    </xf>
    <xf numFmtId="2" fontId="42" fillId="2" borderId="1" xfId="1" applyNumberFormat="1" applyFont="1" applyFill="1" applyBorder="1" applyAlignment="1">
      <alignment horizontal="right" vertical="center" wrapText="1"/>
    </xf>
    <xf numFmtId="2" fontId="18" fillId="2" borderId="1" xfId="1" applyNumberFormat="1" applyFont="1" applyFill="1" applyBorder="1" applyAlignment="1">
      <alignment horizontal="right" vertical="center" wrapText="1"/>
    </xf>
    <xf numFmtId="0" fontId="17" fillId="0" borderId="6" xfId="1" applyFont="1" applyFill="1" applyBorder="1" applyAlignment="1">
      <alignment horizontal="center" vertical="center"/>
    </xf>
    <xf numFmtId="0" fontId="40" fillId="2" borderId="37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2" fontId="43" fillId="9" borderId="1" xfId="1" applyNumberFormat="1" applyFont="1" applyFill="1" applyBorder="1" applyAlignment="1">
      <alignment horizontal="center" vertical="center" wrapText="1"/>
    </xf>
    <xf numFmtId="1" fontId="21" fillId="0" borderId="6" xfId="1" applyNumberFormat="1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/>
    </xf>
    <xf numFmtId="2" fontId="21" fillId="2" borderId="6" xfId="1" applyNumberFormat="1" applyFont="1" applyFill="1" applyBorder="1" applyAlignment="1">
      <alignment horizontal="right" vertical="center"/>
    </xf>
    <xf numFmtId="2" fontId="21" fillId="2" borderId="1" xfId="1" applyNumberFormat="1" applyFont="1" applyFill="1" applyBorder="1" applyAlignment="1">
      <alignment horizontal="right" vertical="center"/>
    </xf>
    <xf numFmtId="2" fontId="43" fillId="2" borderId="1" xfId="1" applyNumberFormat="1" applyFont="1" applyFill="1" applyBorder="1" applyAlignment="1">
      <alignment horizontal="right" vertical="center"/>
    </xf>
    <xf numFmtId="165" fontId="24" fillId="2" borderId="6" xfId="1" applyNumberFormat="1" applyFont="1" applyFill="1" applyBorder="1" applyAlignment="1">
      <alignment horizontal="right" vertical="center"/>
    </xf>
    <xf numFmtId="2" fontId="43" fillId="2" borderId="6" xfId="1" applyNumberFormat="1" applyFont="1" applyFill="1" applyBorder="1" applyAlignment="1">
      <alignment horizontal="right" vertical="center"/>
    </xf>
    <xf numFmtId="14" fontId="44" fillId="0" borderId="0" xfId="0" applyNumberFormat="1" applyFont="1"/>
    <xf numFmtId="14" fontId="38" fillId="0" borderId="7" xfId="0" applyNumberFormat="1" applyFont="1" applyBorder="1" applyAlignment="1">
      <alignment horizontal="center" vertical="center"/>
    </xf>
    <xf numFmtId="14" fontId="38" fillId="0" borderId="3" xfId="0" applyNumberFormat="1" applyFont="1" applyBorder="1" applyAlignment="1">
      <alignment horizontal="center" vertical="center"/>
    </xf>
    <xf numFmtId="0" fontId="45" fillId="0" borderId="0" xfId="0" applyFont="1"/>
    <xf numFmtId="2" fontId="19" fillId="9" borderId="6" xfId="1" applyNumberFormat="1" applyFont="1" applyFill="1" applyBorder="1" applyAlignment="1">
      <alignment horizontal="right" vertical="center" wrapText="1"/>
    </xf>
    <xf numFmtId="2" fontId="19" fillId="9" borderId="1" xfId="1" applyNumberFormat="1" applyFont="1" applyFill="1" applyBorder="1" applyAlignment="1">
      <alignment horizontal="right" vertical="center" wrapText="1"/>
    </xf>
    <xf numFmtId="2" fontId="32" fillId="2" borderId="6" xfId="0" applyNumberFormat="1" applyFont="1" applyFill="1" applyBorder="1" applyAlignment="1">
      <alignment vertical="center"/>
    </xf>
    <xf numFmtId="2" fontId="12" fillId="2" borderId="6" xfId="0" applyNumberFormat="1" applyFont="1" applyFill="1" applyBorder="1" applyAlignment="1">
      <alignment vertical="center"/>
    </xf>
    <xf numFmtId="2" fontId="32" fillId="2" borderId="1" xfId="0" applyNumberFormat="1" applyFont="1" applyFill="1" applyBorder="1" applyAlignment="1">
      <alignment vertical="center"/>
    </xf>
    <xf numFmtId="2" fontId="12" fillId="2" borderId="1" xfId="0" applyNumberFormat="1" applyFont="1" applyFill="1" applyBorder="1" applyAlignment="1">
      <alignment vertical="center"/>
    </xf>
    <xf numFmtId="0" fontId="24" fillId="0" borderId="5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2" fontId="19" fillId="9" borderId="7" xfId="1" applyNumberFormat="1" applyFont="1" applyFill="1" applyBorder="1" applyAlignment="1">
      <alignment horizontal="center" vertical="center" wrapText="1"/>
    </xf>
    <xf numFmtId="2" fontId="19" fillId="9" borderId="3" xfId="1" applyNumberFormat="1" applyFont="1" applyFill="1" applyBorder="1" applyAlignment="1">
      <alignment horizontal="center" vertical="center" wrapText="1"/>
    </xf>
    <xf numFmtId="0" fontId="0" fillId="5" borderId="47" xfId="0" applyFill="1" applyBorder="1"/>
    <xf numFmtId="2" fontId="43" fillId="9" borderId="29" xfId="1" applyNumberFormat="1" applyFont="1" applyFill="1" applyBorder="1" applyAlignment="1">
      <alignment horizontal="center" vertical="center" wrapText="1"/>
    </xf>
    <xf numFmtId="2" fontId="19" fillId="9" borderId="30" xfId="1" applyNumberFormat="1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/>
    <xf numFmtId="0" fontId="0" fillId="0" borderId="0" xfId="0" applyAlignment="1">
      <alignment horizontal="right"/>
    </xf>
    <xf numFmtId="0" fontId="12" fillId="2" borderId="1" xfId="0" applyFont="1" applyFill="1" applyBorder="1" applyAlignment="1">
      <alignment vertical="center"/>
    </xf>
    <xf numFmtId="2" fontId="43" fillId="2" borderId="37" xfId="0" applyNumberFormat="1" applyFont="1" applyFill="1" applyBorder="1" applyAlignment="1">
      <alignment horizontal="center" vertical="center"/>
    </xf>
    <xf numFmtId="2" fontId="21" fillId="2" borderId="37" xfId="0" applyNumberFormat="1" applyFont="1" applyFill="1" applyBorder="1" applyAlignment="1">
      <alignment horizontal="center" vertical="center"/>
    </xf>
    <xf numFmtId="2" fontId="24" fillId="2" borderId="37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/>
    </xf>
    <xf numFmtId="2" fontId="32" fillId="9" borderId="1" xfId="1" applyNumberFormat="1" applyFont="1" applyFill="1" applyBorder="1" applyAlignment="1">
      <alignment horizontal="right" vertical="center" wrapText="1"/>
    </xf>
    <xf numFmtId="2" fontId="22" fillId="0" borderId="0" xfId="0" applyNumberFormat="1" applyFont="1" applyAlignment="1">
      <alignment horizontal="right"/>
    </xf>
    <xf numFmtId="0" fontId="4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43" fillId="9" borderId="49" xfId="1" applyNumberFormat="1" applyFont="1" applyFill="1" applyBorder="1" applyAlignment="1">
      <alignment horizontal="center" vertical="center" wrapText="1"/>
    </xf>
    <xf numFmtId="2" fontId="43" fillId="9" borderId="46" xfId="1" applyNumberFormat="1" applyFont="1" applyFill="1" applyBorder="1" applyAlignment="1">
      <alignment horizontal="center" vertical="center" wrapText="1"/>
    </xf>
    <xf numFmtId="2" fontId="26" fillId="0" borderId="36" xfId="0" applyNumberFormat="1" applyFont="1" applyBorder="1" applyAlignment="1">
      <alignment horizontal="right"/>
    </xf>
    <xf numFmtId="2" fontId="22" fillId="0" borderId="36" xfId="0" applyNumberFormat="1" applyFont="1" applyBorder="1"/>
    <xf numFmtId="2" fontId="25" fillId="6" borderId="36" xfId="0" applyNumberFormat="1" applyFont="1" applyFill="1" applyBorder="1"/>
    <xf numFmtId="2" fontId="22" fillId="2" borderId="36" xfId="0" applyNumberFormat="1" applyFont="1" applyFill="1" applyBorder="1"/>
    <xf numFmtId="2" fontId="22" fillId="2" borderId="50" xfId="0" applyNumberFormat="1" applyFont="1" applyFill="1" applyBorder="1"/>
    <xf numFmtId="2" fontId="22" fillId="2" borderId="12" xfId="0" applyNumberFormat="1" applyFont="1" applyFill="1" applyBorder="1"/>
    <xf numFmtId="2" fontId="26" fillId="2" borderId="12" xfId="0" applyNumberFormat="1" applyFont="1" applyFill="1" applyBorder="1"/>
    <xf numFmtId="2" fontId="26" fillId="6" borderId="12" xfId="0" applyNumberFormat="1" applyFont="1" applyFill="1" applyBorder="1"/>
    <xf numFmtId="0" fontId="26" fillId="0" borderId="48" xfId="0" applyFont="1" applyBorder="1"/>
    <xf numFmtId="0" fontId="48" fillId="3" borderId="14" xfId="0" applyFont="1" applyFill="1" applyBorder="1" applyAlignment="1">
      <alignment horizontal="center" vertical="center" wrapText="1"/>
    </xf>
    <xf numFmtId="0" fontId="48" fillId="3" borderId="15" xfId="0" applyFont="1" applyFill="1" applyBorder="1" applyAlignment="1">
      <alignment horizontal="center" vertical="center" wrapText="1"/>
    </xf>
    <xf numFmtId="0" fontId="50" fillId="3" borderId="22" xfId="0" applyFont="1" applyFill="1" applyBorder="1" applyAlignment="1">
      <alignment horizontal="center" vertical="center" wrapText="1"/>
    </xf>
    <xf numFmtId="0" fontId="52" fillId="3" borderId="16" xfId="0" applyFont="1" applyFill="1" applyBorder="1" applyAlignment="1">
      <alignment horizontal="center" vertical="center" wrapText="1"/>
    </xf>
    <xf numFmtId="2" fontId="21" fillId="9" borderId="13" xfId="1" applyNumberFormat="1" applyFont="1" applyFill="1" applyBorder="1" applyAlignment="1">
      <alignment horizontal="center" vertical="center" wrapText="1"/>
    </xf>
    <xf numFmtId="2" fontId="21" fillId="9" borderId="6" xfId="1" applyNumberFormat="1" applyFont="1" applyFill="1" applyBorder="1" applyAlignment="1">
      <alignment horizontal="center" vertical="center" wrapText="1"/>
    </xf>
    <xf numFmtId="2" fontId="21" fillId="9" borderId="49" xfId="1" applyNumberFormat="1" applyFont="1" applyFill="1" applyBorder="1" applyAlignment="1">
      <alignment horizontal="center" vertical="center" wrapText="1"/>
    </xf>
    <xf numFmtId="2" fontId="21" fillId="9" borderId="1" xfId="1" applyNumberFormat="1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/>
    </xf>
    <xf numFmtId="0" fontId="47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64" fontId="50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46" fillId="0" borderId="8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vertical="center"/>
    </xf>
    <xf numFmtId="0" fontId="47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center"/>
    </xf>
    <xf numFmtId="0" fontId="11" fillId="0" borderId="15" xfId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1" fontId="18" fillId="4" borderId="6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/>
    <xf numFmtId="0" fontId="6" fillId="11" borderId="15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11" borderId="0" xfId="0" applyFill="1"/>
    <xf numFmtId="0" fontId="5" fillId="5" borderId="9" xfId="0" applyFont="1" applyFill="1" applyBorder="1" applyAlignment="1">
      <alignment horizontal="center" vertical="center"/>
    </xf>
    <xf numFmtId="0" fontId="40" fillId="5" borderId="37" xfId="0" applyFont="1" applyFill="1" applyBorder="1" applyAlignment="1">
      <alignment horizontal="center"/>
    </xf>
    <xf numFmtId="0" fontId="0" fillId="5" borderId="0" xfId="0" applyFill="1"/>
    <xf numFmtId="0" fontId="8" fillId="5" borderId="0" xfId="0" applyFont="1" applyFill="1" applyAlignment="1"/>
    <xf numFmtId="0" fontId="8" fillId="5" borderId="0" xfId="0" applyFont="1" applyFill="1"/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8" fillId="11" borderId="0" xfId="0" applyFont="1" applyFill="1"/>
    <xf numFmtId="0" fontId="8" fillId="11" borderId="37" xfId="0" applyFont="1" applyFill="1" applyBorder="1" applyAlignment="1">
      <alignment horizontal="center"/>
    </xf>
    <xf numFmtId="0" fontId="54" fillId="0" borderId="6" xfId="0" applyFont="1" applyFill="1" applyBorder="1" applyAlignment="1">
      <alignment horizontal="center" vertical="center"/>
    </xf>
    <xf numFmtId="2" fontId="24" fillId="2" borderId="6" xfId="1" applyNumberFormat="1" applyFont="1" applyFill="1" applyBorder="1" applyAlignment="1">
      <alignment horizontal="right" vertical="center"/>
    </xf>
    <xf numFmtId="0" fontId="12" fillId="2" borderId="6" xfId="0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4" fillId="7" borderId="23" xfId="0" applyFont="1" applyFill="1" applyBorder="1" applyAlignment="1">
      <alignment horizontal="left" vertical="center" wrapText="1"/>
    </xf>
    <xf numFmtId="0" fontId="34" fillId="7" borderId="24" xfId="0" applyFont="1" applyFill="1" applyBorder="1" applyAlignment="1">
      <alignment horizontal="left" vertical="center"/>
    </xf>
    <xf numFmtId="0" fontId="34" fillId="7" borderId="25" xfId="0" applyFont="1" applyFill="1" applyBorder="1" applyAlignment="1">
      <alignment horizontal="left" vertical="center"/>
    </xf>
    <xf numFmtId="2" fontId="23" fillId="2" borderId="0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11" fillId="0" borderId="30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" fillId="0" borderId="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3" fillId="3" borderId="34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28" fillId="2" borderId="15" xfId="1" applyFont="1" applyFill="1" applyBorder="1" applyAlignment="1">
      <alignment horizontal="center" vertical="center" wrapText="1"/>
    </xf>
    <xf numFmtId="0" fontId="28" fillId="2" borderId="21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41" fillId="2" borderId="15" xfId="1" applyFont="1" applyFill="1" applyBorder="1" applyAlignment="1">
      <alignment horizontal="center" vertical="center" wrapText="1"/>
    </xf>
    <xf numFmtId="0" fontId="41" fillId="2" borderId="21" xfId="1" applyFont="1" applyFill="1" applyBorder="1" applyAlignment="1">
      <alignment horizontal="center" vertical="center" wrapText="1"/>
    </xf>
    <xf numFmtId="0" fontId="28" fillId="5" borderId="6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31" fillId="8" borderId="6" xfId="1" applyFont="1" applyFill="1" applyBorder="1" applyAlignment="1">
      <alignment horizontal="center" vertical="center" wrapText="1"/>
    </xf>
    <xf numFmtId="0" fontId="31" fillId="8" borderId="1" xfId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1" fillId="3" borderId="33" xfId="1" applyFont="1" applyFill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E05BB"/>
      <color rgb="FF006600"/>
      <color rgb="FFFFFF66"/>
      <color rgb="FF99CC00"/>
      <color rgb="FF339933"/>
      <color rgb="FF00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399926</xdr:colOff>
      <xdr:row>1</xdr:row>
      <xdr:rowOff>16204</xdr:rowOff>
    </xdr:from>
    <xdr:to>
      <xdr:col>23</xdr:col>
      <xdr:colOff>470064</xdr:colOff>
      <xdr:row>2</xdr:row>
      <xdr:rowOff>192424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124547" y="54689"/>
          <a:ext cx="9854911" cy="4071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</a:p>
      </xdr:txBody>
    </xdr:sp>
    <xdr:clientData/>
  </xdr:twoCellAnchor>
  <xdr:twoCellAnchor>
    <xdr:from>
      <xdr:col>6</xdr:col>
      <xdr:colOff>177800</xdr:colOff>
      <xdr:row>1</xdr:row>
      <xdr:rowOff>48284</xdr:rowOff>
    </xdr:from>
    <xdr:to>
      <xdr:col>8</xdr:col>
      <xdr:colOff>279399</xdr:colOff>
      <xdr:row>2</xdr:row>
      <xdr:rowOff>192424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728633" y="86769"/>
          <a:ext cx="1275387" cy="3750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- 2020</a:t>
          </a:r>
        </a:p>
      </xdr:txBody>
    </xdr:sp>
    <xdr:clientData/>
  </xdr:twoCellAnchor>
  <xdr:twoCellAnchor>
    <xdr:from>
      <xdr:col>23</xdr:col>
      <xdr:colOff>520659</xdr:colOff>
      <xdr:row>1</xdr:row>
      <xdr:rowOff>28575</xdr:rowOff>
    </xdr:from>
    <xdr:to>
      <xdr:col>25</xdr:col>
      <xdr:colOff>384589</xdr:colOff>
      <xdr:row>2</xdr:row>
      <xdr:rowOff>211667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6030053" y="67060"/>
          <a:ext cx="1412945" cy="4140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/07/2020</a:t>
          </a:r>
        </a:p>
      </xdr:txBody>
    </xdr:sp>
    <xdr:clientData/>
  </xdr:twoCellAnchor>
  <xdr:twoCellAnchor>
    <xdr:from>
      <xdr:col>0</xdr:col>
      <xdr:colOff>95251</xdr:colOff>
      <xdr:row>1</xdr:row>
      <xdr:rowOff>57152</xdr:rowOff>
    </xdr:from>
    <xdr:to>
      <xdr:col>6</xdr:col>
      <xdr:colOff>142876</xdr:colOff>
      <xdr:row>4</xdr:row>
      <xdr:rowOff>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95251" y="95637"/>
          <a:ext cx="4598458" cy="4720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  <a:endParaRPr lang="en-IN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M/S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Shree Ganesh Enterprises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399926</xdr:colOff>
      <xdr:row>1</xdr:row>
      <xdr:rowOff>16204</xdr:rowOff>
    </xdr:from>
    <xdr:to>
      <xdr:col>23</xdr:col>
      <xdr:colOff>470064</xdr:colOff>
      <xdr:row>3</xdr:row>
      <xdr:rowOff>19242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124547" y="54689"/>
          <a:ext cx="9854911" cy="4648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  <a:r>
            <a:rPr lang="en-US" sz="2000" b="1" i="0" strike="noStrike" baseline="0">
              <a:solidFill>
                <a:srgbClr val="000000"/>
              </a:solidFill>
              <a:latin typeface="Rockwell Extra Bold"/>
            </a:rPr>
            <a:t>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REGISTER </a:t>
          </a: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Form No. II See Rule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Rockwell Extra Bold"/>
            </a:rPr>
            <a:t>27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</a:p>
      </xdr:txBody>
    </xdr:sp>
    <xdr:clientData/>
  </xdr:twoCellAnchor>
  <xdr:twoCellAnchor>
    <xdr:from>
      <xdr:col>6</xdr:col>
      <xdr:colOff>177800</xdr:colOff>
      <xdr:row>1</xdr:row>
      <xdr:rowOff>8349</xdr:rowOff>
    </xdr:from>
    <xdr:to>
      <xdr:col>8</xdr:col>
      <xdr:colOff>381000</xdr:colOff>
      <xdr:row>3</xdr:row>
      <xdr:rowOff>18162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304176" y="51158"/>
          <a:ext cx="1594493" cy="4593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2022</a:t>
          </a:r>
        </a:p>
      </xdr:txBody>
    </xdr:sp>
    <xdr:clientData/>
  </xdr:twoCellAnchor>
  <xdr:twoCellAnchor>
    <xdr:from>
      <xdr:col>23</xdr:col>
      <xdr:colOff>481062</xdr:colOff>
      <xdr:row>1</xdr:row>
      <xdr:rowOff>28574</xdr:rowOff>
    </xdr:from>
    <xdr:to>
      <xdr:col>25</xdr:col>
      <xdr:colOff>921271</xdr:colOff>
      <xdr:row>3</xdr:row>
      <xdr:rowOff>28863</xdr:rowOff>
    </xdr:to>
    <xdr:sp macro="" textlink="">
      <xdr:nvSpPr>
        <xdr:cNvPr id="8" name="Rectangle 6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7922742" y="59804"/>
          <a:ext cx="2392054" cy="4687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/07/2022</a:t>
          </a:r>
        </a:p>
      </xdr:txBody>
    </xdr:sp>
    <xdr:clientData/>
  </xdr:twoCellAnchor>
  <xdr:twoCellAnchor>
    <xdr:from>
      <xdr:col>0</xdr:col>
      <xdr:colOff>31751</xdr:colOff>
      <xdr:row>1</xdr:row>
      <xdr:rowOff>25402</xdr:rowOff>
    </xdr:from>
    <xdr:to>
      <xdr:col>6</xdr:col>
      <xdr:colOff>142877</xdr:colOff>
      <xdr:row>3</xdr:row>
      <xdr:rowOff>28864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1751" y="68211"/>
          <a:ext cx="5237502" cy="4529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S.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399926</xdr:colOff>
      <xdr:row>0</xdr:row>
      <xdr:rowOff>16204</xdr:rowOff>
    </xdr:from>
    <xdr:to>
      <xdr:col>23</xdr:col>
      <xdr:colOff>470064</xdr:colOff>
      <xdr:row>1</xdr:row>
      <xdr:rowOff>192424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04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</a:p>
      </xdr:txBody>
    </xdr:sp>
    <xdr:clientData/>
  </xdr:twoCellAnchor>
  <xdr:twoCellAnchor>
    <xdr:from>
      <xdr:col>6</xdr:col>
      <xdr:colOff>177800</xdr:colOff>
      <xdr:row>0</xdr:row>
      <xdr:rowOff>48284</xdr:rowOff>
    </xdr:from>
    <xdr:to>
      <xdr:col>8</xdr:col>
      <xdr:colOff>279399</xdr:colOff>
      <xdr:row>1</xdr:row>
      <xdr:rowOff>192424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11775" y="86384"/>
          <a:ext cx="1492249" cy="372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- 2020</a:t>
          </a:r>
        </a:p>
      </xdr:txBody>
    </xdr:sp>
    <xdr:clientData/>
  </xdr:twoCellAnchor>
  <xdr:twoCellAnchor>
    <xdr:from>
      <xdr:col>23</xdr:col>
      <xdr:colOff>520659</xdr:colOff>
      <xdr:row>0</xdr:row>
      <xdr:rowOff>28575</xdr:rowOff>
    </xdr:from>
    <xdr:to>
      <xdr:col>25</xdr:col>
      <xdr:colOff>384589</xdr:colOff>
      <xdr:row>1</xdr:row>
      <xdr:rowOff>211667</xdr:rowOff>
    </xdr:to>
    <xdr:sp macro="" textlink="">
      <xdr:nvSpPr>
        <xdr:cNvPr id="4" name="Rectangle 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8313359" y="66675"/>
          <a:ext cx="1721305" cy="4116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/07/2020</a:t>
          </a:r>
        </a:p>
      </xdr:txBody>
    </xdr:sp>
    <xdr:clientData/>
  </xdr:twoCellAnchor>
  <xdr:twoCellAnchor>
    <xdr:from>
      <xdr:col>0</xdr:col>
      <xdr:colOff>95251</xdr:colOff>
      <xdr:row>0</xdr:row>
      <xdr:rowOff>57152</xdr:rowOff>
    </xdr:from>
    <xdr:to>
      <xdr:col>6</xdr:col>
      <xdr:colOff>142876</xdr:colOff>
      <xdr:row>3</xdr:row>
      <xdr:rowOff>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51" y="95252"/>
          <a:ext cx="5181600" cy="4381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  <a:endParaRPr lang="en-IN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M/S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Shree Ganesh Enterprises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399926</xdr:colOff>
      <xdr:row>0</xdr:row>
      <xdr:rowOff>16204</xdr:rowOff>
    </xdr:from>
    <xdr:to>
      <xdr:col>23</xdr:col>
      <xdr:colOff>470064</xdr:colOff>
      <xdr:row>2</xdr:row>
      <xdr:rowOff>19242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602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  <a:r>
            <a:rPr lang="en-US" sz="2000" b="1" i="0" strike="noStrike" baseline="0">
              <a:solidFill>
                <a:srgbClr val="000000"/>
              </a:solidFill>
              <a:latin typeface="Rockwell Extra Bold"/>
            </a:rPr>
            <a:t>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REGISTER </a:t>
          </a: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Form No. II See Rule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Rockwell Extra Bold"/>
            </a:rPr>
            <a:t>27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</a:p>
      </xdr:txBody>
    </xdr:sp>
    <xdr:clientData/>
  </xdr:twoCellAnchor>
  <xdr:twoCellAnchor>
    <xdr:from>
      <xdr:col>6</xdr:col>
      <xdr:colOff>177800</xdr:colOff>
      <xdr:row>0</xdr:row>
      <xdr:rowOff>8349</xdr:rowOff>
    </xdr:from>
    <xdr:to>
      <xdr:col>8</xdr:col>
      <xdr:colOff>381000</xdr:colOff>
      <xdr:row>2</xdr:row>
      <xdr:rowOff>18162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311775" y="46449"/>
          <a:ext cx="1593850" cy="467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MONTH                   JULY 2022</a:t>
          </a:r>
        </a:p>
      </xdr:txBody>
    </xdr:sp>
    <xdr:clientData/>
  </xdr:twoCellAnchor>
  <xdr:twoCellAnchor>
    <xdr:from>
      <xdr:col>23</xdr:col>
      <xdr:colOff>481062</xdr:colOff>
      <xdr:row>0</xdr:row>
      <xdr:rowOff>28574</xdr:rowOff>
    </xdr:from>
    <xdr:to>
      <xdr:col>25</xdr:col>
      <xdr:colOff>921271</xdr:colOff>
      <xdr:row>2</xdr:row>
      <xdr:rowOff>28863</xdr:rowOff>
    </xdr:to>
    <xdr:sp macro="" textlink="">
      <xdr:nvSpPr>
        <xdr:cNvPr id="8" name="Rectangle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8273762" y="66674"/>
          <a:ext cx="2297584" cy="4574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/08/2022</a:t>
          </a:r>
        </a:p>
      </xdr:txBody>
    </xdr:sp>
    <xdr:clientData/>
  </xdr:twoCellAnchor>
  <xdr:twoCellAnchor>
    <xdr:from>
      <xdr:col>0</xdr:col>
      <xdr:colOff>31751</xdr:colOff>
      <xdr:row>0</xdr:row>
      <xdr:rowOff>25402</xdr:rowOff>
    </xdr:from>
    <xdr:to>
      <xdr:col>6</xdr:col>
      <xdr:colOff>142877</xdr:colOff>
      <xdr:row>2</xdr:row>
      <xdr:rowOff>28864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751" y="63502"/>
          <a:ext cx="5245101" cy="460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S.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399926</xdr:colOff>
      <xdr:row>1</xdr:row>
      <xdr:rowOff>16204</xdr:rowOff>
    </xdr:from>
    <xdr:to>
      <xdr:col>23</xdr:col>
      <xdr:colOff>470064</xdr:colOff>
      <xdr:row>2</xdr:row>
      <xdr:rowOff>192424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04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</a:p>
      </xdr:txBody>
    </xdr:sp>
    <xdr:clientData/>
  </xdr:twoCellAnchor>
  <xdr:twoCellAnchor>
    <xdr:from>
      <xdr:col>6</xdr:col>
      <xdr:colOff>177800</xdr:colOff>
      <xdr:row>1</xdr:row>
      <xdr:rowOff>48284</xdr:rowOff>
    </xdr:from>
    <xdr:to>
      <xdr:col>8</xdr:col>
      <xdr:colOff>279399</xdr:colOff>
      <xdr:row>2</xdr:row>
      <xdr:rowOff>192424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11775" y="86384"/>
          <a:ext cx="1492249" cy="372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- 2020</a:t>
          </a:r>
        </a:p>
      </xdr:txBody>
    </xdr:sp>
    <xdr:clientData/>
  </xdr:twoCellAnchor>
  <xdr:twoCellAnchor>
    <xdr:from>
      <xdr:col>23</xdr:col>
      <xdr:colOff>520659</xdr:colOff>
      <xdr:row>1</xdr:row>
      <xdr:rowOff>28575</xdr:rowOff>
    </xdr:from>
    <xdr:to>
      <xdr:col>25</xdr:col>
      <xdr:colOff>384589</xdr:colOff>
      <xdr:row>2</xdr:row>
      <xdr:rowOff>211667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8313359" y="66675"/>
          <a:ext cx="1721305" cy="4116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/07/2020</a:t>
          </a:r>
        </a:p>
      </xdr:txBody>
    </xdr:sp>
    <xdr:clientData/>
  </xdr:twoCellAnchor>
  <xdr:twoCellAnchor>
    <xdr:from>
      <xdr:col>0</xdr:col>
      <xdr:colOff>95251</xdr:colOff>
      <xdr:row>1</xdr:row>
      <xdr:rowOff>57152</xdr:rowOff>
    </xdr:from>
    <xdr:to>
      <xdr:col>6</xdr:col>
      <xdr:colOff>142876</xdr:colOff>
      <xdr:row>4</xdr:row>
      <xdr:rowOff>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95251" y="95252"/>
          <a:ext cx="5181600" cy="4381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  <a:endParaRPr lang="en-IN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M/S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Shree Ganesh Enterprises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399926</xdr:colOff>
      <xdr:row>1</xdr:row>
      <xdr:rowOff>16204</xdr:rowOff>
    </xdr:from>
    <xdr:to>
      <xdr:col>23</xdr:col>
      <xdr:colOff>470064</xdr:colOff>
      <xdr:row>3</xdr:row>
      <xdr:rowOff>19242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602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  <a:r>
            <a:rPr lang="en-US" sz="2000" b="1" i="0" strike="noStrike" baseline="0">
              <a:solidFill>
                <a:srgbClr val="000000"/>
              </a:solidFill>
              <a:latin typeface="Rockwell Extra Bold"/>
            </a:rPr>
            <a:t>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REGISTER </a:t>
          </a: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Form No. II See Rule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Rockwell Extra Bold"/>
            </a:rPr>
            <a:t>27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</a:p>
      </xdr:txBody>
    </xdr:sp>
    <xdr:clientData/>
  </xdr:twoCellAnchor>
  <xdr:twoCellAnchor>
    <xdr:from>
      <xdr:col>6</xdr:col>
      <xdr:colOff>177800</xdr:colOff>
      <xdr:row>1</xdr:row>
      <xdr:rowOff>8349</xdr:rowOff>
    </xdr:from>
    <xdr:to>
      <xdr:col>8</xdr:col>
      <xdr:colOff>381000</xdr:colOff>
      <xdr:row>3</xdr:row>
      <xdr:rowOff>18162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311775" y="46449"/>
          <a:ext cx="1593850" cy="467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MONTH                   Aug</a:t>
          </a:r>
          <a:r>
            <a:rPr lang="en-US" sz="1300" b="1" i="0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 2022</a:t>
          </a:r>
        </a:p>
      </xdr:txBody>
    </xdr:sp>
    <xdr:clientData/>
  </xdr:twoCellAnchor>
  <xdr:twoCellAnchor>
    <xdr:from>
      <xdr:col>23</xdr:col>
      <xdr:colOff>481062</xdr:colOff>
      <xdr:row>1</xdr:row>
      <xdr:rowOff>28574</xdr:rowOff>
    </xdr:from>
    <xdr:to>
      <xdr:col>25</xdr:col>
      <xdr:colOff>921271</xdr:colOff>
      <xdr:row>3</xdr:row>
      <xdr:rowOff>28863</xdr:rowOff>
    </xdr:to>
    <xdr:sp macro="" textlink="">
      <xdr:nvSpPr>
        <xdr:cNvPr id="8" name="Rectangle 6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8273762" y="66674"/>
          <a:ext cx="2297584" cy="4574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/09/2022</a:t>
          </a:r>
        </a:p>
      </xdr:txBody>
    </xdr:sp>
    <xdr:clientData/>
  </xdr:twoCellAnchor>
  <xdr:twoCellAnchor>
    <xdr:from>
      <xdr:col>0</xdr:col>
      <xdr:colOff>31751</xdr:colOff>
      <xdr:row>1</xdr:row>
      <xdr:rowOff>25402</xdr:rowOff>
    </xdr:from>
    <xdr:to>
      <xdr:col>6</xdr:col>
      <xdr:colOff>142877</xdr:colOff>
      <xdr:row>3</xdr:row>
      <xdr:rowOff>28864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1751" y="63502"/>
          <a:ext cx="5245101" cy="460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S.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399926</xdr:colOff>
      <xdr:row>1</xdr:row>
      <xdr:rowOff>16204</xdr:rowOff>
    </xdr:from>
    <xdr:to>
      <xdr:col>23</xdr:col>
      <xdr:colOff>470064</xdr:colOff>
      <xdr:row>2</xdr:row>
      <xdr:rowOff>192424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04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</a:p>
      </xdr:txBody>
    </xdr:sp>
    <xdr:clientData/>
  </xdr:twoCellAnchor>
  <xdr:twoCellAnchor>
    <xdr:from>
      <xdr:col>6</xdr:col>
      <xdr:colOff>177800</xdr:colOff>
      <xdr:row>1</xdr:row>
      <xdr:rowOff>48284</xdr:rowOff>
    </xdr:from>
    <xdr:to>
      <xdr:col>8</xdr:col>
      <xdr:colOff>279399</xdr:colOff>
      <xdr:row>2</xdr:row>
      <xdr:rowOff>192424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11775" y="86384"/>
          <a:ext cx="1492249" cy="372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- 2020</a:t>
          </a:r>
        </a:p>
      </xdr:txBody>
    </xdr:sp>
    <xdr:clientData/>
  </xdr:twoCellAnchor>
  <xdr:twoCellAnchor>
    <xdr:from>
      <xdr:col>23</xdr:col>
      <xdr:colOff>520659</xdr:colOff>
      <xdr:row>1</xdr:row>
      <xdr:rowOff>28575</xdr:rowOff>
    </xdr:from>
    <xdr:to>
      <xdr:col>25</xdr:col>
      <xdr:colOff>384589</xdr:colOff>
      <xdr:row>2</xdr:row>
      <xdr:rowOff>211667</xdr:rowOff>
    </xdr:to>
    <xdr:sp macro="" textlink="">
      <xdr:nvSpPr>
        <xdr:cNvPr id="4" name="Rectangle 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8313359" y="66675"/>
          <a:ext cx="1721305" cy="4116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/07/2020</a:t>
          </a:r>
        </a:p>
      </xdr:txBody>
    </xdr:sp>
    <xdr:clientData/>
  </xdr:twoCellAnchor>
  <xdr:twoCellAnchor>
    <xdr:from>
      <xdr:col>0</xdr:col>
      <xdr:colOff>95251</xdr:colOff>
      <xdr:row>1</xdr:row>
      <xdr:rowOff>57152</xdr:rowOff>
    </xdr:from>
    <xdr:to>
      <xdr:col>6</xdr:col>
      <xdr:colOff>142876</xdr:colOff>
      <xdr:row>4</xdr:row>
      <xdr:rowOff>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51" y="95252"/>
          <a:ext cx="5181600" cy="4381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  <a:endParaRPr lang="en-IN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M/S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Shree Ganesh Enterprises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399926</xdr:colOff>
      <xdr:row>1</xdr:row>
      <xdr:rowOff>16204</xdr:rowOff>
    </xdr:from>
    <xdr:to>
      <xdr:col>23</xdr:col>
      <xdr:colOff>470064</xdr:colOff>
      <xdr:row>3</xdr:row>
      <xdr:rowOff>19242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602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  <a:r>
            <a:rPr lang="en-US" sz="2000" b="1" i="0" strike="noStrike" baseline="0">
              <a:solidFill>
                <a:srgbClr val="000000"/>
              </a:solidFill>
              <a:latin typeface="Rockwell Extra Bold"/>
            </a:rPr>
            <a:t>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REGISTER </a:t>
          </a: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Form No. II See Rule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Rockwell Extra Bold"/>
            </a:rPr>
            <a:t>27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</a:p>
      </xdr:txBody>
    </xdr:sp>
    <xdr:clientData/>
  </xdr:twoCellAnchor>
  <xdr:twoCellAnchor>
    <xdr:from>
      <xdr:col>6</xdr:col>
      <xdr:colOff>177800</xdr:colOff>
      <xdr:row>1</xdr:row>
      <xdr:rowOff>8349</xdr:rowOff>
    </xdr:from>
    <xdr:to>
      <xdr:col>8</xdr:col>
      <xdr:colOff>381000</xdr:colOff>
      <xdr:row>3</xdr:row>
      <xdr:rowOff>18162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311775" y="46449"/>
          <a:ext cx="1593850" cy="467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MONTH                   SEPT</a:t>
          </a:r>
          <a:r>
            <a:rPr lang="en-US" sz="13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23</xdr:col>
      <xdr:colOff>481062</xdr:colOff>
      <xdr:row>1</xdr:row>
      <xdr:rowOff>28574</xdr:rowOff>
    </xdr:from>
    <xdr:to>
      <xdr:col>25</xdr:col>
      <xdr:colOff>921271</xdr:colOff>
      <xdr:row>3</xdr:row>
      <xdr:rowOff>28863</xdr:rowOff>
    </xdr:to>
    <xdr:sp macro="" textlink="">
      <xdr:nvSpPr>
        <xdr:cNvPr id="8" name="Rectangle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8273762" y="66674"/>
          <a:ext cx="2297584" cy="4574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/10/2022</a:t>
          </a:r>
        </a:p>
      </xdr:txBody>
    </xdr:sp>
    <xdr:clientData/>
  </xdr:twoCellAnchor>
  <xdr:twoCellAnchor>
    <xdr:from>
      <xdr:col>0</xdr:col>
      <xdr:colOff>31751</xdr:colOff>
      <xdr:row>1</xdr:row>
      <xdr:rowOff>25402</xdr:rowOff>
    </xdr:from>
    <xdr:to>
      <xdr:col>6</xdr:col>
      <xdr:colOff>142877</xdr:colOff>
      <xdr:row>3</xdr:row>
      <xdr:rowOff>28864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751" y="63502"/>
          <a:ext cx="5245101" cy="460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S.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399926</xdr:colOff>
      <xdr:row>1</xdr:row>
      <xdr:rowOff>16204</xdr:rowOff>
    </xdr:from>
    <xdr:to>
      <xdr:col>23</xdr:col>
      <xdr:colOff>470064</xdr:colOff>
      <xdr:row>2</xdr:row>
      <xdr:rowOff>192424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04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</a:p>
      </xdr:txBody>
    </xdr:sp>
    <xdr:clientData/>
  </xdr:twoCellAnchor>
  <xdr:twoCellAnchor>
    <xdr:from>
      <xdr:col>6</xdr:col>
      <xdr:colOff>177800</xdr:colOff>
      <xdr:row>1</xdr:row>
      <xdr:rowOff>48284</xdr:rowOff>
    </xdr:from>
    <xdr:to>
      <xdr:col>8</xdr:col>
      <xdr:colOff>279399</xdr:colOff>
      <xdr:row>2</xdr:row>
      <xdr:rowOff>192424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11775" y="86384"/>
          <a:ext cx="1492249" cy="372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- 2020</a:t>
          </a:r>
        </a:p>
      </xdr:txBody>
    </xdr:sp>
    <xdr:clientData/>
  </xdr:twoCellAnchor>
  <xdr:twoCellAnchor>
    <xdr:from>
      <xdr:col>23</xdr:col>
      <xdr:colOff>520659</xdr:colOff>
      <xdr:row>1</xdr:row>
      <xdr:rowOff>28575</xdr:rowOff>
    </xdr:from>
    <xdr:to>
      <xdr:col>25</xdr:col>
      <xdr:colOff>384589</xdr:colOff>
      <xdr:row>2</xdr:row>
      <xdr:rowOff>211667</xdr:rowOff>
    </xdr:to>
    <xdr:sp macro="" textlink="">
      <xdr:nvSpPr>
        <xdr:cNvPr id="4" name="Rectangle 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8313359" y="66675"/>
          <a:ext cx="1721305" cy="4116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/07/2020</a:t>
          </a:r>
        </a:p>
      </xdr:txBody>
    </xdr:sp>
    <xdr:clientData/>
  </xdr:twoCellAnchor>
  <xdr:twoCellAnchor>
    <xdr:from>
      <xdr:col>0</xdr:col>
      <xdr:colOff>95251</xdr:colOff>
      <xdr:row>1</xdr:row>
      <xdr:rowOff>57152</xdr:rowOff>
    </xdr:from>
    <xdr:to>
      <xdr:col>6</xdr:col>
      <xdr:colOff>142876</xdr:colOff>
      <xdr:row>4</xdr:row>
      <xdr:rowOff>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51" y="95252"/>
          <a:ext cx="5181600" cy="4381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  <a:endParaRPr lang="en-IN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M/S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Shree Ganesh Enterprises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399926</xdr:colOff>
      <xdr:row>1</xdr:row>
      <xdr:rowOff>16204</xdr:rowOff>
    </xdr:from>
    <xdr:to>
      <xdr:col>23</xdr:col>
      <xdr:colOff>470064</xdr:colOff>
      <xdr:row>3</xdr:row>
      <xdr:rowOff>19242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602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  <a:r>
            <a:rPr lang="en-US" sz="2000" b="1" i="0" strike="noStrike" baseline="0">
              <a:solidFill>
                <a:srgbClr val="000000"/>
              </a:solidFill>
              <a:latin typeface="Rockwell Extra Bold"/>
            </a:rPr>
            <a:t>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REGISTER </a:t>
          </a: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Form No. II See Rule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Rockwell Extra Bold"/>
            </a:rPr>
            <a:t>27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</a:p>
      </xdr:txBody>
    </xdr:sp>
    <xdr:clientData/>
  </xdr:twoCellAnchor>
  <xdr:twoCellAnchor>
    <xdr:from>
      <xdr:col>6</xdr:col>
      <xdr:colOff>177800</xdr:colOff>
      <xdr:row>1</xdr:row>
      <xdr:rowOff>8349</xdr:rowOff>
    </xdr:from>
    <xdr:to>
      <xdr:col>8</xdr:col>
      <xdr:colOff>381000</xdr:colOff>
      <xdr:row>3</xdr:row>
      <xdr:rowOff>18162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311775" y="46449"/>
          <a:ext cx="1593850" cy="467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MONTH                   OCT</a:t>
          </a:r>
          <a:r>
            <a:rPr lang="en-US" sz="13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 2022</a:t>
          </a:r>
        </a:p>
      </xdr:txBody>
    </xdr:sp>
    <xdr:clientData/>
  </xdr:twoCellAnchor>
  <xdr:twoCellAnchor>
    <xdr:from>
      <xdr:col>23</xdr:col>
      <xdr:colOff>481062</xdr:colOff>
      <xdr:row>1</xdr:row>
      <xdr:rowOff>28574</xdr:rowOff>
    </xdr:from>
    <xdr:to>
      <xdr:col>25</xdr:col>
      <xdr:colOff>921271</xdr:colOff>
      <xdr:row>3</xdr:row>
      <xdr:rowOff>28863</xdr:rowOff>
    </xdr:to>
    <xdr:sp macro="" textlink="">
      <xdr:nvSpPr>
        <xdr:cNvPr id="8" name="Rectangle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8273762" y="66674"/>
          <a:ext cx="2297584" cy="4574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/11/2022</a:t>
          </a:r>
        </a:p>
      </xdr:txBody>
    </xdr:sp>
    <xdr:clientData/>
  </xdr:twoCellAnchor>
  <xdr:twoCellAnchor>
    <xdr:from>
      <xdr:col>0</xdr:col>
      <xdr:colOff>31751</xdr:colOff>
      <xdr:row>1</xdr:row>
      <xdr:rowOff>25402</xdr:rowOff>
    </xdr:from>
    <xdr:to>
      <xdr:col>6</xdr:col>
      <xdr:colOff>142877</xdr:colOff>
      <xdr:row>3</xdr:row>
      <xdr:rowOff>28864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751" y="63502"/>
          <a:ext cx="5245101" cy="460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S.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399926</xdr:colOff>
      <xdr:row>1</xdr:row>
      <xdr:rowOff>16204</xdr:rowOff>
    </xdr:from>
    <xdr:to>
      <xdr:col>23</xdr:col>
      <xdr:colOff>470064</xdr:colOff>
      <xdr:row>2</xdr:row>
      <xdr:rowOff>192424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04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</a:p>
      </xdr:txBody>
    </xdr:sp>
    <xdr:clientData/>
  </xdr:twoCellAnchor>
  <xdr:twoCellAnchor>
    <xdr:from>
      <xdr:col>6</xdr:col>
      <xdr:colOff>177800</xdr:colOff>
      <xdr:row>1</xdr:row>
      <xdr:rowOff>48284</xdr:rowOff>
    </xdr:from>
    <xdr:to>
      <xdr:col>8</xdr:col>
      <xdr:colOff>279399</xdr:colOff>
      <xdr:row>2</xdr:row>
      <xdr:rowOff>192424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11775" y="86384"/>
          <a:ext cx="1492249" cy="372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- 2020</a:t>
          </a:r>
        </a:p>
      </xdr:txBody>
    </xdr:sp>
    <xdr:clientData/>
  </xdr:twoCellAnchor>
  <xdr:twoCellAnchor>
    <xdr:from>
      <xdr:col>23</xdr:col>
      <xdr:colOff>520659</xdr:colOff>
      <xdr:row>1</xdr:row>
      <xdr:rowOff>28575</xdr:rowOff>
    </xdr:from>
    <xdr:to>
      <xdr:col>25</xdr:col>
      <xdr:colOff>384589</xdr:colOff>
      <xdr:row>2</xdr:row>
      <xdr:rowOff>211667</xdr:rowOff>
    </xdr:to>
    <xdr:sp macro="" textlink="">
      <xdr:nvSpPr>
        <xdr:cNvPr id="4" name="Rectangle 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8313359" y="66675"/>
          <a:ext cx="1721305" cy="4116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/07/2020</a:t>
          </a:r>
        </a:p>
      </xdr:txBody>
    </xdr:sp>
    <xdr:clientData/>
  </xdr:twoCellAnchor>
  <xdr:twoCellAnchor>
    <xdr:from>
      <xdr:col>0</xdr:col>
      <xdr:colOff>95251</xdr:colOff>
      <xdr:row>1</xdr:row>
      <xdr:rowOff>57152</xdr:rowOff>
    </xdr:from>
    <xdr:to>
      <xdr:col>6</xdr:col>
      <xdr:colOff>142876</xdr:colOff>
      <xdr:row>4</xdr:row>
      <xdr:rowOff>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51" y="95252"/>
          <a:ext cx="5181600" cy="4381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  <a:endParaRPr lang="en-IN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M/S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Shree Ganesh Enterprises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399926</xdr:colOff>
      <xdr:row>1</xdr:row>
      <xdr:rowOff>16204</xdr:rowOff>
    </xdr:from>
    <xdr:to>
      <xdr:col>23</xdr:col>
      <xdr:colOff>470064</xdr:colOff>
      <xdr:row>3</xdr:row>
      <xdr:rowOff>19242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602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  <a:r>
            <a:rPr lang="en-US" sz="2000" b="1" i="0" strike="noStrike" baseline="0">
              <a:solidFill>
                <a:srgbClr val="000000"/>
              </a:solidFill>
              <a:latin typeface="Rockwell Extra Bold"/>
            </a:rPr>
            <a:t>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REGISTER </a:t>
          </a: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Form No. II See Rule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Rockwell Extra Bold"/>
            </a:rPr>
            <a:t>27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</a:p>
      </xdr:txBody>
    </xdr:sp>
    <xdr:clientData/>
  </xdr:twoCellAnchor>
  <xdr:twoCellAnchor>
    <xdr:from>
      <xdr:col>6</xdr:col>
      <xdr:colOff>177800</xdr:colOff>
      <xdr:row>1</xdr:row>
      <xdr:rowOff>8349</xdr:rowOff>
    </xdr:from>
    <xdr:to>
      <xdr:col>8</xdr:col>
      <xdr:colOff>381000</xdr:colOff>
      <xdr:row>3</xdr:row>
      <xdr:rowOff>18162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311775" y="46449"/>
          <a:ext cx="1593850" cy="467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MONTH                   NOV</a:t>
          </a:r>
          <a:r>
            <a:rPr lang="en-US" sz="1300" b="1" i="0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 2022</a:t>
          </a:r>
        </a:p>
      </xdr:txBody>
    </xdr:sp>
    <xdr:clientData/>
  </xdr:twoCellAnchor>
  <xdr:twoCellAnchor>
    <xdr:from>
      <xdr:col>23</xdr:col>
      <xdr:colOff>481062</xdr:colOff>
      <xdr:row>1</xdr:row>
      <xdr:rowOff>28574</xdr:rowOff>
    </xdr:from>
    <xdr:to>
      <xdr:col>25</xdr:col>
      <xdr:colOff>921271</xdr:colOff>
      <xdr:row>3</xdr:row>
      <xdr:rowOff>28863</xdr:rowOff>
    </xdr:to>
    <xdr:sp macro="" textlink="">
      <xdr:nvSpPr>
        <xdr:cNvPr id="8" name="Rectangle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8273762" y="66674"/>
          <a:ext cx="2297584" cy="4574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/12/2022</a:t>
          </a:r>
        </a:p>
      </xdr:txBody>
    </xdr:sp>
    <xdr:clientData/>
  </xdr:twoCellAnchor>
  <xdr:twoCellAnchor>
    <xdr:from>
      <xdr:col>0</xdr:col>
      <xdr:colOff>31751</xdr:colOff>
      <xdr:row>1</xdr:row>
      <xdr:rowOff>25402</xdr:rowOff>
    </xdr:from>
    <xdr:to>
      <xdr:col>6</xdr:col>
      <xdr:colOff>142877</xdr:colOff>
      <xdr:row>3</xdr:row>
      <xdr:rowOff>28864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751" y="63502"/>
          <a:ext cx="5245101" cy="460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S.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399926</xdr:colOff>
      <xdr:row>1</xdr:row>
      <xdr:rowOff>16204</xdr:rowOff>
    </xdr:from>
    <xdr:to>
      <xdr:col>23</xdr:col>
      <xdr:colOff>470064</xdr:colOff>
      <xdr:row>2</xdr:row>
      <xdr:rowOff>192424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04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</a:p>
      </xdr:txBody>
    </xdr:sp>
    <xdr:clientData/>
  </xdr:twoCellAnchor>
  <xdr:twoCellAnchor>
    <xdr:from>
      <xdr:col>6</xdr:col>
      <xdr:colOff>177800</xdr:colOff>
      <xdr:row>1</xdr:row>
      <xdr:rowOff>48284</xdr:rowOff>
    </xdr:from>
    <xdr:to>
      <xdr:col>8</xdr:col>
      <xdr:colOff>279399</xdr:colOff>
      <xdr:row>2</xdr:row>
      <xdr:rowOff>192424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11775" y="86384"/>
          <a:ext cx="1492249" cy="372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MONTH                   June - 2020</a:t>
          </a:r>
        </a:p>
      </xdr:txBody>
    </xdr:sp>
    <xdr:clientData/>
  </xdr:twoCellAnchor>
  <xdr:twoCellAnchor>
    <xdr:from>
      <xdr:col>23</xdr:col>
      <xdr:colOff>520659</xdr:colOff>
      <xdr:row>1</xdr:row>
      <xdr:rowOff>28575</xdr:rowOff>
    </xdr:from>
    <xdr:to>
      <xdr:col>25</xdr:col>
      <xdr:colOff>384589</xdr:colOff>
      <xdr:row>2</xdr:row>
      <xdr:rowOff>211667</xdr:rowOff>
    </xdr:to>
    <xdr:sp macro="" textlink="">
      <xdr:nvSpPr>
        <xdr:cNvPr id="4" name="Rectangle 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8313359" y="66675"/>
          <a:ext cx="1721305" cy="4116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/07/2020</a:t>
          </a:r>
        </a:p>
      </xdr:txBody>
    </xdr:sp>
    <xdr:clientData/>
  </xdr:twoCellAnchor>
  <xdr:twoCellAnchor>
    <xdr:from>
      <xdr:col>0</xdr:col>
      <xdr:colOff>95251</xdr:colOff>
      <xdr:row>1</xdr:row>
      <xdr:rowOff>57152</xdr:rowOff>
    </xdr:from>
    <xdr:to>
      <xdr:col>6</xdr:col>
      <xdr:colOff>142876</xdr:colOff>
      <xdr:row>4</xdr:row>
      <xdr:rowOff>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51" y="95252"/>
          <a:ext cx="5181600" cy="43814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  <a:endParaRPr lang="en-IN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M/S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Shree Ganesh Enterprises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399926</xdr:colOff>
      <xdr:row>1</xdr:row>
      <xdr:rowOff>16204</xdr:rowOff>
    </xdr:from>
    <xdr:to>
      <xdr:col>23</xdr:col>
      <xdr:colOff>470064</xdr:colOff>
      <xdr:row>3</xdr:row>
      <xdr:rowOff>19242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551" y="54304"/>
          <a:ext cx="11338213" cy="4602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ctr" upright="1"/>
        <a:lstStyle/>
        <a:p>
          <a:pPr algn="l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MUSTER ROLL CUM WAGES</a:t>
          </a:r>
          <a:r>
            <a:rPr lang="en-US" sz="2000" b="1" i="0" strike="noStrike" baseline="0">
              <a:solidFill>
                <a:srgbClr val="000000"/>
              </a:solidFill>
              <a:latin typeface="Rockwell Extra Bold"/>
            </a:rPr>
            <a:t> </a:t>
          </a:r>
          <a:r>
            <a:rPr lang="en-US" sz="2000" b="1" i="0" strike="noStrike">
              <a:solidFill>
                <a:srgbClr val="000000"/>
              </a:solidFill>
              <a:latin typeface="Rockwell Extra Bold"/>
            </a:rPr>
            <a:t>REGISTER </a:t>
          </a: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Form No. II See Rule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Rockwell Extra Bold"/>
            </a:rPr>
            <a:t>27</a:t>
          </a:r>
          <a:r>
            <a:rPr lang="en-US" sz="1800" b="1" i="0" strike="noStrike">
              <a:solidFill>
                <a:srgbClr val="000000"/>
              </a:solidFill>
              <a:latin typeface="Rockwell Extra Bold"/>
            </a:rPr>
            <a:t> </a:t>
          </a:r>
        </a:p>
      </xdr:txBody>
    </xdr:sp>
    <xdr:clientData/>
  </xdr:twoCellAnchor>
  <xdr:twoCellAnchor>
    <xdr:from>
      <xdr:col>6</xdr:col>
      <xdr:colOff>177800</xdr:colOff>
      <xdr:row>1</xdr:row>
      <xdr:rowOff>8349</xdr:rowOff>
    </xdr:from>
    <xdr:to>
      <xdr:col>8</xdr:col>
      <xdr:colOff>381000</xdr:colOff>
      <xdr:row>3</xdr:row>
      <xdr:rowOff>18162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311775" y="46449"/>
          <a:ext cx="1593850" cy="467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MONTH                   Dec 2022</a:t>
          </a:r>
        </a:p>
      </xdr:txBody>
    </xdr:sp>
    <xdr:clientData/>
  </xdr:twoCellAnchor>
  <xdr:twoCellAnchor>
    <xdr:from>
      <xdr:col>23</xdr:col>
      <xdr:colOff>481062</xdr:colOff>
      <xdr:row>1</xdr:row>
      <xdr:rowOff>28574</xdr:rowOff>
    </xdr:from>
    <xdr:to>
      <xdr:col>25</xdr:col>
      <xdr:colOff>921271</xdr:colOff>
      <xdr:row>3</xdr:row>
      <xdr:rowOff>28863</xdr:rowOff>
    </xdr:to>
    <xdr:sp macro="" textlink="">
      <xdr:nvSpPr>
        <xdr:cNvPr id="8" name="Rectangle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8273762" y="66674"/>
          <a:ext cx="2297584" cy="4574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DATE,MONTH,YEAR, PAYMENT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08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/09/2022</a:t>
          </a:r>
        </a:p>
      </xdr:txBody>
    </xdr:sp>
    <xdr:clientData/>
  </xdr:twoCellAnchor>
  <xdr:twoCellAnchor>
    <xdr:from>
      <xdr:col>0</xdr:col>
      <xdr:colOff>31751</xdr:colOff>
      <xdr:row>1</xdr:row>
      <xdr:rowOff>25402</xdr:rowOff>
    </xdr:from>
    <xdr:to>
      <xdr:col>6</xdr:col>
      <xdr:colOff>142877</xdr:colOff>
      <xdr:row>3</xdr:row>
      <xdr:rowOff>28864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751" y="63502"/>
          <a:ext cx="5245101" cy="460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&amp; ADDRESS OF THE   ESTABLISHMENT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S.</a:t>
          </a:r>
          <a:endParaRPr lang="en-IN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2%20se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pt%20%20%2022%20sec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ct%2022%20sec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V%2022%20sec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C%20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"/>
      <sheetName val="Muster"/>
    </sheetNames>
    <sheetDataSet>
      <sheetData sheetId="0">
        <row r="3">
          <cell r="AK3" t="str">
            <v xml:space="preserve">Salery Advance Rs. 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"/>
      <sheetName val="Muster"/>
    </sheetNames>
    <sheetDataSet>
      <sheetData sheetId="0">
        <row r="4">
          <cell r="AK4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"/>
      <sheetName val="Muster"/>
    </sheetNames>
    <sheetDataSet>
      <sheetData sheetId="0">
        <row r="4">
          <cell r="AK4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"/>
      <sheetName val="Muster"/>
    </sheetNames>
    <sheetDataSet>
      <sheetData sheetId="0">
        <row r="4">
          <cell r="AK4">
            <v>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"/>
      <sheetName val="Muster"/>
    </sheetNames>
    <sheetDataSet>
      <sheetData sheetId="0">
        <row r="4">
          <cell r="B4" t="str">
            <v>Prashant Giri</v>
          </cell>
          <cell r="AI4">
            <v>21</v>
          </cell>
          <cell r="AJ4">
            <v>42</v>
          </cell>
          <cell r="AK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41"/>
  <sheetViews>
    <sheetView topLeftCell="B1" zoomScale="98" zoomScaleNormal="98" workbookViewId="0">
      <pane ySplit="3" topLeftCell="A4" activePane="bottomLeft" state="frozen"/>
      <selection activeCell="L1" sqref="L1"/>
      <selection pane="bottomLeft" activeCell="AG4" sqref="AG4"/>
    </sheetView>
  </sheetViews>
  <sheetFormatPr defaultRowHeight="12.75" x14ac:dyDescent="0.2"/>
  <cols>
    <col min="1" max="1" width="4.140625" customWidth="1"/>
    <col min="2" max="2" width="13.42578125" customWidth="1"/>
    <col min="3" max="3" width="11" customWidth="1"/>
    <col min="4" max="6" width="4.5703125" customWidth="1"/>
    <col min="7" max="7" width="4.5703125" style="196" customWidth="1"/>
    <col min="8" max="8" width="4.5703125" style="203" customWidth="1"/>
    <col min="9" max="13" width="4.5703125" customWidth="1"/>
    <col min="14" max="14" width="4.5703125" style="196" customWidth="1"/>
    <col min="15" max="15" width="4.5703125" style="203" customWidth="1"/>
    <col min="16" max="20" width="4.5703125" customWidth="1"/>
    <col min="21" max="21" width="4.5703125" style="196" customWidth="1"/>
    <col min="22" max="22" width="4.5703125" style="203" customWidth="1"/>
    <col min="23" max="27" width="4.5703125" customWidth="1"/>
    <col min="28" max="28" width="4.5703125" style="196" customWidth="1"/>
    <col min="29" max="29" width="4.5703125" style="203" customWidth="1"/>
    <col min="30" max="34" width="4.5703125" customWidth="1"/>
    <col min="35" max="35" width="7.5703125" customWidth="1"/>
    <col min="36" max="36" width="8.7109375" style="15" customWidth="1"/>
    <col min="37" max="37" width="10.28515625" style="15" customWidth="1"/>
    <col min="38" max="38" width="12.140625" style="15" customWidth="1"/>
    <col min="39" max="39" width="10.140625" customWidth="1"/>
    <col min="40" max="40" width="9.7109375" bestFit="1" customWidth="1"/>
  </cols>
  <sheetData>
    <row r="1" spans="1:45" ht="2.25" customHeight="1" thickBot="1" x14ac:dyDescent="0.25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</row>
    <row r="2" spans="1:45" ht="16.5" customHeight="1" thickBot="1" x14ac:dyDescent="0.25">
      <c r="A2" s="221" t="s">
        <v>56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3"/>
    </row>
    <row r="3" spans="1:45" s="1" customFormat="1" ht="27.75" customHeight="1" thickBot="1" x14ac:dyDescent="0.25">
      <c r="A3" s="133" t="s">
        <v>0</v>
      </c>
      <c r="B3" s="132" t="s">
        <v>15</v>
      </c>
      <c r="C3" s="132" t="s">
        <v>46</v>
      </c>
      <c r="D3" s="134">
        <v>1</v>
      </c>
      <c r="E3" s="134">
        <v>2</v>
      </c>
      <c r="F3" s="134">
        <v>3</v>
      </c>
      <c r="G3" s="134">
        <v>4</v>
      </c>
      <c r="H3" s="198" t="s">
        <v>57</v>
      </c>
      <c r="I3" s="134">
        <v>6</v>
      </c>
      <c r="J3" s="134">
        <v>7</v>
      </c>
      <c r="K3" s="134">
        <v>8</v>
      </c>
      <c r="L3" s="134">
        <v>9</v>
      </c>
      <c r="M3" s="134">
        <v>10</v>
      </c>
      <c r="N3" s="134">
        <v>11</v>
      </c>
      <c r="O3" s="198" t="s">
        <v>58</v>
      </c>
      <c r="P3" s="134">
        <v>13</v>
      </c>
      <c r="Q3" s="134">
        <v>14</v>
      </c>
      <c r="R3" s="134">
        <v>15</v>
      </c>
      <c r="S3" s="134">
        <v>16</v>
      </c>
      <c r="T3" s="134">
        <v>17</v>
      </c>
      <c r="U3" s="134">
        <v>18</v>
      </c>
      <c r="V3" s="198" t="s">
        <v>59</v>
      </c>
      <c r="W3" s="134">
        <v>20</v>
      </c>
      <c r="X3" s="134">
        <v>21</v>
      </c>
      <c r="Y3" s="134">
        <v>22</v>
      </c>
      <c r="Z3" s="134">
        <v>23</v>
      </c>
      <c r="AA3" s="134">
        <v>24</v>
      </c>
      <c r="AB3" s="134">
        <v>25</v>
      </c>
      <c r="AC3" s="198" t="s">
        <v>60</v>
      </c>
      <c r="AD3" s="134">
        <v>27</v>
      </c>
      <c r="AE3" s="134">
        <v>28</v>
      </c>
      <c r="AF3" s="134">
        <v>29</v>
      </c>
      <c r="AG3" s="134">
        <v>30</v>
      </c>
      <c r="AH3" s="134">
        <v>31</v>
      </c>
      <c r="AI3" s="157" t="s">
        <v>37</v>
      </c>
      <c r="AJ3" s="158" t="s">
        <v>24</v>
      </c>
      <c r="AK3" s="159" t="s">
        <v>34</v>
      </c>
      <c r="AL3" s="160" t="s">
        <v>28</v>
      </c>
      <c r="AM3" s="16"/>
      <c r="AN3" s="16"/>
    </row>
    <row r="4" spans="1:45" s="29" customFormat="1" ht="15.75" x14ac:dyDescent="0.2">
      <c r="A4" s="165">
        <v>1</v>
      </c>
      <c r="B4" s="166" t="s">
        <v>55</v>
      </c>
      <c r="C4" s="167" t="s">
        <v>19</v>
      </c>
      <c r="D4" s="216" t="s">
        <v>17</v>
      </c>
      <c r="E4" s="216" t="s">
        <v>17</v>
      </c>
      <c r="F4" s="216" t="s">
        <v>17</v>
      </c>
      <c r="G4" s="216" t="s">
        <v>17</v>
      </c>
      <c r="H4" s="212" t="s">
        <v>18</v>
      </c>
      <c r="I4" s="216" t="s">
        <v>17</v>
      </c>
      <c r="J4" s="216" t="s">
        <v>17</v>
      </c>
      <c r="K4" s="216" t="s">
        <v>17</v>
      </c>
      <c r="L4" s="216" t="s">
        <v>17</v>
      </c>
      <c r="M4" s="216" t="s">
        <v>17</v>
      </c>
      <c r="N4" s="216" t="s">
        <v>17</v>
      </c>
      <c r="O4" s="212" t="s">
        <v>18</v>
      </c>
      <c r="P4" s="168" t="s">
        <v>18</v>
      </c>
      <c r="Q4" s="216" t="s">
        <v>17</v>
      </c>
      <c r="R4" s="216" t="s">
        <v>17</v>
      </c>
      <c r="S4" s="216" t="s">
        <v>17</v>
      </c>
      <c r="T4" s="168" t="s">
        <v>18</v>
      </c>
      <c r="U4" s="168" t="s">
        <v>18</v>
      </c>
      <c r="V4" s="212" t="s">
        <v>18</v>
      </c>
      <c r="W4" s="216" t="s">
        <v>17</v>
      </c>
      <c r="X4" s="216" t="s">
        <v>17</v>
      </c>
      <c r="Y4" s="216" t="s">
        <v>17</v>
      </c>
      <c r="Z4" s="216" t="s">
        <v>17</v>
      </c>
      <c r="AA4" s="216" t="s">
        <v>17</v>
      </c>
      <c r="AB4" s="216" t="s">
        <v>17</v>
      </c>
      <c r="AC4" s="212" t="s">
        <v>18</v>
      </c>
      <c r="AD4" s="216" t="s">
        <v>17</v>
      </c>
      <c r="AE4" s="216" t="s">
        <v>17</v>
      </c>
      <c r="AF4" s="216" t="s">
        <v>17</v>
      </c>
      <c r="AG4" s="216" t="s">
        <v>17</v>
      </c>
      <c r="AH4" s="168">
        <v>0</v>
      </c>
      <c r="AI4" s="161">
        <f>+'Muster Jun 22'!J10</f>
        <v>23</v>
      </c>
      <c r="AJ4" s="162">
        <f>+'Muster Jun 22'!L10</f>
        <v>106.89</v>
      </c>
      <c r="AK4" s="118">
        <v>0</v>
      </c>
      <c r="AL4" s="127">
        <f>AI4+(AJ4/8)</f>
        <v>36.361249999999998</v>
      </c>
      <c r="AM4" s="28"/>
      <c r="AN4" s="28"/>
    </row>
    <row r="5" spans="1:45" s="24" customFormat="1" ht="15.75" x14ac:dyDescent="0.2">
      <c r="A5" s="169">
        <v>2</v>
      </c>
      <c r="B5" s="170"/>
      <c r="C5" s="171"/>
      <c r="D5" s="172"/>
      <c r="E5" s="172"/>
      <c r="F5" s="172"/>
      <c r="G5" s="172"/>
      <c r="H5" s="200"/>
      <c r="I5" s="172"/>
      <c r="J5" s="172"/>
      <c r="K5" s="172"/>
      <c r="L5" s="172"/>
      <c r="M5" s="172"/>
      <c r="N5" s="172"/>
      <c r="O5" s="200"/>
      <c r="P5" s="172"/>
      <c r="Q5" s="172"/>
      <c r="R5" s="172"/>
      <c r="S5" s="172"/>
      <c r="T5" s="172"/>
      <c r="U5" s="172"/>
      <c r="V5" s="200"/>
      <c r="W5" s="172"/>
      <c r="X5" s="172"/>
      <c r="Y5" s="172"/>
      <c r="Z5" s="172"/>
      <c r="AA5" s="172"/>
      <c r="AB5" s="172"/>
      <c r="AC5" s="200"/>
      <c r="AD5" s="172"/>
      <c r="AE5" s="172"/>
      <c r="AF5" s="172"/>
      <c r="AG5" s="172"/>
      <c r="AH5" s="172">
        <v>0</v>
      </c>
      <c r="AI5" s="163">
        <v>0</v>
      </c>
      <c r="AJ5" s="164">
        <v>0</v>
      </c>
      <c r="AK5" s="119">
        <v>0</v>
      </c>
      <c r="AL5" s="128">
        <f t="shared" ref="AL5" si="0">AI5+(AJ5/8)</f>
        <v>0</v>
      </c>
      <c r="AM5" s="23"/>
      <c r="AN5" s="23"/>
    </row>
    <row r="6" spans="1:45" s="25" customFormat="1" ht="15.95" customHeight="1" x14ac:dyDescent="0.25">
      <c r="A6" s="169">
        <v>3</v>
      </c>
      <c r="B6" s="170"/>
      <c r="C6" s="173"/>
      <c r="D6" s="174"/>
      <c r="E6" s="174"/>
      <c r="F6" s="174"/>
      <c r="G6" s="174"/>
      <c r="H6" s="199"/>
      <c r="I6" s="174"/>
      <c r="J6" s="174"/>
      <c r="K6" s="174"/>
      <c r="L6" s="174"/>
      <c r="M6" s="172"/>
      <c r="N6" s="174"/>
      <c r="O6" s="199"/>
      <c r="P6" s="174"/>
      <c r="Q6" s="174"/>
      <c r="R6" s="174"/>
      <c r="S6" s="174"/>
      <c r="T6" s="174"/>
      <c r="U6" s="174"/>
      <c r="V6" s="199"/>
      <c r="W6" s="174"/>
      <c r="X6" s="174"/>
      <c r="Y6" s="174"/>
      <c r="Z6" s="174"/>
      <c r="AA6" s="174"/>
      <c r="AB6" s="174"/>
      <c r="AC6" s="199"/>
      <c r="AD6" s="174"/>
      <c r="AE6" s="174"/>
      <c r="AF6" s="174"/>
      <c r="AG6" s="174"/>
      <c r="AH6" s="174"/>
      <c r="AI6" s="146"/>
      <c r="AJ6" s="106"/>
      <c r="AK6" s="142"/>
      <c r="AL6" s="128">
        <f t="shared" ref="AL6:AL12" si="1">AI6+(AJ6/8)</f>
        <v>0</v>
      </c>
      <c r="AM6" s="228"/>
      <c r="AN6" s="229"/>
      <c r="AO6" s="229"/>
      <c r="AP6" s="229"/>
      <c r="AQ6" s="229"/>
      <c r="AR6" s="229"/>
      <c r="AS6" s="229"/>
    </row>
    <row r="7" spans="1:45" s="24" customFormat="1" ht="15.6" customHeight="1" x14ac:dyDescent="0.2">
      <c r="A7" s="169">
        <v>4</v>
      </c>
      <c r="B7" s="175"/>
      <c r="C7" s="171"/>
      <c r="D7" s="172"/>
      <c r="E7" s="172"/>
      <c r="F7" s="172"/>
      <c r="G7" s="172"/>
      <c r="H7" s="200"/>
      <c r="I7" s="172"/>
      <c r="J7" s="172"/>
      <c r="K7" s="172"/>
      <c r="L7" s="172"/>
      <c r="M7" s="172"/>
      <c r="N7" s="172"/>
      <c r="O7" s="200"/>
      <c r="P7" s="172"/>
      <c r="Q7" s="172"/>
      <c r="R7" s="172"/>
      <c r="S7" s="172"/>
      <c r="T7" s="172"/>
      <c r="U7" s="172"/>
      <c r="V7" s="200"/>
      <c r="W7" s="172"/>
      <c r="X7" s="172"/>
      <c r="Y7" s="172"/>
      <c r="Z7" s="172"/>
      <c r="AA7" s="172"/>
      <c r="AB7" s="172"/>
      <c r="AC7" s="200"/>
      <c r="AD7" s="172"/>
      <c r="AE7" s="172"/>
      <c r="AF7" s="172"/>
      <c r="AG7" s="172"/>
      <c r="AH7" s="172"/>
      <c r="AI7" s="163"/>
      <c r="AJ7" s="164"/>
      <c r="AK7" s="119"/>
      <c r="AL7" s="128">
        <f t="shared" si="1"/>
        <v>0</v>
      </c>
      <c r="AM7" s="23"/>
      <c r="AN7" s="23"/>
    </row>
    <row r="8" spans="1:45" s="25" customFormat="1" ht="15.95" customHeight="1" x14ac:dyDescent="0.25">
      <c r="A8" s="169">
        <v>5</v>
      </c>
      <c r="B8" s="170"/>
      <c r="C8" s="173"/>
      <c r="D8" s="174"/>
      <c r="E8" s="174"/>
      <c r="F8" s="172"/>
      <c r="G8" s="172"/>
      <c r="H8" s="200"/>
      <c r="I8" s="174"/>
      <c r="J8" s="174"/>
      <c r="K8" s="176"/>
      <c r="L8" s="174"/>
      <c r="M8" s="174"/>
      <c r="N8" s="172"/>
      <c r="O8" s="199"/>
      <c r="P8" s="174"/>
      <c r="Q8" s="174"/>
      <c r="R8" s="172"/>
      <c r="S8" s="172"/>
      <c r="T8" s="174"/>
      <c r="U8" s="174"/>
      <c r="V8" s="199"/>
      <c r="W8" s="174"/>
      <c r="X8" s="174"/>
      <c r="Y8" s="174"/>
      <c r="Z8" s="174"/>
      <c r="AA8" s="174"/>
      <c r="AB8" s="174"/>
      <c r="AC8" s="200"/>
      <c r="AD8" s="174"/>
      <c r="AE8" s="174"/>
      <c r="AF8" s="174"/>
      <c r="AG8" s="174"/>
      <c r="AH8" s="177"/>
      <c r="AI8" s="146"/>
      <c r="AJ8" s="106"/>
      <c r="AK8" s="142"/>
      <c r="AL8" s="128">
        <f t="shared" si="1"/>
        <v>0</v>
      </c>
      <c r="AM8" s="224"/>
      <c r="AN8" s="225"/>
    </row>
    <row r="9" spans="1:45" s="11" customFormat="1" ht="15.95" customHeight="1" x14ac:dyDescent="0.25">
      <c r="A9" s="169">
        <v>6</v>
      </c>
      <c r="B9" s="170"/>
      <c r="C9" s="171"/>
      <c r="D9" s="172"/>
      <c r="E9" s="174"/>
      <c r="F9" s="174"/>
      <c r="G9" s="172"/>
      <c r="H9" s="199"/>
      <c r="I9" s="174"/>
      <c r="J9" s="174"/>
      <c r="K9" s="176"/>
      <c r="L9" s="174"/>
      <c r="M9" s="174"/>
      <c r="N9" s="172"/>
      <c r="O9" s="199"/>
      <c r="P9" s="174"/>
      <c r="Q9" s="172"/>
      <c r="R9" s="172"/>
      <c r="S9" s="174"/>
      <c r="T9" s="174"/>
      <c r="U9" s="174"/>
      <c r="V9" s="199"/>
      <c r="W9" s="174"/>
      <c r="X9" s="174"/>
      <c r="Y9" s="174"/>
      <c r="Z9" s="174"/>
      <c r="AA9" s="174"/>
      <c r="AB9" s="174"/>
      <c r="AC9" s="199"/>
      <c r="AD9" s="172"/>
      <c r="AE9" s="174"/>
      <c r="AF9" s="174"/>
      <c r="AG9" s="172"/>
      <c r="AH9" s="177"/>
      <c r="AI9" s="146"/>
      <c r="AJ9" s="106"/>
      <c r="AK9" s="142"/>
      <c r="AL9" s="128">
        <f t="shared" si="1"/>
        <v>0</v>
      </c>
      <c r="AM9"/>
      <c r="AN9" s="17"/>
    </row>
    <row r="10" spans="1:45" s="11" customFormat="1" ht="15.95" customHeight="1" x14ac:dyDescent="0.25">
      <c r="A10" s="169">
        <v>7</v>
      </c>
      <c r="B10" s="170"/>
      <c r="C10" s="173"/>
      <c r="D10" s="172"/>
      <c r="E10" s="172"/>
      <c r="F10" s="172"/>
      <c r="G10" s="172"/>
      <c r="H10" s="199"/>
      <c r="I10" s="174"/>
      <c r="J10" s="174"/>
      <c r="K10" s="174"/>
      <c r="L10" s="174"/>
      <c r="M10" s="174"/>
      <c r="N10" s="174"/>
      <c r="O10" s="199"/>
      <c r="P10" s="174"/>
      <c r="Q10" s="174"/>
      <c r="R10" s="172"/>
      <c r="S10" s="174"/>
      <c r="T10" s="174"/>
      <c r="U10" s="174"/>
      <c r="V10" s="199"/>
      <c r="W10" s="174"/>
      <c r="X10" s="174"/>
      <c r="Y10" s="174"/>
      <c r="Z10" s="174"/>
      <c r="AA10" s="174"/>
      <c r="AB10" s="174"/>
      <c r="AC10" s="199"/>
      <c r="AD10" s="174"/>
      <c r="AE10" s="174"/>
      <c r="AF10" s="174"/>
      <c r="AG10" s="174"/>
      <c r="AH10" s="177"/>
      <c r="AI10" s="146"/>
      <c r="AJ10" s="106"/>
      <c r="AK10" s="142"/>
      <c r="AL10" s="128">
        <f>AI10+(AJ10/8)</f>
        <v>0</v>
      </c>
      <c r="AM10" s="99"/>
      <c r="AN10" s="17"/>
    </row>
    <row r="11" spans="1:45" s="11" customFormat="1" ht="15.95" customHeight="1" x14ac:dyDescent="0.25">
      <c r="A11" s="169">
        <v>8</v>
      </c>
      <c r="B11" s="170"/>
      <c r="C11" s="173"/>
      <c r="D11" s="174"/>
      <c r="E11" s="174"/>
      <c r="F11" s="174"/>
      <c r="G11" s="172"/>
      <c r="H11" s="199"/>
      <c r="I11" s="174"/>
      <c r="J11" s="172"/>
      <c r="K11" s="172"/>
      <c r="L11" s="172"/>
      <c r="M11" s="172"/>
      <c r="N11" s="172"/>
      <c r="O11" s="199"/>
      <c r="P11" s="174"/>
      <c r="Q11" s="174"/>
      <c r="R11" s="172"/>
      <c r="S11" s="174"/>
      <c r="T11" s="174"/>
      <c r="U11" s="174"/>
      <c r="V11" s="199"/>
      <c r="W11" s="174"/>
      <c r="X11" s="174"/>
      <c r="Y11" s="174"/>
      <c r="Z11" s="174"/>
      <c r="AA11" s="174"/>
      <c r="AB11" s="174"/>
      <c r="AC11" s="200"/>
      <c r="AD11" s="172"/>
      <c r="AE11" s="172"/>
      <c r="AF11" s="172"/>
      <c r="AG11" s="172"/>
      <c r="AH11" s="178"/>
      <c r="AI11" s="146"/>
      <c r="AJ11" s="106"/>
      <c r="AK11" s="119"/>
      <c r="AL11" s="128">
        <f t="shared" si="1"/>
        <v>0</v>
      </c>
      <c r="AM11" s="2"/>
      <c r="AN11" s="17"/>
    </row>
    <row r="12" spans="1:45" s="11" customFormat="1" ht="15.95" customHeight="1" x14ac:dyDescent="0.25">
      <c r="A12" s="169">
        <v>9</v>
      </c>
      <c r="B12" s="170"/>
      <c r="C12" s="173"/>
      <c r="D12" s="176"/>
      <c r="E12" s="172"/>
      <c r="F12" s="174"/>
      <c r="G12" s="174"/>
      <c r="H12" s="199"/>
      <c r="I12" s="174"/>
      <c r="J12" s="174"/>
      <c r="K12" s="174"/>
      <c r="L12" s="174"/>
      <c r="M12" s="172"/>
      <c r="N12" s="174"/>
      <c r="O12" s="199"/>
      <c r="P12" s="174"/>
      <c r="Q12" s="174"/>
      <c r="R12" s="172"/>
      <c r="S12" s="174"/>
      <c r="T12" s="174"/>
      <c r="U12" s="174"/>
      <c r="V12" s="199"/>
      <c r="W12" s="174"/>
      <c r="X12" s="174"/>
      <c r="Y12" s="174"/>
      <c r="Z12" s="174"/>
      <c r="AA12" s="172"/>
      <c r="AB12" s="172"/>
      <c r="AC12" s="200"/>
      <c r="AD12" s="172"/>
      <c r="AE12" s="172"/>
      <c r="AF12" s="172"/>
      <c r="AG12" s="172"/>
      <c r="AH12" s="178"/>
      <c r="AI12" s="146"/>
      <c r="AJ12" s="106"/>
      <c r="AK12" s="142"/>
      <c r="AL12" s="128">
        <f t="shared" si="1"/>
        <v>0</v>
      </c>
      <c r="AM12" s="2"/>
      <c r="AN12" s="17"/>
    </row>
    <row r="13" spans="1:45" s="11" customFormat="1" ht="15.95" customHeight="1" x14ac:dyDescent="0.25">
      <c r="A13" s="169">
        <v>10</v>
      </c>
      <c r="B13" s="170"/>
      <c r="C13" s="171"/>
      <c r="D13" s="174"/>
      <c r="E13" s="174"/>
      <c r="F13" s="174"/>
      <c r="G13" s="174"/>
      <c r="H13" s="199"/>
      <c r="I13" s="174"/>
      <c r="J13" s="172"/>
      <c r="K13" s="172"/>
      <c r="L13" s="174"/>
      <c r="M13" s="174"/>
      <c r="N13" s="174"/>
      <c r="O13" s="200"/>
      <c r="P13" s="172"/>
      <c r="Q13" s="172"/>
      <c r="R13" s="172"/>
      <c r="S13" s="172"/>
      <c r="T13" s="172"/>
      <c r="U13" s="172"/>
      <c r="V13" s="200"/>
      <c r="W13" s="172"/>
      <c r="X13" s="172"/>
      <c r="Y13" s="172"/>
      <c r="Z13" s="172"/>
      <c r="AA13" s="172"/>
      <c r="AB13" s="172"/>
      <c r="AC13" s="199"/>
      <c r="AD13" s="174"/>
      <c r="AE13" s="174"/>
      <c r="AF13" s="174"/>
      <c r="AG13" s="174"/>
      <c r="AH13" s="174"/>
      <c r="AI13" s="146"/>
      <c r="AJ13" s="106"/>
      <c r="AK13" s="119"/>
      <c r="AL13" s="128">
        <f t="shared" ref="AL13:AL15" si="2">AI13+(AJ13/8)</f>
        <v>0</v>
      </c>
      <c r="AM13" s="2"/>
      <c r="AN13" s="17"/>
    </row>
    <row r="14" spans="1:45" s="11" customFormat="1" ht="15.95" customHeight="1" x14ac:dyDescent="0.25">
      <c r="A14" s="169">
        <v>11</v>
      </c>
      <c r="B14" s="170"/>
      <c r="C14" s="171"/>
      <c r="D14" s="174"/>
      <c r="E14" s="174"/>
      <c r="F14" s="174"/>
      <c r="G14" s="174"/>
      <c r="H14" s="199"/>
      <c r="I14" s="174"/>
      <c r="J14" s="174"/>
      <c r="K14" s="174"/>
      <c r="L14" s="174"/>
      <c r="M14" s="174"/>
      <c r="N14" s="174"/>
      <c r="O14" s="199"/>
      <c r="P14" s="174"/>
      <c r="Q14" s="174"/>
      <c r="R14" s="172"/>
      <c r="S14" s="174"/>
      <c r="T14" s="174"/>
      <c r="U14" s="174"/>
      <c r="V14" s="199"/>
      <c r="W14" s="174"/>
      <c r="X14" s="174"/>
      <c r="Y14" s="174"/>
      <c r="Z14" s="174"/>
      <c r="AA14" s="174"/>
      <c r="AB14" s="174"/>
      <c r="AC14" s="199"/>
      <c r="AD14" s="174"/>
      <c r="AE14" s="174"/>
      <c r="AF14" s="174"/>
      <c r="AG14" s="174"/>
      <c r="AH14" s="177"/>
      <c r="AI14" s="147"/>
      <c r="AJ14" s="130"/>
      <c r="AK14" s="119"/>
      <c r="AL14" s="131">
        <f t="shared" si="2"/>
        <v>0</v>
      </c>
      <c r="AM14" s="2"/>
      <c r="AN14" s="17"/>
    </row>
    <row r="15" spans="1:45" s="11" customFormat="1" ht="15.95" customHeight="1" x14ac:dyDescent="0.25">
      <c r="A15" s="169">
        <v>12</v>
      </c>
      <c r="B15" s="170"/>
      <c r="C15" s="171"/>
      <c r="D15" s="174"/>
      <c r="E15" s="174"/>
      <c r="F15" s="174"/>
      <c r="G15" s="174"/>
      <c r="H15" s="199"/>
      <c r="I15" s="174"/>
      <c r="J15" s="174"/>
      <c r="K15" s="174"/>
      <c r="L15" s="174"/>
      <c r="M15" s="174"/>
      <c r="N15" s="174"/>
      <c r="O15" s="199"/>
      <c r="P15" s="174"/>
      <c r="Q15" s="174"/>
      <c r="R15" s="174"/>
      <c r="S15" s="174"/>
      <c r="T15" s="174"/>
      <c r="U15" s="174"/>
      <c r="V15" s="199"/>
      <c r="W15" s="174"/>
      <c r="X15" s="174"/>
      <c r="Y15" s="174"/>
      <c r="Z15" s="174"/>
      <c r="AA15" s="172"/>
      <c r="AB15" s="174"/>
      <c r="AC15" s="199"/>
      <c r="AD15" s="174"/>
      <c r="AE15" s="174"/>
      <c r="AF15" s="174"/>
      <c r="AG15" s="174"/>
      <c r="AH15" s="177"/>
      <c r="AI15" s="147"/>
      <c r="AJ15" s="130"/>
      <c r="AK15" s="119"/>
      <c r="AL15" s="131">
        <f t="shared" si="2"/>
        <v>0</v>
      </c>
      <c r="AM15" s="2"/>
      <c r="AN15" s="17"/>
    </row>
    <row r="16" spans="1:45" s="11" customFormat="1" ht="15.95" customHeight="1" x14ac:dyDescent="0.25">
      <c r="A16" s="169">
        <v>13</v>
      </c>
      <c r="B16" s="170"/>
      <c r="C16" s="171"/>
      <c r="D16" s="172"/>
      <c r="E16" s="174"/>
      <c r="F16" s="174"/>
      <c r="G16" s="174"/>
      <c r="H16" s="199"/>
      <c r="I16" s="174"/>
      <c r="J16" s="172"/>
      <c r="K16" s="174"/>
      <c r="L16" s="174"/>
      <c r="M16" s="174"/>
      <c r="N16" s="174"/>
      <c r="O16" s="199"/>
      <c r="P16" s="174"/>
      <c r="Q16" s="174"/>
      <c r="R16" s="172"/>
      <c r="S16" s="174"/>
      <c r="T16" s="174"/>
      <c r="U16" s="174"/>
      <c r="V16" s="199"/>
      <c r="W16" s="174"/>
      <c r="X16" s="174"/>
      <c r="Y16" s="174"/>
      <c r="Z16" s="174"/>
      <c r="AA16" s="172"/>
      <c r="AB16" s="174"/>
      <c r="AC16" s="199"/>
      <c r="AD16" s="174"/>
      <c r="AE16" s="174"/>
      <c r="AF16" s="174"/>
      <c r="AG16" s="174"/>
      <c r="AH16" s="177"/>
      <c r="AI16" s="147"/>
      <c r="AJ16" s="130"/>
      <c r="AK16" s="119"/>
      <c r="AL16" s="131">
        <f t="shared" ref="AL16:AL17" si="3">AI16+(AJ16/8)</f>
        <v>0</v>
      </c>
      <c r="AM16" s="2"/>
      <c r="AN16" s="17"/>
    </row>
    <row r="17" spans="1:40" s="11" customFormat="1" ht="15.95" customHeight="1" x14ac:dyDescent="0.25">
      <c r="A17" s="169">
        <v>14</v>
      </c>
      <c r="B17" s="170"/>
      <c r="C17" s="173"/>
      <c r="D17" s="176"/>
      <c r="E17" s="172"/>
      <c r="F17" s="174"/>
      <c r="G17" s="174"/>
      <c r="H17" s="199"/>
      <c r="I17" s="174"/>
      <c r="J17" s="174"/>
      <c r="K17" s="174"/>
      <c r="L17" s="174"/>
      <c r="M17" s="174"/>
      <c r="N17" s="174"/>
      <c r="O17" s="199"/>
      <c r="P17" s="174"/>
      <c r="Q17" s="174"/>
      <c r="R17" s="172"/>
      <c r="S17" s="174"/>
      <c r="T17" s="174"/>
      <c r="U17" s="174"/>
      <c r="V17" s="199"/>
      <c r="W17" s="172"/>
      <c r="X17" s="172"/>
      <c r="Y17" s="172"/>
      <c r="Z17" s="174"/>
      <c r="AA17" s="174"/>
      <c r="AB17" s="174"/>
      <c r="AC17" s="199"/>
      <c r="AD17" s="174"/>
      <c r="AE17" s="174"/>
      <c r="AF17" s="174"/>
      <c r="AG17" s="174"/>
      <c r="AH17" s="177"/>
      <c r="AI17" s="147"/>
      <c r="AJ17" s="130"/>
      <c r="AK17" s="142"/>
      <c r="AL17" s="131">
        <f t="shared" si="3"/>
        <v>0</v>
      </c>
      <c r="AM17" s="2"/>
      <c r="AN17" s="143"/>
    </row>
    <row r="18" spans="1:40" s="11" customFormat="1" ht="15.95" customHeight="1" x14ac:dyDescent="0.25">
      <c r="A18" s="169">
        <v>15</v>
      </c>
      <c r="B18" s="170"/>
      <c r="C18" s="173"/>
      <c r="D18" s="174"/>
      <c r="E18" s="174"/>
      <c r="F18" s="172"/>
      <c r="G18" s="174"/>
      <c r="H18" s="199"/>
      <c r="I18" s="174"/>
      <c r="J18" s="174"/>
      <c r="K18" s="174"/>
      <c r="L18" s="174"/>
      <c r="M18" s="174"/>
      <c r="N18" s="174"/>
      <c r="O18" s="199"/>
      <c r="P18" s="174"/>
      <c r="Q18" s="174"/>
      <c r="R18" s="172"/>
      <c r="S18" s="174"/>
      <c r="T18" s="174"/>
      <c r="U18" s="174"/>
      <c r="V18" s="199"/>
      <c r="W18" s="174"/>
      <c r="X18" s="174"/>
      <c r="Y18" s="174"/>
      <c r="Z18" s="174"/>
      <c r="AA18" s="174"/>
      <c r="AB18" s="174"/>
      <c r="AC18" s="199"/>
      <c r="AD18" s="174"/>
      <c r="AE18" s="174"/>
      <c r="AF18" s="174"/>
      <c r="AG18" s="174"/>
      <c r="AH18" s="177"/>
      <c r="AI18" s="147"/>
      <c r="AJ18" s="130"/>
      <c r="AK18" s="142"/>
      <c r="AL18" s="131">
        <f t="shared" ref="AL18" si="4">AI18+(AJ18/8)</f>
        <v>0</v>
      </c>
      <c r="AM18" s="2"/>
      <c r="AN18" s="17"/>
    </row>
    <row r="19" spans="1:40" s="11" customFormat="1" ht="15.95" customHeight="1" x14ac:dyDescent="0.25">
      <c r="A19" s="169">
        <v>16</v>
      </c>
      <c r="B19" s="179"/>
      <c r="C19" s="173"/>
      <c r="D19" s="174"/>
      <c r="E19" s="174"/>
      <c r="F19" s="174"/>
      <c r="G19" s="174"/>
      <c r="H19" s="199"/>
      <c r="I19" s="174"/>
      <c r="J19" s="174"/>
      <c r="K19" s="174"/>
      <c r="L19" s="174"/>
      <c r="M19" s="174"/>
      <c r="N19" s="174"/>
      <c r="O19" s="199"/>
      <c r="P19" s="174"/>
      <c r="Q19" s="174"/>
      <c r="R19" s="174"/>
      <c r="S19" s="174"/>
      <c r="T19" s="174"/>
      <c r="U19" s="174"/>
      <c r="V19" s="199"/>
      <c r="W19" s="174"/>
      <c r="X19" s="174"/>
      <c r="Y19" s="174"/>
      <c r="Z19" s="174"/>
      <c r="AA19" s="172"/>
      <c r="AB19" s="174"/>
      <c r="AC19" s="199"/>
      <c r="AD19" s="174"/>
      <c r="AE19" s="174"/>
      <c r="AF19" s="174"/>
      <c r="AG19" s="174"/>
      <c r="AH19" s="177"/>
      <c r="AI19" s="147"/>
      <c r="AJ19" s="130"/>
      <c r="AK19" s="142"/>
      <c r="AL19" s="131">
        <f t="shared" ref="AL19:AL20" si="5">AI19+(AJ19/8)</f>
        <v>0</v>
      </c>
      <c r="AM19" s="2"/>
      <c r="AN19" s="17"/>
    </row>
    <row r="20" spans="1:40" s="11" customFormat="1" ht="15.95" customHeight="1" x14ac:dyDescent="0.25">
      <c r="A20" s="169">
        <v>17</v>
      </c>
      <c r="B20" s="180"/>
      <c r="C20" s="173"/>
      <c r="D20" s="172"/>
      <c r="E20" s="172"/>
      <c r="F20" s="172"/>
      <c r="G20" s="172"/>
      <c r="H20" s="200"/>
      <c r="I20" s="172"/>
      <c r="J20" s="174"/>
      <c r="K20" s="174"/>
      <c r="L20" s="174"/>
      <c r="M20" s="174"/>
      <c r="N20" s="174"/>
      <c r="O20" s="199"/>
      <c r="P20" s="172"/>
      <c r="Q20" s="172"/>
      <c r="R20" s="172"/>
      <c r="S20" s="172"/>
      <c r="T20" s="172"/>
      <c r="U20" s="172"/>
      <c r="V20" s="200"/>
      <c r="W20" s="172"/>
      <c r="X20" s="172"/>
      <c r="Y20" s="172"/>
      <c r="Z20" s="172"/>
      <c r="AA20" s="172"/>
      <c r="AB20" s="172"/>
      <c r="AC20" s="200"/>
      <c r="AD20" s="172"/>
      <c r="AE20" s="172"/>
      <c r="AF20" s="172"/>
      <c r="AG20" s="172"/>
      <c r="AH20" s="178"/>
      <c r="AI20" s="147"/>
      <c r="AJ20" s="130"/>
      <c r="AK20" s="142"/>
      <c r="AL20" s="131">
        <f t="shared" si="5"/>
        <v>0</v>
      </c>
      <c r="AM20" s="2"/>
      <c r="AN20" s="17"/>
    </row>
    <row r="21" spans="1:40" s="11" customFormat="1" ht="15.95" customHeight="1" thickBot="1" x14ac:dyDescent="0.3">
      <c r="A21" s="181">
        <v>18</v>
      </c>
      <c r="B21" s="182"/>
      <c r="C21" s="183"/>
      <c r="D21" s="184"/>
      <c r="E21" s="184"/>
      <c r="F21" s="184"/>
      <c r="G21" s="185"/>
      <c r="H21" s="213"/>
      <c r="I21" s="185"/>
      <c r="J21" s="185"/>
      <c r="K21" s="185"/>
      <c r="L21" s="185"/>
      <c r="M21" s="185"/>
      <c r="N21" s="185"/>
      <c r="O21" s="213"/>
      <c r="P21" s="185"/>
      <c r="Q21" s="185"/>
      <c r="R21" s="184"/>
      <c r="S21" s="185"/>
      <c r="T21" s="185"/>
      <c r="U21" s="185"/>
      <c r="V21" s="213"/>
      <c r="W21" s="185"/>
      <c r="X21" s="185"/>
      <c r="Y21" s="185"/>
      <c r="Z21" s="185"/>
      <c r="AA21" s="184"/>
      <c r="AB21" s="185"/>
      <c r="AC21" s="213"/>
      <c r="AD21" s="185"/>
      <c r="AE21" s="185"/>
      <c r="AF21" s="185"/>
      <c r="AG21" s="185"/>
      <c r="AH21" s="186"/>
      <c r="AI21" s="147"/>
      <c r="AJ21" s="130"/>
      <c r="AK21" s="119"/>
      <c r="AL21" s="131">
        <f t="shared" ref="AL21" si="6">AI21+(AJ21/8)</f>
        <v>0</v>
      </c>
      <c r="AM21" s="2"/>
      <c r="AN21" s="17"/>
    </row>
    <row r="22" spans="1:40" ht="16.350000000000001" customHeight="1" thickBot="1" x14ac:dyDescent="0.25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138">
        <f>SUM(AI4:AI18)</f>
        <v>23</v>
      </c>
      <c r="AJ22" s="138">
        <f>SUM(AJ4:AJ18)</f>
        <v>106.89</v>
      </c>
      <c r="AK22" s="139">
        <f>SUM(AK4:AK18)</f>
        <v>0</v>
      </c>
      <c r="AL22" s="140">
        <f>SUM(AL4:AL18)</f>
        <v>36.361249999999998</v>
      </c>
    </row>
    <row r="23" spans="1:40" ht="3.6" customHeight="1" thickBot="1" x14ac:dyDescent="0.25">
      <c r="A23" s="3"/>
      <c r="B23" s="34"/>
      <c r="C23" s="3"/>
      <c r="D23" s="3"/>
      <c r="E23" s="3"/>
      <c r="F23" s="3"/>
      <c r="G23" s="194"/>
      <c r="H23" s="202"/>
      <c r="I23" s="3"/>
      <c r="J23" s="3"/>
      <c r="K23" s="3"/>
      <c r="L23" s="34"/>
      <c r="M23" s="34"/>
      <c r="O23" s="202"/>
      <c r="P23" s="3"/>
      <c r="Q23" s="3"/>
      <c r="R23" s="3"/>
      <c r="S23" s="3"/>
      <c r="T23" s="3"/>
      <c r="U23" s="220"/>
      <c r="V23" s="220"/>
      <c r="W23" s="220"/>
      <c r="X23" s="220"/>
      <c r="Y23" s="220"/>
      <c r="Z23" s="220"/>
      <c r="AA23" s="220"/>
      <c r="AB23" s="220"/>
      <c r="AC23" s="202"/>
      <c r="AD23" s="3"/>
      <c r="AE23" s="3"/>
      <c r="AF23" s="3"/>
      <c r="AG23" s="3"/>
      <c r="AH23" s="3"/>
      <c r="AI23" s="34"/>
      <c r="AJ23" s="18"/>
      <c r="AK23" s="18"/>
      <c r="AL23" s="18"/>
      <c r="AM23" s="3"/>
      <c r="AN23" s="3"/>
    </row>
    <row r="24" spans="1:40" ht="13.5" thickBot="1" x14ac:dyDescent="0.25">
      <c r="A24" s="81" t="s">
        <v>17</v>
      </c>
      <c r="B24" s="37" t="s">
        <v>41</v>
      </c>
      <c r="C24" s="34"/>
      <c r="D24" s="37"/>
      <c r="E24" s="104" t="s">
        <v>40</v>
      </c>
      <c r="F24" s="104" t="s">
        <v>40</v>
      </c>
      <c r="G24" s="195"/>
      <c r="H24" s="214"/>
      <c r="I24" s="37"/>
      <c r="J24" s="37"/>
      <c r="K24" s="37"/>
      <c r="L24" s="34"/>
      <c r="M24" s="34"/>
      <c r="O24" s="215" t="s">
        <v>18</v>
      </c>
      <c r="P24" s="135" t="s">
        <v>42</v>
      </c>
      <c r="Q24" s="37"/>
      <c r="R24" s="82"/>
      <c r="S24" s="82"/>
      <c r="T24" s="82"/>
      <c r="U24" s="197"/>
      <c r="V24" s="214"/>
      <c r="W24" s="37"/>
      <c r="X24" s="37"/>
      <c r="Y24" s="37"/>
      <c r="Z24" s="37"/>
      <c r="AA24" s="37"/>
      <c r="AC24" s="214"/>
      <c r="AD24" s="37"/>
      <c r="AE24" s="37"/>
      <c r="AF24" s="37"/>
      <c r="AG24" s="37"/>
      <c r="AH24" s="37"/>
      <c r="AI24" s="34"/>
      <c r="AJ24" s="18"/>
      <c r="AK24" s="18"/>
      <c r="AL24" s="18"/>
    </row>
    <row r="25" spans="1:40" ht="6.95" customHeight="1" x14ac:dyDescent="0.2">
      <c r="A25" s="35"/>
      <c r="B25" s="36"/>
      <c r="C25" s="35"/>
      <c r="D25" s="34"/>
      <c r="E25" s="34"/>
      <c r="F25" s="34"/>
      <c r="I25" s="34"/>
      <c r="J25" s="34"/>
      <c r="K25" s="34"/>
      <c r="L25" s="34"/>
      <c r="M25" s="34"/>
      <c r="P25" s="34"/>
      <c r="Q25" s="34"/>
      <c r="R25" s="34"/>
      <c r="S25" s="34"/>
      <c r="T25" s="34"/>
      <c r="W25" s="34"/>
      <c r="X25" s="34"/>
      <c r="Y25" s="34"/>
      <c r="Z25" s="34"/>
      <c r="AA25" s="34"/>
      <c r="AD25" s="34"/>
      <c r="AE25" s="34"/>
      <c r="AF25" s="34"/>
      <c r="AG25" s="34"/>
      <c r="AH25" s="34"/>
      <c r="AI25" s="34"/>
      <c r="AJ25" s="18"/>
      <c r="AK25" s="18"/>
      <c r="AL25" s="18"/>
    </row>
    <row r="26" spans="1:40" ht="16.5" customHeight="1" x14ac:dyDescent="0.2">
      <c r="B26" s="35"/>
      <c r="C26" s="34"/>
      <c r="D26" s="34"/>
      <c r="E26" s="34"/>
      <c r="F26" s="34"/>
      <c r="I26" s="34"/>
      <c r="J26" s="34"/>
      <c r="K26" s="34"/>
      <c r="L26" s="34"/>
      <c r="M26" s="34"/>
      <c r="P26" s="34"/>
      <c r="Q26" s="34"/>
      <c r="R26" s="34"/>
      <c r="S26" s="34"/>
      <c r="T26" s="34"/>
      <c r="W26" s="34"/>
      <c r="X26" s="34"/>
      <c r="Y26" s="34"/>
      <c r="Z26" s="34"/>
      <c r="AA26" s="34"/>
      <c r="AD26" s="34"/>
      <c r="AE26" s="34"/>
      <c r="AF26" s="34"/>
      <c r="AG26" s="34"/>
      <c r="AH26" s="34"/>
      <c r="AI26" s="34"/>
      <c r="AJ26" s="18"/>
      <c r="AK26" s="18"/>
      <c r="AL26" s="18"/>
      <c r="AM26" s="19"/>
      <c r="AN26" s="3"/>
    </row>
    <row r="29" spans="1:40" x14ac:dyDescent="0.2">
      <c r="B29" s="136"/>
    </row>
    <row r="30" spans="1:40" x14ac:dyDescent="0.2">
      <c r="B30" s="136"/>
    </row>
    <row r="31" spans="1:40" x14ac:dyDescent="0.2">
      <c r="B31" s="136"/>
    </row>
    <row r="32" spans="1:40" x14ac:dyDescent="0.2">
      <c r="B32" s="136"/>
    </row>
    <row r="33" spans="2:2" x14ac:dyDescent="0.2">
      <c r="B33" s="136"/>
    </row>
    <row r="34" spans="2:2" x14ac:dyDescent="0.2">
      <c r="B34" s="136"/>
    </row>
    <row r="35" spans="2:2" x14ac:dyDescent="0.2">
      <c r="B35" s="136"/>
    </row>
    <row r="36" spans="2:2" x14ac:dyDescent="0.2">
      <c r="B36" s="136"/>
    </row>
    <row r="37" spans="2:2" x14ac:dyDescent="0.2">
      <c r="B37" s="136"/>
    </row>
    <row r="38" spans="2:2" x14ac:dyDescent="0.2">
      <c r="B38" s="136"/>
    </row>
    <row r="39" spans="2:2" x14ac:dyDescent="0.2">
      <c r="B39" s="136"/>
    </row>
    <row r="40" spans="2:2" x14ac:dyDescent="0.2">
      <c r="B40" s="136"/>
    </row>
    <row r="41" spans="2:2" x14ac:dyDescent="0.2">
      <c r="B41" s="136"/>
    </row>
  </sheetData>
  <mergeCells count="6">
    <mergeCell ref="A1:AL1"/>
    <mergeCell ref="U23:AB23"/>
    <mergeCell ref="A2:AL2"/>
    <mergeCell ref="AM8:AN8"/>
    <mergeCell ref="A22:AH22"/>
    <mergeCell ref="AM6:AS6"/>
  </mergeCells>
  <pageMargins left="0.3" right="0.17" top="0.23622047244094491" bottom="0.15748031496062992" header="0.2" footer="0.31496062992125984"/>
  <pageSetup scale="70" orientation="landscape" r:id="rId1"/>
  <colBreaks count="1" manualBreakCount="1">
    <brk id="3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1"/>
  <sheetViews>
    <sheetView workbookViewId="0">
      <selection activeCell="A13" sqref="A13:M13"/>
    </sheetView>
  </sheetViews>
  <sheetFormatPr defaultRowHeight="12.75" x14ac:dyDescent="0.2"/>
  <cols>
    <col min="1" max="1" width="4.28515625" customWidth="1"/>
    <col min="2" max="2" width="13.7109375" customWidth="1"/>
    <col min="3" max="3" width="4.7109375" customWidth="1"/>
    <col min="4" max="4" width="5.85546875" customWidth="1"/>
    <col min="5" max="5" width="15.28515625" customWidth="1"/>
    <col min="6" max="6" width="10.5703125" customWidth="1"/>
    <col min="7" max="7" width="10.7109375" customWidth="1"/>
    <col min="8" max="8" width="10.140625" customWidth="1"/>
    <col min="9" max="9" width="9.5703125" customWidth="1"/>
    <col min="10" max="10" width="10.140625" customWidth="1"/>
    <col min="11" max="11" width="11.42578125" customWidth="1"/>
    <col min="12" max="12" width="8.28515625" customWidth="1"/>
    <col min="13" max="13" width="10.140625" customWidth="1"/>
    <col min="14" max="14" width="12.140625" customWidth="1"/>
    <col min="15" max="15" width="11.85546875" customWidth="1"/>
    <col min="16" max="16" width="11.42578125" customWidth="1"/>
    <col min="17" max="17" width="13.28515625" customWidth="1"/>
    <col min="18" max="18" width="14" style="34" customWidth="1"/>
    <col min="19" max="19" width="11" style="34" customWidth="1"/>
    <col min="20" max="20" width="10.28515625" style="34" customWidth="1"/>
    <col min="21" max="21" width="12.85546875" style="34" customWidth="1"/>
    <col min="22" max="22" width="11.140625" style="34" customWidth="1"/>
    <col min="23" max="23" width="11.42578125" style="34" customWidth="1"/>
    <col min="24" max="24" width="13.85546875" style="34" customWidth="1"/>
    <col min="25" max="25" width="14" customWidth="1"/>
    <col min="26" max="26" width="14.42578125" customWidth="1"/>
    <col min="27" max="27" width="10" customWidth="1"/>
    <col min="28" max="28" width="10.140625" customWidth="1"/>
    <col min="32" max="32" width="18.42578125" customWidth="1"/>
  </cols>
  <sheetData>
    <row r="1" spans="1:35" ht="3" customHeight="1" thickBot="1" x14ac:dyDescent="0.25"/>
    <row r="2" spans="1:35" ht="18" x14ac:dyDescent="0.25">
      <c r="A2" s="4"/>
      <c r="B2" s="236"/>
      <c r="C2" s="236"/>
      <c r="D2" s="236"/>
      <c r="E2" s="236"/>
      <c r="F2" s="236"/>
      <c r="G2" s="236"/>
      <c r="H2" s="236"/>
      <c r="I2" s="236"/>
      <c r="J2" s="189"/>
      <c r="K2" s="189"/>
      <c r="L2" s="189"/>
      <c r="M2" s="189"/>
      <c r="N2" s="189"/>
      <c r="O2" s="189"/>
      <c r="P2" s="189"/>
      <c r="Q2" s="189"/>
      <c r="R2" s="237"/>
      <c r="S2" s="237"/>
      <c r="T2" s="237"/>
      <c r="U2" s="237"/>
      <c r="V2" s="237"/>
      <c r="W2" s="237"/>
      <c r="X2" s="237"/>
      <c r="Y2" s="21"/>
      <c r="Z2" s="5"/>
    </row>
    <row r="3" spans="1:35" ht="18" x14ac:dyDescent="0.25">
      <c r="A3" s="6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38"/>
      <c r="S3" s="238"/>
      <c r="T3" s="238"/>
      <c r="U3" s="238"/>
      <c r="V3" s="238"/>
      <c r="W3" s="238"/>
      <c r="X3" s="238"/>
      <c r="Y3" s="22"/>
      <c r="Z3" s="10"/>
    </row>
    <row r="4" spans="1:35" ht="3.6" customHeight="1" thickBot="1" x14ac:dyDescent="0.3">
      <c r="A4" s="6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238"/>
      <c r="S4" s="238"/>
      <c r="T4" s="238"/>
      <c r="U4" s="238"/>
      <c r="V4" s="238"/>
      <c r="W4" s="238"/>
      <c r="X4" s="238"/>
      <c r="Y4" s="22"/>
      <c r="Z4" s="10"/>
    </row>
    <row r="5" spans="1:35" ht="13.5" hidden="1" thickBot="1" x14ac:dyDescent="0.25">
      <c r="A5" s="6"/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40"/>
      <c r="S5" s="40"/>
      <c r="T5" s="40"/>
      <c r="U5" s="40"/>
      <c r="V5" s="40"/>
      <c r="W5" s="40"/>
      <c r="X5" s="40"/>
      <c r="Y5" s="9"/>
      <c r="Z5" s="10"/>
    </row>
    <row r="6" spans="1:35" ht="20.25" customHeight="1" x14ac:dyDescent="0.2">
      <c r="A6" s="265" t="s">
        <v>1</v>
      </c>
      <c r="B6" s="278" t="s">
        <v>2</v>
      </c>
      <c r="C6" s="232" t="s">
        <v>3</v>
      </c>
      <c r="D6" s="232" t="s">
        <v>4</v>
      </c>
      <c r="E6" s="232" t="s">
        <v>21</v>
      </c>
      <c r="F6" s="240" t="s">
        <v>5</v>
      </c>
      <c r="G6" s="277"/>
      <c r="H6" s="239" t="s">
        <v>6</v>
      </c>
      <c r="I6" s="240"/>
      <c r="J6" s="275" t="s">
        <v>25</v>
      </c>
      <c r="K6" s="273" t="s">
        <v>16</v>
      </c>
      <c r="L6" s="241" t="s">
        <v>24</v>
      </c>
      <c r="M6" s="271" t="s">
        <v>30</v>
      </c>
      <c r="N6" s="244" t="s">
        <v>29</v>
      </c>
      <c r="O6" s="273" t="s">
        <v>20</v>
      </c>
      <c r="P6" s="241" t="s">
        <v>31</v>
      </c>
      <c r="Q6" s="249" t="s">
        <v>32</v>
      </c>
      <c r="R6" s="257" t="s">
        <v>7</v>
      </c>
      <c r="S6" s="247" t="s">
        <v>23</v>
      </c>
      <c r="T6" s="269" t="s">
        <v>44</v>
      </c>
      <c r="U6" s="234" t="s">
        <v>43</v>
      </c>
      <c r="V6" s="234" t="s">
        <v>45</v>
      </c>
      <c r="W6" s="253" t="s">
        <v>22</v>
      </c>
      <c r="X6" s="255" t="s">
        <v>27</v>
      </c>
      <c r="Y6" s="267" t="s">
        <v>8</v>
      </c>
      <c r="Z6" s="260" t="s">
        <v>26</v>
      </c>
    </row>
    <row r="7" spans="1:35" x14ac:dyDescent="0.2">
      <c r="A7" s="266" t="s">
        <v>1</v>
      </c>
      <c r="B7" s="279"/>
      <c r="C7" s="233"/>
      <c r="D7" s="233"/>
      <c r="E7" s="233"/>
      <c r="F7" s="252" t="s">
        <v>9</v>
      </c>
      <c r="G7" s="252" t="s">
        <v>10</v>
      </c>
      <c r="H7" s="252" t="s">
        <v>9</v>
      </c>
      <c r="I7" s="230" t="s">
        <v>10</v>
      </c>
      <c r="J7" s="276"/>
      <c r="K7" s="274"/>
      <c r="L7" s="242"/>
      <c r="M7" s="272"/>
      <c r="N7" s="245"/>
      <c r="O7" s="274"/>
      <c r="P7" s="242"/>
      <c r="Q7" s="250"/>
      <c r="R7" s="258"/>
      <c r="S7" s="248"/>
      <c r="T7" s="270"/>
      <c r="U7" s="235"/>
      <c r="V7" s="235"/>
      <c r="W7" s="254"/>
      <c r="X7" s="256"/>
      <c r="Y7" s="268"/>
      <c r="Z7" s="261"/>
    </row>
    <row r="8" spans="1:35" ht="72" customHeight="1" thickBot="1" x14ac:dyDescent="0.3">
      <c r="A8" s="266"/>
      <c r="B8" s="279"/>
      <c r="C8" s="233"/>
      <c r="D8" s="233"/>
      <c r="E8" s="233"/>
      <c r="F8" s="243"/>
      <c r="G8" s="243"/>
      <c r="H8" s="243"/>
      <c r="I8" s="231"/>
      <c r="J8" s="276"/>
      <c r="K8" s="274"/>
      <c r="L8" s="242"/>
      <c r="M8" s="272"/>
      <c r="N8" s="246"/>
      <c r="O8" s="274"/>
      <c r="P8" s="243"/>
      <c r="Q8" s="251"/>
      <c r="R8" s="258"/>
      <c r="S8" s="248"/>
      <c r="T8" s="270"/>
      <c r="U8" s="235"/>
      <c r="V8" s="235"/>
      <c r="W8" s="254"/>
      <c r="X8" s="256"/>
      <c r="Y8" s="268"/>
      <c r="Z8" s="261"/>
      <c r="AF8" s="114"/>
    </row>
    <row r="9" spans="1:35" s="39" customFormat="1" ht="13.5" thickBot="1" x14ac:dyDescent="0.25">
      <c r="A9" s="192">
        <v>1</v>
      </c>
      <c r="B9" s="190">
        <v>2</v>
      </c>
      <c r="C9" s="190">
        <v>3</v>
      </c>
      <c r="D9" s="190">
        <v>4</v>
      </c>
      <c r="E9" s="190">
        <v>5</v>
      </c>
      <c r="F9" s="87">
        <v>6</v>
      </c>
      <c r="G9" s="88">
        <v>7</v>
      </c>
      <c r="H9" s="87">
        <v>8</v>
      </c>
      <c r="I9" s="89">
        <v>9</v>
      </c>
      <c r="J9" s="192">
        <v>10</v>
      </c>
      <c r="K9" s="190">
        <v>11</v>
      </c>
      <c r="L9" s="190">
        <v>12</v>
      </c>
      <c r="M9" s="84">
        <v>14</v>
      </c>
      <c r="N9" s="90">
        <v>15</v>
      </c>
      <c r="O9" s="190">
        <v>16</v>
      </c>
      <c r="P9" s="190">
        <v>17</v>
      </c>
      <c r="Q9" s="190">
        <v>18</v>
      </c>
      <c r="R9" s="83">
        <v>19</v>
      </c>
      <c r="S9" s="83">
        <v>20</v>
      </c>
      <c r="T9" s="83">
        <v>21</v>
      </c>
      <c r="U9" s="83">
        <v>22</v>
      </c>
      <c r="V9" s="83">
        <v>23</v>
      </c>
      <c r="W9" s="83">
        <v>24</v>
      </c>
      <c r="X9" s="83">
        <v>25</v>
      </c>
      <c r="Y9" s="83">
        <v>26</v>
      </c>
      <c r="Z9" s="84">
        <v>27</v>
      </c>
    </row>
    <row r="10" spans="1:35" s="31" customFormat="1" ht="20.25" customHeight="1" x14ac:dyDescent="0.25">
      <c r="A10" s="124">
        <v>1</v>
      </c>
      <c r="B10" s="188" t="s">
        <v>55</v>
      </c>
      <c r="C10" s="92" t="s">
        <v>11</v>
      </c>
      <c r="D10" s="93">
        <v>31</v>
      </c>
      <c r="E10" s="27" t="s">
        <v>19</v>
      </c>
      <c r="F10" s="103" t="s">
        <v>54</v>
      </c>
      <c r="G10" s="103" t="s">
        <v>12</v>
      </c>
      <c r="H10" s="103" t="s">
        <v>13</v>
      </c>
      <c r="I10" s="103" t="s">
        <v>14</v>
      </c>
      <c r="J10" s="94">
        <v>22</v>
      </c>
      <c r="K10" s="107">
        <f>26-J10</f>
        <v>4</v>
      </c>
      <c r="L10" s="193">
        <v>151.85</v>
      </c>
      <c r="M10" s="100">
        <v>350</v>
      </c>
      <c r="N10" s="100">
        <v>0</v>
      </c>
      <c r="O10" s="95">
        <f>[3]Attendance!AK4</f>
        <v>0</v>
      </c>
      <c r="P10" s="96">
        <f>L10/8*(M10+M10*5/100)</f>
        <v>6975.609375</v>
      </c>
      <c r="Q10" s="96">
        <f t="shared" ref="Q10" si="0">J10*M10</f>
        <v>7700</v>
      </c>
      <c r="R10" s="217">
        <f>Q10+P10+N10</f>
        <v>14675.609375</v>
      </c>
      <c r="S10" s="109">
        <v>110.06</v>
      </c>
      <c r="T10" s="97">
        <v>0</v>
      </c>
      <c r="U10" s="109">
        <v>630</v>
      </c>
      <c r="V10" s="98">
        <v>200</v>
      </c>
      <c r="W10" s="113">
        <f>R10*3.25/100</f>
        <v>476.95730468750003</v>
      </c>
      <c r="X10" s="120">
        <f>V10+U10+T10+S10+O10</f>
        <v>940.06</v>
      </c>
      <c r="Y10" s="121">
        <f>R10-X10</f>
        <v>13735.549375000001</v>
      </c>
      <c r="Z10" s="115">
        <v>44873</v>
      </c>
    </row>
    <row r="11" spans="1:35" s="31" customFormat="1" ht="21.75" customHeight="1" x14ac:dyDescent="0.25">
      <c r="A11" s="125">
        <v>2</v>
      </c>
      <c r="B11" s="137"/>
      <c r="C11" s="12"/>
      <c r="D11" s="14"/>
      <c r="E11" s="33"/>
      <c r="F11" s="13"/>
      <c r="G11" s="13"/>
      <c r="H11" s="13"/>
      <c r="I11" s="13"/>
      <c r="J11" s="76"/>
      <c r="K11" s="108"/>
      <c r="L11" s="76"/>
      <c r="M11" s="101"/>
      <c r="N11" s="102"/>
      <c r="O11" s="91"/>
      <c r="P11" s="77"/>
      <c r="Q11" s="77"/>
      <c r="R11" s="80"/>
      <c r="S11" s="110"/>
      <c r="T11" s="64"/>
      <c r="U11" s="110"/>
      <c r="V11" s="45"/>
      <c r="W11" s="111"/>
      <c r="X11" s="122"/>
      <c r="Y11" s="123"/>
      <c r="Z11" s="116"/>
    </row>
    <row r="12" spans="1:35" ht="20.25" customHeight="1" x14ac:dyDescent="0.25">
      <c r="A12" s="126">
        <v>3</v>
      </c>
      <c r="B12" s="137"/>
      <c r="C12" s="12"/>
      <c r="D12" s="14"/>
      <c r="E12" s="26"/>
      <c r="F12" s="13"/>
      <c r="G12" s="13"/>
      <c r="H12" s="13"/>
      <c r="I12" s="13"/>
      <c r="J12" s="76"/>
      <c r="K12" s="108"/>
      <c r="L12" s="76"/>
      <c r="M12" s="102"/>
      <c r="N12" s="102"/>
      <c r="O12" s="91"/>
      <c r="P12" s="77"/>
      <c r="Q12" s="77"/>
      <c r="R12" s="80"/>
      <c r="S12" s="110"/>
      <c r="T12" s="64"/>
      <c r="U12" s="110"/>
      <c r="V12" s="45"/>
      <c r="W12" s="111"/>
      <c r="X12" s="122"/>
      <c r="Y12" s="123"/>
      <c r="Z12" s="116"/>
    </row>
    <row r="13" spans="1:35" s="30" customFormat="1" ht="16.5" customHeight="1" thickBot="1" x14ac:dyDescent="0.3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4"/>
      <c r="N13" s="148">
        <f>SUM(N10:N12)</f>
        <v>0</v>
      </c>
      <c r="O13" s="149">
        <f>SUM(O10:O12)</f>
        <v>0</v>
      </c>
      <c r="P13" s="149">
        <f>SUM(P10:P12)</f>
        <v>6975.609375</v>
      </c>
      <c r="Q13" s="149">
        <f>SUM(Q10:Q12)</f>
        <v>7700</v>
      </c>
      <c r="R13" s="150">
        <f t="shared" ref="R13" si="1">Q13+P13+N13</f>
        <v>14675.609375</v>
      </c>
      <c r="S13" s="151">
        <f t="shared" ref="S13:Y13" si="2">SUM(S10:S12)</f>
        <v>110.06</v>
      </c>
      <c r="T13" s="151">
        <f t="shared" si="2"/>
        <v>0</v>
      </c>
      <c r="U13" s="152">
        <f t="shared" si="2"/>
        <v>630</v>
      </c>
      <c r="V13" s="153">
        <f t="shared" si="2"/>
        <v>200</v>
      </c>
      <c r="W13" s="153">
        <f t="shared" si="2"/>
        <v>476.95730468750003</v>
      </c>
      <c r="X13" s="154">
        <f t="shared" si="2"/>
        <v>940.06</v>
      </c>
      <c r="Y13" s="155">
        <f t="shared" si="2"/>
        <v>13735.549375000001</v>
      </c>
      <c r="Z13" s="156"/>
    </row>
    <row r="14" spans="1:35" ht="3.95" customHeight="1" x14ac:dyDescent="0.2">
      <c r="T14" s="3"/>
    </row>
    <row r="15" spans="1:35" ht="3" customHeight="1" x14ac:dyDescent="0.25">
      <c r="B15" s="55"/>
      <c r="C15" s="34"/>
      <c r="D15" s="34"/>
      <c r="E15" s="34"/>
      <c r="F15" s="34"/>
      <c r="G15" s="34"/>
      <c r="T15" s="65"/>
      <c r="V15" s="63"/>
    </row>
    <row r="16" spans="1:35" ht="19.5" x14ac:dyDescent="0.3">
      <c r="B16" s="74" t="s">
        <v>35</v>
      </c>
      <c r="C16" s="71"/>
      <c r="D16" s="71"/>
      <c r="E16" s="71"/>
      <c r="F16" s="71"/>
      <c r="G16" s="71"/>
      <c r="H16" s="7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66"/>
      <c r="U16"/>
      <c r="V16" s="60"/>
      <c r="W16"/>
      <c r="X16"/>
      <c r="AB16" s="3"/>
      <c r="AC16" s="42"/>
      <c r="AD16" s="43"/>
      <c r="AE16" s="43"/>
      <c r="AF16" s="43"/>
      <c r="AG16" s="43"/>
      <c r="AH16" s="19"/>
      <c r="AI16" s="3"/>
    </row>
    <row r="17" spans="2:35" ht="16.5" x14ac:dyDescent="0.25">
      <c r="B17" s="69" t="s">
        <v>36</v>
      </c>
      <c r="C17" s="70"/>
      <c r="D17" s="70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7"/>
      <c r="U17"/>
      <c r="V17" s="60"/>
      <c r="W17"/>
      <c r="X17"/>
      <c r="AB17" s="3"/>
      <c r="AC17" s="42"/>
      <c r="AD17" s="43"/>
      <c r="AE17" s="43"/>
      <c r="AF17" s="43"/>
      <c r="AG17" s="43"/>
      <c r="AH17" s="19"/>
      <c r="AI17" s="3"/>
    </row>
    <row r="18" spans="2:35" ht="16.5" x14ac:dyDescent="0.25">
      <c r="B18" s="72" t="s">
        <v>51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8"/>
      <c r="U18"/>
      <c r="V18" s="60"/>
      <c r="W18"/>
      <c r="X18"/>
      <c r="AB18" s="3"/>
      <c r="AC18" s="259"/>
      <c r="AD18" s="259"/>
      <c r="AE18" s="191"/>
      <c r="AF18" s="191"/>
      <c r="AG18" s="191"/>
      <c r="AH18" s="20"/>
      <c r="AI18" s="3"/>
    </row>
    <row r="19" spans="2:35" ht="5.0999999999999996" customHeight="1" thickBot="1" x14ac:dyDescent="0.25">
      <c r="V19" s="60"/>
    </row>
    <row r="20" spans="2:35" ht="19.5" x14ac:dyDescent="0.3">
      <c r="B20" s="46" t="s">
        <v>33</v>
      </c>
      <c r="C20" s="47"/>
      <c r="D20" s="47"/>
      <c r="E20" s="47"/>
      <c r="F20" s="129"/>
      <c r="O20" s="78"/>
      <c r="V20" s="60"/>
      <c r="Y20" s="78"/>
    </row>
    <row r="21" spans="2:35" ht="16.5" x14ac:dyDescent="0.25">
      <c r="B21" s="49" t="s">
        <v>49</v>
      </c>
      <c r="C21" s="50"/>
      <c r="D21" s="50"/>
      <c r="E21" s="50"/>
      <c r="F21" s="61"/>
      <c r="N21" s="78"/>
      <c r="V21" s="60"/>
    </row>
    <row r="22" spans="2:35" ht="16.5" x14ac:dyDescent="0.25">
      <c r="B22" s="49" t="s">
        <v>48</v>
      </c>
      <c r="C22" s="50"/>
      <c r="D22" s="50"/>
      <c r="E22" s="50"/>
      <c r="F22" s="51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61"/>
    </row>
    <row r="23" spans="2:35" ht="17.25" thickBot="1" x14ac:dyDescent="0.3">
      <c r="B23" s="49" t="s">
        <v>38</v>
      </c>
      <c r="C23" s="50"/>
      <c r="D23" s="50"/>
      <c r="E23" s="50"/>
      <c r="F23" s="51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2"/>
    </row>
    <row r="24" spans="2:35" ht="19.5" x14ac:dyDescent="0.3">
      <c r="B24" s="46" t="s">
        <v>39</v>
      </c>
      <c r="C24" s="47"/>
      <c r="D24" s="47"/>
      <c r="E24" s="47"/>
      <c r="F24" s="48"/>
    </row>
    <row r="25" spans="2:35" ht="17.25" thickBot="1" x14ac:dyDescent="0.3">
      <c r="B25" s="52" t="s">
        <v>50</v>
      </c>
      <c r="C25" s="53"/>
      <c r="D25" s="53"/>
      <c r="E25" s="53"/>
      <c r="F25" s="54"/>
      <c r="Q25" s="79"/>
    </row>
    <row r="26" spans="2:35" x14ac:dyDescent="0.2">
      <c r="Q26" s="79"/>
    </row>
    <row r="27" spans="2:35" x14ac:dyDescent="0.2">
      <c r="Q27" s="79"/>
    </row>
    <row r="28" spans="2:35" ht="20.25" x14ac:dyDescent="0.3">
      <c r="B28" s="117" t="s">
        <v>47</v>
      </c>
      <c r="Q28" s="79"/>
    </row>
    <row r="29" spans="2:35" x14ac:dyDescent="0.2">
      <c r="Q29" s="79"/>
    </row>
    <row r="30" spans="2:35" x14ac:dyDescent="0.2">
      <c r="Q30" s="79"/>
    </row>
    <row r="31" spans="2:35" x14ac:dyDescent="0.2">
      <c r="Q31" s="79"/>
    </row>
    <row r="32" spans="2:35" x14ac:dyDescent="0.2">
      <c r="Q32" s="79"/>
    </row>
    <row r="33" spans="17:17" x14ac:dyDescent="0.2">
      <c r="Q33" s="79"/>
    </row>
    <row r="34" spans="17:17" x14ac:dyDescent="0.2">
      <c r="Q34" s="79"/>
    </row>
    <row r="35" spans="17:17" x14ac:dyDescent="0.2">
      <c r="Q35" s="79"/>
    </row>
    <row r="36" spans="17:17" x14ac:dyDescent="0.2">
      <c r="Q36" s="79"/>
    </row>
    <row r="37" spans="17:17" x14ac:dyDescent="0.2">
      <c r="Q37" s="79"/>
    </row>
    <row r="38" spans="17:17" x14ac:dyDescent="0.2">
      <c r="Q38" s="41"/>
    </row>
    <row r="39" spans="17:17" x14ac:dyDescent="0.2">
      <c r="Q39" s="41"/>
    </row>
    <row r="40" spans="17:17" x14ac:dyDescent="0.2">
      <c r="Q40" s="41"/>
    </row>
    <row r="41" spans="17:17" x14ac:dyDescent="0.2">
      <c r="Q41" s="41"/>
    </row>
  </sheetData>
  <mergeCells count="33">
    <mergeCell ref="B2:G2"/>
    <mergeCell ref="H2:I2"/>
    <mergeCell ref="R2:X4"/>
    <mergeCell ref="A6:A8"/>
    <mergeCell ref="B6:B8"/>
    <mergeCell ref="C6:C8"/>
    <mergeCell ref="D6:D8"/>
    <mergeCell ref="E6:E8"/>
    <mergeCell ref="F6:G6"/>
    <mergeCell ref="H6:I6"/>
    <mergeCell ref="U6:U8"/>
    <mergeCell ref="J6:J8"/>
    <mergeCell ref="K6:K8"/>
    <mergeCell ref="L6:L8"/>
    <mergeCell ref="M6:M8"/>
    <mergeCell ref="N6:N8"/>
    <mergeCell ref="O6:O8"/>
    <mergeCell ref="A13:M13"/>
    <mergeCell ref="AC18:AD18"/>
    <mergeCell ref="V6:V8"/>
    <mergeCell ref="W6:W8"/>
    <mergeCell ref="X6:X8"/>
    <mergeCell ref="Y6:Y8"/>
    <mergeCell ref="Z6:Z8"/>
    <mergeCell ref="F7:F8"/>
    <mergeCell ref="G7:G8"/>
    <mergeCell ref="H7:H8"/>
    <mergeCell ref="I7:I8"/>
    <mergeCell ref="P6:P8"/>
    <mergeCell ref="Q6:Q8"/>
    <mergeCell ref="R6:R8"/>
    <mergeCell ref="S6:S8"/>
    <mergeCell ref="T6:T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35"/>
  <sheetViews>
    <sheetView topLeftCell="A8" workbookViewId="0">
      <selection sqref="A1:XFD24"/>
    </sheetView>
  </sheetViews>
  <sheetFormatPr defaultRowHeight="12.75" x14ac:dyDescent="0.2"/>
  <cols>
    <col min="4" max="4" width="4.5703125" customWidth="1"/>
    <col min="5" max="5" width="4.5703125" style="196" customWidth="1"/>
    <col min="6" max="8" width="4.5703125" customWidth="1"/>
    <col min="9" max="9" width="4.5703125" style="203" customWidth="1"/>
    <col min="10" max="11" width="4.5703125" customWidth="1"/>
    <col min="12" max="12" width="4.5703125" style="196" customWidth="1"/>
    <col min="13" max="15" width="4.5703125" customWidth="1"/>
    <col min="16" max="16" width="4.5703125" style="203" customWidth="1"/>
    <col min="17" max="18" width="4.5703125" customWidth="1"/>
    <col min="19" max="19" width="4.5703125" style="196" customWidth="1"/>
    <col min="20" max="22" width="4.5703125" customWidth="1"/>
    <col min="23" max="23" width="4.5703125" style="203" customWidth="1"/>
    <col min="24" max="25" width="4.5703125" customWidth="1"/>
    <col min="26" max="26" width="4.5703125" style="196" customWidth="1"/>
    <col min="27" max="29" width="4.5703125" customWidth="1"/>
    <col min="30" max="30" width="4.5703125" style="203" customWidth="1"/>
    <col min="31" max="32" width="4.5703125" customWidth="1"/>
    <col min="33" max="33" width="4.5703125" style="196" customWidth="1"/>
    <col min="34" max="34" width="4.5703125" customWidth="1"/>
  </cols>
  <sheetData>
    <row r="1" spans="1:38" ht="20.25" thickBot="1" x14ac:dyDescent="0.25">
      <c r="A1" s="221" t="s">
        <v>65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/>
    </row>
    <row r="2" spans="1:38" ht="36.75" thickBot="1" x14ac:dyDescent="0.25">
      <c r="A2" s="133" t="s">
        <v>0</v>
      </c>
      <c r="B2" s="132" t="s">
        <v>15</v>
      </c>
      <c r="C2" s="132" t="s">
        <v>46</v>
      </c>
      <c r="D2" s="134">
        <v>1</v>
      </c>
      <c r="E2" s="134">
        <v>2</v>
      </c>
      <c r="F2" s="134">
        <v>3</v>
      </c>
      <c r="G2" s="134">
        <v>4</v>
      </c>
      <c r="H2" s="134">
        <v>5</v>
      </c>
      <c r="I2" s="198">
        <v>6</v>
      </c>
      <c r="J2" s="134">
        <v>7</v>
      </c>
      <c r="K2" s="134">
        <v>8</v>
      </c>
      <c r="L2" s="134">
        <v>9</v>
      </c>
      <c r="M2" s="134">
        <v>10</v>
      </c>
      <c r="N2" s="134">
        <v>11</v>
      </c>
      <c r="O2" s="134">
        <v>12</v>
      </c>
      <c r="P2" s="198">
        <v>13</v>
      </c>
      <c r="Q2" s="134">
        <v>14</v>
      </c>
      <c r="R2" s="134">
        <v>15</v>
      </c>
      <c r="S2" s="134">
        <v>16</v>
      </c>
      <c r="T2" s="134">
        <v>17</v>
      </c>
      <c r="U2" s="134">
        <v>18</v>
      </c>
      <c r="V2" s="134">
        <v>19</v>
      </c>
      <c r="W2" s="198">
        <v>20</v>
      </c>
      <c r="X2" s="134">
        <v>21</v>
      </c>
      <c r="Y2" s="134">
        <v>22</v>
      </c>
      <c r="Z2" s="134">
        <v>23</v>
      </c>
      <c r="AA2" s="134">
        <v>24</v>
      </c>
      <c r="AB2" s="134">
        <v>25</v>
      </c>
      <c r="AC2" s="134">
        <v>26</v>
      </c>
      <c r="AD2" s="198">
        <v>27</v>
      </c>
      <c r="AE2" s="134">
        <v>28</v>
      </c>
      <c r="AF2" s="134">
        <v>29</v>
      </c>
      <c r="AG2" s="134">
        <v>30</v>
      </c>
      <c r="AH2" s="134">
        <v>31</v>
      </c>
      <c r="AI2" s="157" t="s">
        <v>37</v>
      </c>
      <c r="AJ2" s="158" t="s">
        <v>24</v>
      </c>
      <c r="AK2" s="159" t="s">
        <v>34</v>
      </c>
      <c r="AL2" s="160" t="s">
        <v>28</v>
      </c>
    </row>
    <row r="3" spans="1:38" ht="15.75" x14ac:dyDescent="0.2">
      <c r="A3" s="165">
        <v>1</v>
      </c>
      <c r="B3" s="166" t="s">
        <v>55</v>
      </c>
      <c r="C3" s="167" t="s">
        <v>19</v>
      </c>
      <c r="D3" s="174" t="s">
        <v>17</v>
      </c>
      <c r="E3" s="174" t="s">
        <v>17</v>
      </c>
      <c r="F3" s="174" t="s">
        <v>17</v>
      </c>
      <c r="G3" s="172" t="s">
        <v>18</v>
      </c>
      <c r="H3" s="174" t="s">
        <v>17</v>
      </c>
      <c r="I3" s="200" t="s">
        <v>18</v>
      </c>
      <c r="J3" s="174" t="s">
        <v>17</v>
      </c>
      <c r="K3" s="174" t="s">
        <v>17</v>
      </c>
      <c r="L3" s="174" t="s">
        <v>17</v>
      </c>
      <c r="M3" s="174" t="s">
        <v>17</v>
      </c>
      <c r="N3" s="174" t="s">
        <v>17</v>
      </c>
      <c r="O3" s="174" t="s">
        <v>17</v>
      </c>
      <c r="P3" s="200" t="s">
        <v>18</v>
      </c>
      <c r="Q3" s="172" t="s">
        <v>18</v>
      </c>
      <c r="R3" s="172" t="s">
        <v>18</v>
      </c>
      <c r="S3" s="172" t="s">
        <v>18</v>
      </c>
      <c r="T3" s="174" t="s">
        <v>17</v>
      </c>
      <c r="U3" s="174" t="s">
        <v>17</v>
      </c>
      <c r="V3" s="174" t="s">
        <v>17</v>
      </c>
      <c r="W3" s="200" t="s">
        <v>18</v>
      </c>
      <c r="X3" s="174" t="s">
        <v>17</v>
      </c>
      <c r="Y3" s="174" t="s">
        <v>17</v>
      </c>
      <c r="Z3" s="174" t="s">
        <v>17</v>
      </c>
      <c r="AA3" s="174" t="s">
        <v>17</v>
      </c>
      <c r="AB3" s="174" t="s">
        <v>17</v>
      </c>
      <c r="AC3" s="174" t="s">
        <v>17</v>
      </c>
      <c r="AD3" s="200" t="s">
        <v>18</v>
      </c>
      <c r="AE3" s="174" t="s">
        <v>17</v>
      </c>
      <c r="AF3" s="174" t="s">
        <v>17</v>
      </c>
      <c r="AG3" s="174" t="s">
        <v>17</v>
      </c>
      <c r="AH3" s="174"/>
      <c r="AI3" s="161">
        <f>+'Muster Nov 22'!J10</f>
        <v>22</v>
      </c>
      <c r="AJ3" s="161">
        <f>+'Muster Nov 22'!L10</f>
        <v>137.15</v>
      </c>
      <c r="AK3" s="118">
        <v>0</v>
      </c>
      <c r="AL3" s="127">
        <f>AI3+(AJ3/8)</f>
        <v>39.143749999999997</v>
      </c>
    </row>
    <row r="4" spans="1:38" ht="15.75" x14ac:dyDescent="0.2">
      <c r="A4" s="169">
        <v>2</v>
      </c>
      <c r="B4" s="170"/>
      <c r="C4" s="171"/>
      <c r="D4" s="172"/>
      <c r="E4" s="172"/>
      <c r="F4" s="172"/>
      <c r="G4" s="172"/>
      <c r="H4" s="172"/>
      <c r="I4" s="200"/>
      <c r="J4" s="172"/>
      <c r="K4" s="172"/>
      <c r="L4" s="172"/>
      <c r="M4" s="172"/>
      <c r="N4" s="172"/>
      <c r="O4" s="172"/>
      <c r="P4" s="200"/>
      <c r="Q4" s="172"/>
      <c r="R4" s="172"/>
      <c r="S4" s="172"/>
      <c r="T4" s="172"/>
      <c r="U4" s="172"/>
      <c r="V4" s="172"/>
      <c r="W4" s="200"/>
      <c r="X4" s="172"/>
      <c r="Y4" s="172"/>
      <c r="Z4" s="172"/>
      <c r="AA4" s="172"/>
      <c r="AB4" s="172"/>
      <c r="AC4" s="172"/>
      <c r="AD4" s="200"/>
      <c r="AE4" s="172"/>
      <c r="AF4" s="172"/>
      <c r="AG4" s="172"/>
      <c r="AH4" s="172"/>
      <c r="AI4" s="163">
        <v>0</v>
      </c>
      <c r="AJ4" s="164">
        <v>0</v>
      </c>
      <c r="AK4" s="119">
        <v>0</v>
      </c>
      <c r="AL4" s="128">
        <f t="shared" ref="AL4:AL20" si="0">AI4+(AJ4/8)</f>
        <v>0</v>
      </c>
    </row>
    <row r="5" spans="1:38" ht="15.75" x14ac:dyDescent="0.2">
      <c r="A5" s="169">
        <v>3</v>
      </c>
      <c r="B5" s="170"/>
      <c r="C5" s="173"/>
      <c r="D5" s="174"/>
      <c r="E5" s="174"/>
      <c r="F5" s="174"/>
      <c r="G5" s="174"/>
      <c r="H5" s="174"/>
      <c r="I5" s="199"/>
      <c r="J5" s="174"/>
      <c r="K5" s="174"/>
      <c r="L5" s="174"/>
      <c r="M5" s="172"/>
      <c r="N5" s="174"/>
      <c r="O5" s="174"/>
      <c r="P5" s="199"/>
      <c r="Q5" s="174"/>
      <c r="R5" s="174"/>
      <c r="S5" s="174"/>
      <c r="T5" s="174"/>
      <c r="U5" s="174"/>
      <c r="V5" s="174"/>
      <c r="W5" s="199"/>
      <c r="X5" s="174"/>
      <c r="Y5" s="174"/>
      <c r="Z5" s="174"/>
      <c r="AA5" s="174"/>
      <c r="AB5" s="174"/>
      <c r="AC5" s="174"/>
      <c r="AD5" s="199"/>
      <c r="AE5" s="174"/>
      <c r="AF5" s="174"/>
      <c r="AG5" s="174"/>
      <c r="AH5" s="174"/>
      <c r="AI5" s="146"/>
      <c r="AJ5" s="106"/>
      <c r="AK5" s="142"/>
      <c r="AL5" s="128">
        <f t="shared" si="0"/>
        <v>0</v>
      </c>
    </row>
    <row r="6" spans="1:38" ht="15.75" x14ac:dyDescent="0.2">
      <c r="A6" s="169">
        <v>4</v>
      </c>
      <c r="B6" s="175"/>
      <c r="C6" s="171"/>
      <c r="D6" s="172"/>
      <c r="E6" s="172"/>
      <c r="F6" s="172"/>
      <c r="G6" s="172"/>
      <c r="H6" s="172"/>
      <c r="I6" s="200"/>
      <c r="J6" s="172"/>
      <c r="K6" s="172"/>
      <c r="L6" s="172"/>
      <c r="M6" s="172"/>
      <c r="N6" s="172"/>
      <c r="O6" s="172"/>
      <c r="P6" s="200"/>
      <c r="Q6" s="172"/>
      <c r="R6" s="172"/>
      <c r="S6" s="172"/>
      <c r="T6" s="172"/>
      <c r="U6" s="172"/>
      <c r="V6" s="172"/>
      <c r="W6" s="200"/>
      <c r="X6" s="172"/>
      <c r="Y6" s="172"/>
      <c r="Z6" s="172"/>
      <c r="AA6" s="172"/>
      <c r="AB6" s="172"/>
      <c r="AC6" s="172"/>
      <c r="AD6" s="200"/>
      <c r="AE6" s="172"/>
      <c r="AF6" s="172"/>
      <c r="AG6" s="172"/>
      <c r="AH6" s="172"/>
      <c r="AI6" s="163"/>
      <c r="AJ6" s="164"/>
      <c r="AK6" s="119"/>
      <c r="AL6" s="128">
        <f t="shared" si="0"/>
        <v>0</v>
      </c>
    </row>
    <row r="7" spans="1:38" ht="15.75" x14ac:dyDescent="0.2">
      <c r="A7" s="169">
        <v>5</v>
      </c>
      <c r="B7" s="170"/>
      <c r="C7" s="173"/>
      <c r="D7" s="174"/>
      <c r="E7" s="174"/>
      <c r="F7" s="172"/>
      <c r="G7" s="172"/>
      <c r="H7" s="172"/>
      <c r="I7" s="199"/>
      <c r="J7" s="174"/>
      <c r="K7" s="176"/>
      <c r="L7" s="174"/>
      <c r="M7" s="174"/>
      <c r="N7" s="172"/>
      <c r="O7" s="174"/>
      <c r="P7" s="199"/>
      <c r="Q7" s="174"/>
      <c r="R7" s="172"/>
      <c r="S7" s="172"/>
      <c r="T7" s="174"/>
      <c r="U7" s="174"/>
      <c r="V7" s="174"/>
      <c r="W7" s="199"/>
      <c r="X7" s="174"/>
      <c r="Y7" s="174"/>
      <c r="Z7" s="174"/>
      <c r="AA7" s="174"/>
      <c r="AB7" s="174"/>
      <c r="AC7" s="172"/>
      <c r="AD7" s="199"/>
      <c r="AE7" s="174"/>
      <c r="AF7" s="174"/>
      <c r="AG7" s="174"/>
      <c r="AH7" s="177"/>
      <c r="AI7" s="146"/>
      <c r="AJ7" s="106"/>
      <c r="AK7" s="142"/>
      <c r="AL7" s="128">
        <f t="shared" si="0"/>
        <v>0</v>
      </c>
    </row>
    <row r="8" spans="1:38" ht="15.75" x14ac:dyDescent="0.2">
      <c r="A8" s="169">
        <v>6</v>
      </c>
      <c r="B8" s="170"/>
      <c r="C8" s="171"/>
      <c r="D8" s="172"/>
      <c r="E8" s="174"/>
      <c r="F8" s="174"/>
      <c r="G8" s="172"/>
      <c r="H8" s="174"/>
      <c r="I8" s="199"/>
      <c r="J8" s="174"/>
      <c r="K8" s="176"/>
      <c r="L8" s="174"/>
      <c r="M8" s="174"/>
      <c r="N8" s="172"/>
      <c r="O8" s="174"/>
      <c r="P8" s="199"/>
      <c r="Q8" s="172"/>
      <c r="R8" s="172"/>
      <c r="S8" s="174"/>
      <c r="T8" s="174"/>
      <c r="U8" s="174"/>
      <c r="V8" s="174"/>
      <c r="W8" s="199"/>
      <c r="X8" s="174"/>
      <c r="Y8" s="174"/>
      <c r="Z8" s="174"/>
      <c r="AA8" s="174"/>
      <c r="AB8" s="174"/>
      <c r="AC8" s="174"/>
      <c r="AD8" s="200"/>
      <c r="AE8" s="174"/>
      <c r="AF8" s="174"/>
      <c r="AG8" s="172"/>
      <c r="AH8" s="177"/>
      <c r="AI8" s="146"/>
      <c r="AJ8" s="106"/>
      <c r="AK8" s="142"/>
      <c r="AL8" s="128">
        <f t="shared" si="0"/>
        <v>0</v>
      </c>
    </row>
    <row r="9" spans="1:38" ht="15.75" x14ac:dyDescent="0.2">
      <c r="A9" s="169">
        <v>7</v>
      </c>
      <c r="B9" s="170"/>
      <c r="C9" s="173"/>
      <c r="D9" s="172"/>
      <c r="E9" s="172"/>
      <c r="F9" s="172"/>
      <c r="G9" s="172"/>
      <c r="H9" s="174"/>
      <c r="I9" s="199"/>
      <c r="J9" s="174"/>
      <c r="K9" s="174"/>
      <c r="L9" s="174"/>
      <c r="M9" s="174"/>
      <c r="N9" s="174"/>
      <c r="O9" s="174"/>
      <c r="P9" s="199"/>
      <c r="Q9" s="174"/>
      <c r="R9" s="172"/>
      <c r="S9" s="174"/>
      <c r="T9" s="174"/>
      <c r="U9" s="174"/>
      <c r="V9" s="174"/>
      <c r="W9" s="199"/>
      <c r="X9" s="174"/>
      <c r="Y9" s="174"/>
      <c r="Z9" s="174"/>
      <c r="AA9" s="174"/>
      <c r="AB9" s="174"/>
      <c r="AC9" s="174"/>
      <c r="AD9" s="199"/>
      <c r="AE9" s="174"/>
      <c r="AF9" s="174"/>
      <c r="AG9" s="174"/>
      <c r="AH9" s="177"/>
      <c r="AI9" s="146"/>
      <c r="AJ9" s="106"/>
      <c r="AK9" s="142"/>
      <c r="AL9" s="128">
        <f>AI9+(AJ9/8)</f>
        <v>0</v>
      </c>
    </row>
    <row r="10" spans="1:38" ht="15.75" x14ac:dyDescent="0.2">
      <c r="A10" s="169">
        <v>8</v>
      </c>
      <c r="B10" s="170"/>
      <c r="C10" s="173"/>
      <c r="D10" s="174"/>
      <c r="E10" s="174"/>
      <c r="F10" s="174"/>
      <c r="G10" s="172"/>
      <c r="H10" s="174"/>
      <c r="I10" s="199"/>
      <c r="J10" s="172"/>
      <c r="K10" s="172"/>
      <c r="L10" s="172"/>
      <c r="M10" s="172"/>
      <c r="N10" s="172"/>
      <c r="O10" s="174"/>
      <c r="P10" s="199"/>
      <c r="Q10" s="174"/>
      <c r="R10" s="172"/>
      <c r="S10" s="174"/>
      <c r="T10" s="174"/>
      <c r="U10" s="174"/>
      <c r="V10" s="174"/>
      <c r="W10" s="199"/>
      <c r="X10" s="174"/>
      <c r="Y10" s="174"/>
      <c r="Z10" s="174"/>
      <c r="AA10" s="174"/>
      <c r="AB10" s="174"/>
      <c r="AC10" s="172"/>
      <c r="AD10" s="200"/>
      <c r="AE10" s="172"/>
      <c r="AF10" s="172"/>
      <c r="AG10" s="172"/>
      <c r="AH10" s="178"/>
      <c r="AI10" s="146"/>
      <c r="AJ10" s="106"/>
      <c r="AK10" s="119"/>
      <c r="AL10" s="128">
        <f t="shared" si="0"/>
        <v>0</v>
      </c>
    </row>
    <row r="11" spans="1:38" ht="15.75" x14ac:dyDescent="0.2">
      <c r="A11" s="169">
        <v>9</v>
      </c>
      <c r="B11" s="170"/>
      <c r="C11" s="173"/>
      <c r="D11" s="176"/>
      <c r="E11" s="172"/>
      <c r="F11" s="174"/>
      <c r="G11" s="174"/>
      <c r="H11" s="174"/>
      <c r="I11" s="199"/>
      <c r="J11" s="174"/>
      <c r="K11" s="174"/>
      <c r="L11" s="174"/>
      <c r="M11" s="172"/>
      <c r="N11" s="174"/>
      <c r="O11" s="174"/>
      <c r="P11" s="199"/>
      <c r="Q11" s="174"/>
      <c r="R11" s="172"/>
      <c r="S11" s="174"/>
      <c r="T11" s="174"/>
      <c r="U11" s="174"/>
      <c r="V11" s="174"/>
      <c r="W11" s="199"/>
      <c r="X11" s="174"/>
      <c r="Y11" s="174"/>
      <c r="Z11" s="174"/>
      <c r="AA11" s="172"/>
      <c r="AB11" s="172"/>
      <c r="AC11" s="172"/>
      <c r="AD11" s="200"/>
      <c r="AE11" s="172"/>
      <c r="AF11" s="172"/>
      <c r="AG11" s="172"/>
      <c r="AH11" s="178"/>
      <c r="AI11" s="146"/>
      <c r="AJ11" s="106"/>
      <c r="AK11" s="142"/>
      <c r="AL11" s="128">
        <f t="shared" si="0"/>
        <v>0</v>
      </c>
    </row>
    <row r="12" spans="1:38" ht="15.75" x14ac:dyDescent="0.2">
      <c r="A12" s="169">
        <v>10</v>
      </c>
      <c r="B12" s="170"/>
      <c r="C12" s="171"/>
      <c r="D12" s="174"/>
      <c r="E12" s="174"/>
      <c r="F12" s="174"/>
      <c r="G12" s="174"/>
      <c r="H12" s="174"/>
      <c r="I12" s="199"/>
      <c r="J12" s="172"/>
      <c r="K12" s="172"/>
      <c r="L12" s="174"/>
      <c r="M12" s="174"/>
      <c r="N12" s="174"/>
      <c r="O12" s="172"/>
      <c r="P12" s="200"/>
      <c r="Q12" s="172"/>
      <c r="R12" s="172"/>
      <c r="S12" s="172"/>
      <c r="T12" s="172"/>
      <c r="U12" s="172"/>
      <c r="V12" s="172"/>
      <c r="W12" s="200"/>
      <c r="X12" s="172"/>
      <c r="Y12" s="172"/>
      <c r="Z12" s="172"/>
      <c r="AA12" s="172"/>
      <c r="AB12" s="172"/>
      <c r="AC12" s="174"/>
      <c r="AD12" s="199"/>
      <c r="AE12" s="174"/>
      <c r="AF12" s="174"/>
      <c r="AG12" s="174"/>
      <c r="AH12" s="174"/>
      <c r="AI12" s="146"/>
      <c r="AJ12" s="106"/>
      <c r="AK12" s="119"/>
      <c r="AL12" s="128">
        <f t="shared" si="0"/>
        <v>0</v>
      </c>
    </row>
    <row r="13" spans="1:38" ht="15.75" x14ac:dyDescent="0.2">
      <c r="A13" s="169">
        <v>11</v>
      </c>
      <c r="B13" s="170"/>
      <c r="C13" s="171"/>
      <c r="D13" s="174"/>
      <c r="E13" s="174"/>
      <c r="F13" s="174"/>
      <c r="G13" s="174"/>
      <c r="H13" s="174"/>
      <c r="I13" s="199"/>
      <c r="J13" s="174"/>
      <c r="K13" s="174"/>
      <c r="L13" s="174"/>
      <c r="M13" s="174"/>
      <c r="N13" s="174"/>
      <c r="O13" s="174"/>
      <c r="P13" s="199"/>
      <c r="Q13" s="174"/>
      <c r="R13" s="172"/>
      <c r="S13" s="174"/>
      <c r="T13" s="174"/>
      <c r="U13" s="174"/>
      <c r="V13" s="174"/>
      <c r="W13" s="199"/>
      <c r="X13" s="174"/>
      <c r="Y13" s="174"/>
      <c r="Z13" s="174"/>
      <c r="AA13" s="174"/>
      <c r="AB13" s="174"/>
      <c r="AC13" s="174"/>
      <c r="AD13" s="199"/>
      <c r="AE13" s="174"/>
      <c r="AF13" s="174"/>
      <c r="AG13" s="174"/>
      <c r="AH13" s="177"/>
      <c r="AI13" s="147"/>
      <c r="AJ13" s="130"/>
      <c r="AK13" s="119"/>
      <c r="AL13" s="131">
        <f t="shared" si="0"/>
        <v>0</v>
      </c>
    </row>
    <row r="14" spans="1:38" ht="15.75" x14ac:dyDescent="0.2">
      <c r="A14" s="169">
        <v>12</v>
      </c>
      <c r="B14" s="170"/>
      <c r="C14" s="171"/>
      <c r="D14" s="174"/>
      <c r="E14" s="174"/>
      <c r="F14" s="174"/>
      <c r="G14" s="174"/>
      <c r="H14" s="174"/>
      <c r="I14" s="199"/>
      <c r="J14" s="174"/>
      <c r="K14" s="174"/>
      <c r="L14" s="174"/>
      <c r="M14" s="174"/>
      <c r="N14" s="174"/>
      <c r="O14" s="174"/>
      <c r="P14" s="199"/>
      <c r="Q14" s="174"/>
      <c r="R14" s="174"/>
      <c r="S14" s="174"/>
      <c r="T14" s="174"/>
      <c r="U14" s="174"/>
      <c r="V14" s="174"/>
      <c r="W14" s="199"/>
      <c r="X14" s="174"/>
      <c r="Y14" s="174"/>
      <c r="Z14" s="174"/>
      <c r="AA14" s="172"/>
      <c r="AB14" s="174"/>
      <c r="AC14" s="174"/>
      <c r="AD14" s="199"/>
      <c r="AE14" s="174"/>
      <c r="AF14" s="174"/>
      <c r="AG14" s="174"/>
      <c r="AH14" s="177"/>
      <c r="AI14" s="147"/>
      <c r="AJ14" s="130"/>
      <c r="AK14" s="119"/>
      <c r="AL14" s="131">
        <f t="shared" si="0"/>
        <v>0</v>
      </c>
    </row>
    <row r="15" spans="1:38" ht="15.75" x14ac:dyDescent="0.2">
      <c r="A15" s="169">
        <v>13</v>
      </c>
      <c r="B15" s="170"/>
      <c r="C15" s="171"/>
      <c r="D15" s="172"/>
      <c r="E15" s="174"/>
      <c r="F15" s="174"/>
      <c r="G15" s="174"/>
      <c r="H15" s="174"/>
      <c r="I15" s="199"/>
      <c r="J15" s="172"/>
      <c r="K15" s="174"/>
      <c r="L15" s="174"/>
      <c r="M15" s="174"/>
      <c r="N15" s="174"/>
      <c r="O15" s="174"/>
      <c r="P15" s="199"/>
      <c r="Q15" s="174"/>
      <c r="R15" s="172"/>
      <c r="S15" s="174"/>
      <c r="T15" s="174"/>
      <c r="U15" s="174"/>
      <c r="V15" s="174"/>
      <c r="W15" s="199"/>
      <c r="X15" s="174"/>
      <c r="Y15" s="174"/>
      <c r="Z15" s="174"/>
      <c r="AA15" s="172"/>
      <c r="AB15" s="174"/>
      <c r="AC15" s="174"/>
      <c r="AD15" s="199"/>
      <c r="AE15" s="174"/>
      <c r="AF15" s="174"/>
      <c r="AG15" s="174"/>
      <c r="AH15" s="177"/>
      <c r="AI15" s="147"/>
      <c r="AJ15" s="130"/>
      <c r="AK15" s="119"/>
      <c r="AL15" s="131">
        <f t="shared" si="0"/>
        <v>0</v>
      </c>
    </row>
    <row r="16" spans="1:38" ht="15.75" x14ac:dyDescent="0.2">
      <c r="A16" s="169">
        <v>14</v>
      </c>
      <c r="B16" s="170"/>
      <c r="C16" s="173"/>
      <c r="D16" s="176"/>
      <c r="E16" s="172"/>
      <c r="F16" s="174"/>
      <c r="G16" s="174"/>
      <c r="H16" s="174"/>
      <c r="I16" s="199"/>
      <c r="J16" s="174"/>
      <c r="K16" s="174"/>
      <c r="L16" s="174"/>
      <c r="M16" s="174"/>
      <c r="N16" s="174"/>
      <c r="O16" s="174"/>
      <c r="P16" s="199"/>
      <c r="Q16" s="174"/>
      <c r="R16" s="172"/>
      <c r="S16" s="174"/>
      <c r="T16" s="174"/>
      <c r="U16" s="174"/>
      <c r="V16" s="174"/>
      <c r="W16" s="200"/>
      <c r="X16" s="172"/>
      <c r="Y16" s="172"/>
      <c r="Z16" s="174"/>
      <c r="AA16" s="174"/>
      <c r="AB16" s="174"/>
      <c r="AC16" s="174"/>
      <c r="AD16" s="199"/>
      <c r="AE16" s="174"/>
      <c r="AF16" s="174"/>
      <c r="AG16" s="174"/>
      <c r="AH16" s="177"/>
      <c r="AI16" s="147"/>
      <c r="AJ16" s="130"/>
      <c r="AK16" s="142"/>
      <c r="AL16" s="131">
        <f t="shared" si="0"/>
        <v>0</v>
      </c>
    </row>
    <row r="17" spans="1:38" ht="15.75" x14ac:dyDescent="0.2">
      <c r="A17" s="169">
        <v>15</v>
      </c>
      <c r="B17" s="170"/>
      <c r="C17" s="173"/>
      <c r="D17" s="174"/>
      <c r="E17" s="174"/>
      <c r="F17" s="172"/>
      <c r="G17" s="174"/>
      <c r="H17" s="174"/>
      <c r="I17" s="199"/>
      <c r="J17" s="174"/>
      <c r="K17" s="174"/>
      <c r="L17" s="174"/>
      <c r="M17" s="174"/>
      <c r="N17" s="174"/>
      <c r="O17" s="174"/>
      <c r="P17" s="199"/>
      <c r="Q17" s="174"/>
      <c r="R17" s="172"/>
      <c r="S17" s="174"/>
      <c r="T17" s="174"/>
      <c r="U17" s="174"/>
      <c r="V17" s="174"/>
      <c r="W17" s="199"/>
      <c r="X17" s="174"/>
      <c r="Y17" s="174"/>
      <c r="Z17" s="174"/>
      <c r="AA17" s="174"/>
      <c r="AB17" s="174"/>
      <c r="AC17" s="174"/>
      <c r="AD17" s="199"/>
      <c r="AE17" s="174"/>
      <c r="AF17" s="174"/>
      <c r="AG17" s="174"/>
      <c r="AH17" s="177"/>
      <c r="AI17" s="147"/>
      <c r="AJ17" s="130"/>
      <c r="AK17" s="142"/>
      <c r="AL17" s="131">
        <f t="shared" si="0"/>
        <v>0</v>
      </c>
    </row>
    <row r="18" spans="1:38" ht="15.75" x14ac:dyDescent="0.2">
      <c r="A18" s="169">
        <v>16</v>
      </c>
      <c r="B18" s="179"/>
      <c r="C18" s="173"/>
      <c r="D18" s="174"/>
      <c r="E18" s="174"/>
      <c r="F18" s="174"/>
      <c r="G18" s="174"/>
      <c r="H18" s="174"/>
      <c r="I18" s="199"/>
      <c r="J18" s="174"/>
      <c r="K18" s="174"/>
      <c r="L18" s="174"/>
      <c r="M18" s="174"/>
      <c r="N18" s="174"/>
      <c r="O18" s="174"/>
      <c r="P18" s="199"/>
      <c r="Q18" s="174"/>
      <c r="R18" s="174"/>
      <c r="S18" s="174"/>
      <c r="T18" s="174"/>
      <c r="U18" s="174"/>
      <c r="V18" s="174"/>
      <c r="W18" s="199"/>
      <c r="X18" s="174"/>
      <c r="Y18" s="174"/>
      <c r="Z18" s="174"/>
      <c r="AA18" s="172"/>
      <c r="AB18" s="174"/>
      <c r="AC18" s="174"/>
      <c r="AD18" s="199"/>
      <c r="AE18" s="174"/>
      <c r="AF18" s="174"/>
      <c r="AG18" s="174"/>
      <c r="AH18" s="177"/>
      <c r="AI18" s="147"/>
      <c r="AJ18" s="130"/>
      <c r="AK18" s="142"/>
      <c r="AL18" s="131">
        <f t="shared" si="0"/>
        <v>0</v>
      </c>
    </row>
    <row r="19" spans="1:38" ht="15.75" x14ac:dyDescent="0.2">
      <c r="A19" s="169">
        <v>17</v>
      </c>
      <c r="B19" s="180"/>
      <c r="C19" s="173"/>
      <c r="D19" s="172"/>
      <c r="E19" s="172"/>
      <c r="F19" s="172"/>
      <c r="G19" s="172"/>
      <c r="H19" s="172"/>
      <c r="I19" s="200"/>
      <c r="J19" s="174"/>
      <c r="K19" s="174"/>
      <c r="L19" s="174"/>
      <c r="M19" s="174"/>
      <c r="N19" s="174"/>
      <c r="O19" s="174"/>
      <c r="P19" s="200"/>
      <c r="Q19" s="172"/>
      <c r="R19" s="172"/>
      <c r="S19" s="172"/>
      <c r="T19" s="172"/>
      <c r="U19" s="172"/>
      <c r="V19" s="172"/>
      <c r="W19" s="200"/>
      <c r="X19" s="172"/>
      <c r="Y19" s="172"/>
      <c r="Z19" s="172"/>
      <c r="AA19" s="172"/>
      <c r="AB19" s="172"/>
      <c r="AC19" s="172"/>
      <c r="AD19" s="200"/>
      <c r="AE19" s="172"/>
      <c r="AF19" s="172"/>
      <c r="AG19" s="172"/>
      <c r="AH19" s="178"/>
      <c r="AI19" s="147"/>
      <c r="AJ19" s="130"/>
      <c r="AK19" s="142"/>
      <c r="AL19" s="131">
        <f t="shared" si="0"/>
        <v>0</v>
      </c>
    </row>
    <row r="20" spans="1:38" ht="16.5" thickBot="1" x14ac:dyDescent="0.25">
      <c r="A20" s="181">
        <v>18</v>
      </c>
      <c r="B20" s="182"/>
      <c r="C20" s="183"/>
      <c r="D20" s="184"/>
      <c r="E20" s="184"/>
      <c r="F20" s="184"/>
      <c r="G20" s="185"/>
      <c r="H20" s="185"/>
      <c r="I20" s="213"/>
      <c r="J20" s="185"/>
      <c r="K20" s="185"/>
      <c r="L20" s="185"/>
      <c r="M20" s="185"/>
      <c r="N20" s="185"/>
      <c r="O20" s="185"/>
      <c r="P20" s="213"/>
      <c r="Q20" s="185"/>
      <c r="R20" s="184"/>
      <c r="S20" s="185"/>
      <c r="T20" s="185"/>
      <c r="U20" s="185"/>
      <c r="V20" s="185"/>
      <c r="W20" s="213"/>
      <c r="X20" s="185"/>
      <c r="Y20" s="185"/>
      <c r="Z20" s="185"/>
      <c r="AA20" s="184"/>
      <c r="AB20" s="185"/>
      <c r="AC20" s="185"/>
      <c r="AD20" s="213"/>
      <c r="AE20" s="185"/>
      <c r="AF20" s="185"/>
      <c r="AG20" s="185"/>
      <c r="AH20" s="186"/>
      <c r="AI20" s="147"/>
      <c r="AJ20" s="130"/>
      <c r="AK20" s="119"/>
      <c r="AL20" s="131">
        <f t="shared" si="0"/>
        <v>0</v>
      </c>
    </row>
    <row r="21" spans="1:38" ht="16.5" thickBot="1" x14ac:dyDescent="0.25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138">
        <f>SUM(AI3:AI17)</f>
        <v>22</v>
      </c>
      <c r="AJ21" s="138">
        <f>SUM(AJ3:AJ17)</f>
        <v>137.15</v>
      </c>
      <c r="AK21" s="139">
        <f>SUM(AK3:AK17)</f>
        <v>0</v>
      </c>
      <c r="AL21" s="140">
        <f>SUM(AL3:AL17)</f>
        <v>39.143749999999997</v>
      </c>
    </row>
    <row r="22" spans="1:38" x14ac:dyDescent="0.2">
      <c r="G22" s="196"/>
      <c r="J22" s="196"/>
      <c r="N22" s="196"/>
      <c r="Q22" s="196"/>
      <c r="U22" s="196"/>
      <c r="X22" s="196"/>
      <c r="AB22" s="196"/>
      <c r="AE22" s="196"/>
    </row>
    <row r="23" spans="1:38" x14ac:dyDescent="0.2">
      <c r="G23" s="196"/>
      <c r="J23" s="196"/>
      <c r="N23" s="196"/>
      <c r="Q23" s="196"/>
      <c r="U23" s="196"/>
      <c r="X23" s="196"/>
      <c r="AB23" s="196"/>
      <c r="AE23" s="196"/>
    </row>
    <row r="24" spans="1:38" x14ac:dyDescent="0.2">
      <c r="G24" s="196"/>
      <c r="J24" s="196"/>
      <c r="N24" s="196"/>
      <c r="Q24" s="196"/>
      <c r="U24" s="196"/>
      <c r="X24" s="196"/>
      <c r="AB24" s="196"/>
      <c r="AE24" s="196"/>
    </row>
    <row r="25" spans="1:38" x14ac:dyDescent="0.2">
      <c r="G25" s="196"/>
      <c r="J25" s="196"/>
      <c r="N25" s="196"/>
      <c r="Q25" s="196"/>
      <c r="U25" s="196"/>
      <c r="X25" s="196"/>
      <c r="AB25" s="196"/>
      <c r="AE25" s="196"/>
    </row>
    <row r="26" spans="1:38" x14ac:dyDescent="0.2">
      <c r="G26" s="196"/>
      <c r="J26" s="196"/>
      <c r="N26" s="196"/>
      <c r="Q26" s="196"/>
      <c r="U26" s="196"/>
      <c r="X26" s="196"/>
      <c r="AB26" s="196"/>
      <c r="AE26" s="196"/>
    </row>
    <row r="27" spans="1:38" x14ac:dyDescent="0.2">
      <c r="G27" s="196"/>
      <c r="J27" s="196"/>
      <c r="N27" s="196"/>
      <c r="Q27" s="196"/>
      <c r="U27" s="196"/>
      <c r="X27" s="196"/>
      <c r="AB27" s="196"/>
      <c r="AE27" s="196"/>
    </row>
    <row r="28" spans="1:38" x14ac:dyDescent="0.2">
      <c r="G28" s="196"/>
      <c r="J28" s="196"/>
      <c r="N28" s="196"/>
      <c r="Q28" s="196"/>
      <c r="U28" s="196"/>
      <c r="X28" s="196"/>
      <c r="AB28" s="196"/>
      <c r="AE28" s="196"/>
    </row>
    <row r="29" spans="1:38" x14ac:dyDescent="0.2">
      <c r="G29" s="196"/>
      <c r="J29" s="196"/>
      <c r="N29" s="196"/>
      <c r="Q29" s="196"/>
      <c r="U29" s="196"/>
      <c r="X29" s="196"/>
      <c r="AB29" s="196"/>
      <c r="AE29" s="196"/>
    </row>
    <row r="30" spans="1:38" x14ac:dyDescent="0.2">
      <c r="G30" s="196"/>
      <c r="J30" s="196"/>
      <c r="N30" s="196"/>
      <c r="Q30" s="196"/>
      <c r="U30" s="196"/>
      <c r="X30" s="196"/>
      <c r="AB30" s="196"/>
      <c r="AE30" s="196"/>
    </row>
    <row r="31" spans="1:38" x14ac:dyDescent="0.2">
      <c r="G31" s="196"/>
      <c r="J31" s="196"/>
      <c r="N31" s="196"/>
      <c r="Q31" s="196"/>
      <c r="U31" s="196"/>
      <c r="X31" s="196"/>
      <c r="AB31" s="196"/>
      <c r="AE31" s="196"/>
    </row>
    <row r="32" spans="1:38" x14ac:dyDescent="0.2">
      <c r="G32" s="196"/>
      <c r="J32" s="196"/>
      <c r="N32" s="196"/>
      <c r="Q32" s="196"/>
      <c r="U32" s="196"/>
      <c r="X32" s="196"/>
      <c r="AB32" s="196"/>
      <c r="AE32" s="196"/>
    </row>
    <row r="33" spans="7:31" x14ac:dyDescent="0.2">
      <c r="G33" s="196"/>
      <c r="J33" s="196"/>
      <c r="N33" s="196"/>
      <c r="Q33" s="196"/>
      <c r="U33" s="196"/>
      <c r="X33" s="196"/>
      <c r="AB33" s="196"/>
      <c r="AE33" s="196"/>
    </row>
    <row r="34" spans="7:31" x14ac:dyDescent="0.2">
      <c r="G34" s="196"/>
      <c r="J34" s="196"/>
      <c r="N34" s="196"/>
      <c r="Q34" s="196"/>
      <c r="U34" s="196"/>
      <c r="X34" s="196"/>
      <c r="AB34" s="196"/>
      <c r="AE34" s="196"/>
    </row>
    <row r="35" spans="7:31" x14ac:dyDescent="0.2">
      <c r="G35" s="196"/>
      <c r="J35" s="196"/>
      <c r="N35" s="196"/>
      <c r="Q35" s="196"/>
      <c r="U35" s="196"/>
      <c r="X35" s="196"/>
      <c r="AB35" s="196"/>
      <c r="AE35" s="196"/>
    </row>
  </sheetData>
  <mergeCells count="2">
    <mergeCell ref="A1:AL1"/>
    <mergeCell ref="A21:AH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1"/>
  <sheetViews>
    <sheetView workbookViewId="0">
      <selection activeCell="L16" sqref="L16"/>
    </sheetView>
  </sheetViews>
  <sheetFormatPr defaultRowHeight="12.75" x14ac:dyDescent="0.2"/>
  <cols>
    <col min="1" max="1" width="4.28515625" customWidth="1"/>
    <col min="2" max="2" width="14.85546875" customWidth="1"/>
    <col min="3" max="3" width="4.7109375" customWidth="1"/>
    <col min="4" max="4" width="5.85546875" customWidth="1"/>
    <col min="5" max="5" width="15.28515625" customWidth="1"/>
    <col min="6" max="6" width="10.5703125" customWidth="1"/>
    <col min="7" max="7" width="10.7109375" customWidth="1"/>
    <col min="8" max="8" width="10.140625" customWidth="1"/>
    <col min="9" max="9" width="9.5703125" customWidth="1"/>
    <col min="10" max="10" width="10.140625" customWidth="1"/>
    <col min="11" max="11" width="11.42578125" customWidth="1"/>
    <col min="12" max="12" width="8.28515625" customWidth="1"/>
    <col min="13" max="13" width="10.140625" customWidth="1"/>
    <col min="14" max="14" width="12.140625" customWidth="1"/>
    <col min="15" max="15" width="11.85546875" customWidth="1"/>
    <col min="16" max="16" width="11.42578125" customWidth="1"/>
    <col min="17" max="17" width="13.28515625" customWidth="1"/>
    <col min="18" max="18" width="14" style="34" customWidth="1"/>
    <col min="19" max="19" width="11" style="34" customWidth="1"/>
    <col min="20" max="20" width="10.28515625" style="34" customWidth="1"/>
    <col min="21" max="21" width="12.85546875" style="34" customWidth="1"/>
    <col min="22" max="22" width="11.140625" style="34" customWidth="1"/>
    <col min="23" max="23" width="11.42578125" style="34" customWidth="1"/>
    <col min="24" max="24" width="13.85546875" style="34" customWidth="1"/>
    <col min="25" max="25" width="14" customWidth="1"/>
    <col min="26" max="26" width="14.42578125" customWidth="1"/>
    <col min="27" max="27" width="10" customWidth="1"/>
    <col min="28" max="28" width="10.140625" customWidth="1"/>
    <col min="32" max="32" width="18.42578125" customWidth="1"/>
  </cols>
  <sheetData>
    <row r="1" spans="1:35" ht="3" customHeight="1" thickBot="1" x14ac:dyDescent="0.25"/>
    <row r="2" spans="1:35" ht="18" x14ac:dyDescent="0.25">
      <c r="A2" s="4"/>
      <c r="B2" s="236"/>
      <c r="C2" s="236"/>
      <c r="D2" s="236"/>
      <c r="E2" s="236"/>
      <c r="F2" s="236"/>
      <c r="G2" s="236"/>
      <c r="H2" s="236"/>
      <c r="I2" s="236"/>
      <c r="J2" s="189"/>
      <c r="K2" s="189"/>
      <c r="L2" s="189"/>
      <c r="M2" s="189"/>
      <c r="N2" s="189"/>
      <c r="O2" s="189"/>
      <c r="P2" s="189"/>
      <c r="Q2" s="189"/>
      <c r="R2" s="237"/>
      <c r="S2" s="237"/>
      <c r="T2" s="237"/>
      <c r="U2" s="237"/>
      <c r="V2" s="237"/>
      <c r="W2" s="237"/>
      <c r="X2" s="237"/>
      <c r="Y2" s="21"/>
      <c r="Z2" s="5"/>
    </row>
    <row r="3" spans="1:35" ht="18" x14ac:dyDescent="0.25">
      <c r="A3" s="6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38"/>
      <c r="S3" s="238"/>
      <c r="T3" s="238"/>
      <c r="U3" s="238"/>
      <c r="V3" s="238"/>
      <c r="W3" s="238"/>
      <c r="X3" s="238"/>
      <c r="Y3" s="22"/>
      <c r="Z3" s="10"/>
    </row>
    <row r="4" spans="1:35" ht="3.6" customHeight="1" thickBot="1" x14ac:dyDescent="0.3">
      <c r="A4" s="6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238"/>
      <c r="S4" s="238"/>
      <c r="T4" s="238"/>
      <c r="U4" s="238"/>
      <c r="V4" s="238"/>
      <c r="W4" s="238"/>
      <c r="X4" s="238"/>
      <c r="Y4" s="22"/>
      <c r="Z4" s="10"/>
    </row>
    <row r="5" spans="1:35" ht="13.5" hidden="1" thickBot="1" x14ac:dyDescent="0.25">
      <c r="A5" s="6"/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40"/>
      <c r="S5" s="40"/>
      <c r="T5" s="40"/>
      <c r="U5" s="40"/>
      <c r="V5" s="40"/>
      <c r="W5" s="40"/>
      <c r="X5" s="40"/>
      <c r="Y5" s="9"/>
      <c r="Z5" s="10"/>
    </row>
    <row r="6" spans="1:35" ht="20.25" customHeight="1" x14ac:dyDescent="0.2">
      <c r="A6" s="265" t="s">
        <v>1</v>
      </c>
      <c r="B6" s="278" t="s">
        <v>2</v>
      </c>
      <c r="C6" s="232" t="s">
        <v>3</v>
      </c>
      <c r="D6" s="232" t="s">
        <v>4</v>
      </c>
      <c r="E6" s="232" t="s">
        <v>21</v>
      </c>
      <c r="F6" s="240" t="s">
        <v>5</v>
      </c>
      <c r="G6" s="277"/>
      <c r="H6" s="239" t="s">
        <v>6</v>
      </c>
      <c r="I6" s="240"/>
      <c r="J6" s="275" t="s">
        <v>25</v>
      </c>
      <c r="K6" s="273" t="s">
        <v>16</v>
      </c>
      <c r="L6" s="241" t="s">
        <v>24</v>
      </c>
      <c r="M6" s="271" t="s">
        <v>30</v>
      </c>
      <c r="N6" s="244" t="s">
        <v>29</v>
      </c>
      <c r="O6" s="273" t="s">
        <v>20</v>
      </c>
      <c r="P6" s="241" t="s">
        <v>31</v>
      </c>
      <c r="Q6" s="249" t="s">
        <v>32</v>
      </c>
      <c r="R6" s="257" t="s">
        <v>7</v>
      </c>
      <c r="S6" s="247" t="s">
        <v>23</v>
      </c>
      <c r="T6" s="269" t="s">
        <v>44</v>
      </c>
      <c r="U6" s="234" t="s">
        <v>43</v>
      </c>
      <c r="V6" s="234" t="s">
        <v>45</v>
      </c>
      <c r="W6" s="253" t="s">
        <v>22</v>
      </c>
      <c r="X6" s="255" t="s">
        <v>27</v>
      </c>
      <c r="Y6" s="267" t="s">
        <v>8</v>
      </c>
      <c r="Z6" s="260" t="s">
        <v>26</v>
      </c>
    </row>
    <row r="7" spans="1:35" x14ac:dyDescent="0.2">
      <c r="A7" s="266" t="s">
        <v>1</v>
      </c>
      <c r="B7" s="279"/>
      <c r="C7" s="233"/>
      <c r="D7" s="233"/>
      <c r="E7" s="233"/>
      <c r="F7" s="252" t="s">
        <v>9</v>
      </c>
      <c r="G7" s="252" t="s">
        <v>10</v>
      </c>
      <c r="H7" s="252" t="s">
        <v>9</v>
      </c>
      <c r="I7" s="230" t="s">
        <v>10</v>
      </c>
      <c r="J7" s="276"/>
      <c r="K7" s="274"/>
      <c r="L7" s="242"/>
      <c r="M7" s="272"/>
      <c r="N7" s="245"/>
      <c r="O7" s="274"/>
      <c r="P7" s="242"/>
      <c r="Q7" s="250"/>
      <c r="R7" s="258"/>
      <c r="S7" s="248"/>
      <c r="T7" s="270"/>
      <c r="U7" s="235"/>
      <c r="V7" s="235"/>
      <c r="W7" s="254"/>
      <c r="X7" s="256"/>
      <c r="Y7" s="268"/>
      <c r="Z7" s="261"/>
    </row>
    <row r="8" spans="1:35" ht="72" customHeight="1" thickBot="1" x14ac:dyDescent="0.3">
      <c r="A8" s="266"/>
      <c r="B8" s="279"/>
      <c r="C8" s="233"/>
      <c r="D8" s="233"/>
      <c r="E8" s="233"/>
      <c r="F8" s="243"/>
      <c r="G8" s="243"/>
      <c r="H8" s="243"/>
      <c r="I8" s="231"/>
      <c r="J8" s="276"/>
      <c r="K8" s="274"/>
      <c r="L8" s="242"/>
      <c r="M8" s="272"/>
      <c r="N8" s="246"/>
      <c r="O8" s="274"/>
      <c r="P8" s="243"/>
      <c r="Q8" s="251"/>
      <c r="R8" s="258"/>
      <c r="S8" s="248"/>
      <c r="T8" s="270"/>
      <c r="U8" s="235"/>
      <c r="V8" s="235"/>
      <c r="W8" s="254"/>
      <c r="X8" s="256"/>
      <c r="Y8" s="268"/>
      <c r="Z8" s="261"/>
      <c r="AF8" s="114"/>
    </row>
    <row r="9" spans="1:35" s="39" customFormat="1" ht="13.5" thickBot="1" x14ac:dyDescent="0.25">
      <c r="A9" s="192">
        <v>1</v>
      </c>
      <c r="B9" s="190">
        <v>2</v>
      </c>
      <c r="C9" s="190">
        <v>3</v>
      </c>
      <c r="D9" s="190">
        <v>4</v>
      </c>
      <c r="E9" s="190">
        <v>5</v>
      </c>
      <c r="F9" s="87">
        <v>6</v>
      </c>
      <c r="G9" s="88">
        <v>7</v>
      </c>
      <c r="H9" s="87">
        <v>8</v>
      </c>
      <c r="I9" s="89">
        <v>9</v>
      </c>
      <c r="J9" s="192">
        <v>10</v>
      </c>
      <c r="K9" s="190">
        <v>11</v>
      </c>
      <c r="L9" s="190">
        <v>12</v>
      </c>
      <c r="M9" s="84">
        <v>14</v>
      </c>
      <c r="N9" s="90">
        <v>15</v>
      </c>
      <c r="O9" s="190">
        <v>16</v>
      </c>
      <c r="P9" s="190">
        <v>17</v>
      </c>
      <c r="Q9" s="190">
        <v>18</v>
      </c>
      <c r="R9" s="83">
        <v>19</v>
      </c>
      <c r="S9" s="83">
        <v>20</v>
      </c>
      <c r="T9" s="83">
        <v>21</v>
      </c>
      <c r="U9" s="83">
        <v>22</v>
      </c>
      <c r="V9" s="83">
        <v>23</v>
      </c>
      <c r="W9" s="83">
        <v>24</v>
      </c>
      <c r="X9" s="83">
        <v>25</v>
      </c>
      <c r="Y9" s="83">
        <v>26</v>
      </c>
      <c r="Z9" s="84">
        <v>27</v>
      </c>
    </row>
    <row r="10" spans="1:35" s="31" customFormat="1" ht="20.25" customHeight="1" x14ac:dyDescent="0.25">
      <c r="A10" s="124">
        <v>1</v>
      </c>
      <c r="B10" s="188" t="s">
        <v>55</v>
      </c>
      <c r="C10" s="92" t="s">
        <v>11</v>
      </c>
      <c r="D10" s="93">
        <v>31</v>
      </c>
      <c r="E10" s="27" t="s">
        <v>19</v>
      </c>
      <c r="F10" s="103" t="s">
        <v>54</v>
      </c>
      <c r="G10" s="103" t="s">
        <v>12</v>
      </c>
      <c r="H10" s="103" t="s">
        <v>13</v>
      </c>
      <c r="I10" s="103" t="s">
        <v>14</v>
      </c>
      <c r="J10" s="94">
        <v>22</v>
      </c>
      <c r="K10" s="107">
        <f>26-J10</f>
        <v>4</v>
      </c>
      <c r="L10" s="193">
        <v>137.15</v>
      </c>
      <c r="M10" s="100">
        <v>350</v>
      </c>
      <c r="N10" s="100">
        <v>0</v>
      </c>
      <c r="O10" s="95">
        <f>[4]Attendance!AK4</f>
        <v>0</v>
      </c>
      <c r="P10" s="96">
        <f>L10/8*(M10+M10*5/100)</f>
        <v>6300.328125</v>
      </c>
      <c r="Q10" s="96">
        <f t="shared" ref="Q10" si="0">J10*M10</f>
        <v>7700</v>
      </c>
      <c r="R10" s="217">
        <f>Q10+P10+N10</f>
        <v>14000.328125</v>
      </c>
      <c r="S10" s="109">
        <v>105</v>
      </c>
      <c r="T10" s="97">
        <v>0</v>
      </c>
      <c r="U10" s="109">
        <v>554.20000000000005</v>
      </c>
      <c r="V10" s="98">
        <v>200</v>
      </c>
      <c r="W10" s="113">
        <f>R10*3.25/100</f>
        <v>455.01066406249998</v>
      </c>
      <c r="X10" s="120">
        <f>V10+U10+T10+S10+O10</f>
        <v>859.2</v>
      </c>
      <c r="Y10" s="121">
        <f>R10-X10</f>
        <v>13141.128124999999</v>
      </c>
      <c r="Z10" s="115">
        <v>44903</v>
      </c>
    </row>
    <row r="11" spans="1:35" s="31" customFormat="1" ht="21.75" customHeight="1" x14ac:dyDescent="0.25">
      <c r="A11" s="125">
        <v>2</v>
      </c>
      <c r="B11" s="137"/>
      <c r="C11" s="12"/>
      <c r="D11" s="14"/>
      <c r="E11" s="33"/>
      <c r="F11" s="13"/>
      <c r="G11" s="13"/>
      <c r="H11" s="13"/>
      <c r="I11" s="13"/>
      <c r="J11" s="76"/>
      <c r="K11" s="108"/>
      <c r="L11" s="76"/>
      <c r="M11" s="101"/>
      <c r="N11" s="102"/>
      <c r="O11" s="91"/>
      <c r="P11" s="77"/>
      <c r="Q11" s="77"/>
      <c r="R11" s="80"/>
      <c r="S11" s="110"/>
      <c r="T11" s="64"/>
      <c r="U11" s="110"/>
      <c r="V11" s="45"/>
      <c r="W11" s="111"/>
      <c r="X11" s="122"/>
      <c r="Y11" s="123"/>
      <c r="Z11" s="116"/>
    </row>
    <row r="12" spans="1:35" ht="20.25" customHeight="1" x14ac:dyDescent="0.25">
      <c r="A12" s="126">
        <v>3</v>
      </c>
      <c r="B12" s="137"/>
      <c r="C12" s="12"/>
      <c r="D12" s="14"/>
      <c r="E12" s="26"/>
      <c r="F12" s="13"/>
      <c r="G12" s="13"/>
      <c r="H12" s="13"/>
      <c r="I12" s="13"/>
      <c r="J12" s="76"/>
      <c r="K12" s="108"/>
      <c r="L12" s="76"/>
      <c r="M12" s="102"/>
      <c r="N12" s="102"/>
      <c r="O12" s="91"/>
      <c r="P12" s="77"/>
      <c r="Q12" s="77"/>
      <c r="R12" s="80"/>
      <c r="S12" s="110"/>
      <c r="T12" s="64"/>
      <c r="U12" s="110"/>
      <c r="V12" s="45"/>
      <c r="W12" s="111"/>
      <c r="X12" s="122"/>
      <c r="Y12" s="123"/>
      <c r="Z12" s="116"/>
    </row>
    <row r="13" spans="1:35" s="30" customFormat="1" ht="16.5" customHeight="1" thickBot="1" x14ac:dyDescent="0.3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4"/>
      <c r="N13" s="148">
        <f>SUM(N10:N12)</f>
        <v>0</v>
      </c>
      <c r="O13" s="149">
        <f>SUM(O10:O12)</f>
        <v>0</v>
      </c>
      <c r="P13" s="149">
        <f>SUM(P10:P12)</f>
        <v>6300.328125</v>
      </c>
      <c r="Q13" s="149">
        <f>SUM(Q10:Q12)</f>
        <v>7700</v>
      </c>
      <c r="R13" s="150">
        <f t="shared" ref="R13" si="1">Q13+P13+N13</f>
        <v>14000.328125</v>
      </c>
      <c r="S13" s="151">
        <f t="shared" ref="S13:Y13" si="2">SUM(S10:S12)</f>
        <v>105</v>
      </c>
      <c r="T13" s="151">
        <f t="shared" si="2"/>
        <v>0</v>
      </c>
      <c r="U13" s="152">
        <f t="shared" si="2"/>
        <v>554.20000000000005</v>
      </c>
      <c r="V13" s="153">
        <f t="shared" si="2"/>
        <v>200</v>
      </c>
      <c r="W13" s="153">
        <f t="shared" si="2"/>
        <v>455.01066406249998</v>
      </c>
      <c r="X13" s="154">
        <f t="shared" si="2"/>
        <v>859.2</v>
      </c>
      <c r="Y13" s="155">
        <f t="shared" si="2"/>
        <v>13141.128124999999</v>
      </c>
      <c r="Z13" s="156"/>
    </row>
    <row r="14" spans="1:35" ht="3.95" customHeight="1" x14ac:dyDescent="0.2">
      <c r="T14" s="3"/>
    </row>
    <row r="15" spans="1:35" ht="3" customHeight="1" x14ac:dyDescent="0.25">
      <c r="B15" s="55"/>
      <c r="C15" s="34"/>
      <c r="D15" s="34"/>
      <c r="E15" s="34"/>
      <c r="F15" s="34"/>
      <c r="G15" s="34"/>
      <c r="T15" s="65"/>
      <c r="V15" s="63"/>
    </row>
    <row r="16" spans="1:35" ht="19.5" x14ac:dyDescent="0.3">
      <c r="B16" s="74" t="s">
        <v>35</v>
      </c>
      <c r="C16" s="71"/>
      <c r="D16" s="71"/>
      <c r="E16" s="71"/>
      <c r="F16" s="71"/>
      <c r="G16" s="71"/>
      <c r="H16" s="7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66"/>
      <c r="U16"/>
      <c r="V16" s="60"/>
      <c r="W16"/>
      <c r="X16"/>
      <c r="AB16" s="3"/>
      <c r="AC16" s="42"/>
      <c r="AD16" s="43"/>
      <c r="AE16" s="43"/>
      <c r="AF16" s="43"/>
      <c r="AG16" s="43"/>
      <c r="AH16" s="19"/>
      <c r="AI16" s="3"/>
    </row>
    <row r="17" spans="2:35" ht="16.5" x14ac:dyDescent="0.25">
      <c r="B17" s="69" t="s">
        <v>36</v>
      </c>
      <c r="C17" s="70"/>
      <c r="D17" s="70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7"/>
      <c r="U17"/>
      <c r="V17" s="60"/>
      <c r="W17"/>
      <c r="X17"/>
      <c r="AB17" s="3"/>
      <c r="AC17" s="42"/>
      <c r="AD17" s="43"/>
      <c r="AE17" s="43"/>
      <c r="AF17" s="43"/>
      <c r="AG17" s="43"/>
      <c r="AH17" s="19"/>
      <c r="AI17" s="3"/>
    </row>
    <row r="18" spans="2:35" ht="16.5" x14ac:dyDescent="0.25">
      <c r="B18" s="72" t="s">
        <v>51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8"/>
      <c r="U18"/>
      <c r="V18" s="60"/>
      <c r="W18"/>
      <c r="X18"/>
      <c r="AB18" s="3"/>
      <c r="AC18" s="259"/>
      <c r="AD18" s="259"/>
      <c r="AE18" s="191"/>
      <c r="AF18" s="191"/>
      <c r="AG18" s="191"/>
      <c r="AH18" s="20"/>
      <c r="AI18" s="3"/>
    </row>
    <row r="19" spans="2:35" ht="5.0999999999999996" customHeight="1" thickBot="1" x14ac:dyDescent="0.25">
      <c r="V19" s="60"/>
    </row>
    <row r="20" spans="2:35" ht="19.5" x14ac:dyDescent="0.3">
      <c r="B20" s="46" t="s">
        <v>33</v>
      </c>
      <c r="C20" s="47"/>
      <c r="D20" s="47"/>
      <c r="E20" s="47"/>
      <c r="F20" s="129"/>
      <c r="O20" s="78"/>
      <c r="V20" s="60"/>
      <c r="Y20" s="78"/>
    </row>
    <row r="21" spans="2:35" ht="16.5" x14ac:dyDescent="0.25">
      <c r="B21" s="49" t="s">
        <v>49</v>
      </c>
      <c r="C21" s="50"/>
      <c r="D21" s="50"/>
      <c r="E21" s="50"/>
      <c r="F21" s="61"/>
      <c r="N21" s="78"/>
      <c r="V21" s="60"/>
    </row>
    <row r="22" spans="2:35" ht="16.5" x14ac:dyDescent="0.25">
      <c r="B22" s="49" t="s">
        <v>48</v>
      </c>
      <c r="C22" s="50"/>
      <c r="D22" s="50"/>
      <c r="E22" s="50"/>
      <c r="F22" s="51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61"/>
    </row>
    <row r="23" spans="2:35" ht="17.25" thickBot="1" x14ac:dyDescent="0.3">
      <c r="B23" s="49" t="s">
        <v>38</v>
      </c>
      <c r="C23" s="50"/>
      <c r="D23" s="50"/>
      <c r="E23" s="50"/>
      <c r="F23" s="51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2"/>
    </row>
    <row r="24" spans="2:35" ht="19.5" x14ac:dyDescent="0.3">
      <c r="B24" s="46" t="s">
        <v>39</v>
      </c>
      <c r="C24" s="47"/>
      <c r="D24" s="47"/>
      <c r="E24" s="47"/>
      <c r="F24" s="48"/>
    </row>
    <row r="25" spans="2:35" ht="17.25" thickBot="1" x14ac:dyDescent="0.3">
      <c r="B25" s="52" t="s">
        <v>50</v>
      </c>
      <c r="C25" s="53"/>
      <c r="D25" s="53"/>
      <c r="E25" s="53"/>
      <c r="F25" s="54"/>
      <c r="Q25" s="79"/>
    </row>
    <row r="26" spans="2:35" x14ac:dyDescent="0.2">
      <c r="Q26" s="79"/>
    </row>
    <row r="27" spans="2:35" x14ac:dyDescent="0.2">
      <c r="Q27" s="79"/>
    </row>
    <row r="28" spans="2:35" ht="20.25" x14ac:dyDescent="0.3">
      <c r="B28" s="117" t="s">
        <v>47</v>
      </c>
      <c r="Q28" s="79"/>
    </row>
    <row r="29" spans="2:35" x14ac:dyDescent="0.2">
      <c r="Q29" s="79"/>
    </row>
    <row r="30" spans="2:35" x14ac:dyDescent="0.2">
      <c r="Q30" s="79"/>
    </row>
    <row r="31" spans="2:35" x14ac:dyDescent="0.2">
      <c r="Q31" s="79"/>
    </row>
    <row r="32" spans="2:35" x14ac:dyDescent="0.2">
      <c r="Q32" s="79"/>
    </row>
    <row r="33" spans="17:17" x14ac:dyDescent="0.2">
      <c r="Q33" s="79"/>
    </row>
    <row r="34" spans="17:17" x14ac:dyDescent="0.2">
      <c r="Q34" s="79"/>
    </row>
    <row r="35" spans="17:17" x14ac:dyDescent="0.2">
      <c r="Q35" s="79"/>
    </row>
    <row r="36" spans="17:17" x14ac:dyDescent="0.2">
      <c r="Q36" s="79"/>
    </row>
    <row r="37" spans="17:17" x14ac:dyDescent="0.2">
      <c r="Q37" s="79"/>
    </row>
    <row r="38" spans="17:17" x14ac:dyDescent="0.2">
      <c r="Q38" s="41"/>
    </row>
    <row r="39" spans="17:17" x14ac:dyDescent="0.2">
      <c r="Q39" s="41"/>
    </row>
    <row r="40" spans="17:17" x14ac:dyDescent="0.2">
      <c r="Q40" s="41"/>
    </row>
    <row r="41" spans="17:17" x14ac:dyDescent="0.2">
      <c r="Q41" s="41"/>
    </row>
  </sheetData>
  <mergeCells count="33">
    <mergeCell ref="B2:G2"/>
    <mergeCell ref="H2:I2"/>
    <mergeCell ref="R2:X4"/>
    <mergeCell ref="A6:A8"/>
    <mergeCell ref="B6:B8"/>
    <mergeCell ref="C6:C8"/>
    <mergeCell ref="D6:D8"/>
    <mergeCell ref="E6:E8"/>
    <mergeCell ref="F6:G6"/>
    <mergeCell ref="H6:I6"/>
    <mergeCell ref="U6:U8"/>
    <mergeCell ref="J6:J8"/>
    <mergeCell ref="K6:K8"/>
    <mergeCell ref="L6:L8"/>
    <mergeCell ref="M6:M8"/>
    <mergeCell ref="N6:N8"/>
    <mergeCell ref="O6:O8"/>
    <mergeCell ref="A13:M13"/>
    <mergeCell ref="AC18:AD18"/>
    <mergeCell ref="V6:V8"/>
    <mergeCell ref="W6:W8"/>
    <mergeCell ref="X6:X8"/>
    <mergeCell ref="Y6:Y8"/>
    <mergeCell ref="Z6:Z8"/>
    <mergeCell ref="F7:F8"/>
    <mergeCell ref="G7:G8"/>
    <mergeCell ref="H7:H8"/>
    <mergeCell ref="I7:I8"/>
    <mergeCell ref="P6:P8"/>
    <mergeCell ref="Q6:Q8"/>
    <mergeCell ref="R6:R8"/>
    <mergeCell ref="S6:S8"/>
    <mergeCell ref="T6:T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4"/>
  <sheetViews>
    <sheetView workbookViewId="0">
      <selection activeCell="K11" sqref="K11"/>
    </sheetView>
  </sheetViews>
  <sheetFormatPr defaultRowHeight="12.75" x14ac:dyDescent="0.2"/>
  <cols>
    <col min="2" max="2" width="13.42578125" bestFit="1" customWidth="1"/>
    <col min="4" max="6" width="4.5703125" customWidth="1"/>
    <col min="7" max="7" width="4.5703125" style="203" customWidth="1"/>
    <col min="8" max="8" width="4.5703125" customWidth="1"/>
    <col min="9" max="9" width="4.5703125" style="196" customWidth="1"/>
    <col min="10" max="13" width="4.5703125" customWidth="1"/>
    <col min="14" max="14" width="4.5703125" style="203" customWidth="1"/>
    <col min="15" max="15" width="4.5703125" customWidth="1"/>
    <col min="16" max="16" width="4.5703125" style="196" customWidth="1"/>
    <col min="17" max="20" width="4.5703125" customWidth="1"/>
    <col min="21" max="21" width="4.5703125" style="203" customWidth="1"/>
    <col min="22" max="22" width="4.5703125" customWidth="1"/>
    <col min="23" max="23" width="4.5703125" style="196" customWidth="1"/>
    <col min="24" max="27" width="4.5703125" customWidth="1"/>
    <col min="28" max="28" width="4.5703125" style="203" customWidth="1"/>
    <col min="29" max="29" width="4.5703125" customWidth="1"/>
    <col min="30" max="30" width="4.5703125" style="196" customWidth="1"/>
    <col min="31" max="34" width="4.5703125" customWidth="1"/>
  </cols>
  <sheetData>
    <row r="1" spans="1:38" ht="20.25" thickBot="1" x14ac:dyDescent="0.25">
      <c r="A1" s="221" t="s">
        <v>52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/>
    </row>
    <row r="2" spans="1:38" ht="36.75" thickBot="1" x14ac:dyDescent="0.25">
      <c r="A2" s="133" t="s">
        <v>0</v>
      </c>
      <c r="B2" s="132" t="s">
        <v>15</v>
      </c>
      <c r="C2" s="132" t="s">
        <v>46</v>
      </c>
      <c r="D2" s="134">
        <v>1</v>
      </c>
      <c r="E2" s="134">
        <v>2</v>
      </c>
      <c r="F2" s="134">
        <v>3</v>
      </c>
      <c r="G2" s="198">
        <v>4</v>
      </c>
      <c r="H2" s="134">
        <v>5</v>
      </c>
      <c r="I2" s="134">
        <v>6</v>
      </c>
      <c r="J2" s="134">
        <v>7</v>
      </c>
      <c r="K2" s="134">
        <v>8</v>
      </c>
      <c r="L2" s="134">
        <v>9</v>
      </c>
      <c r="M2" s="134">
        <v>10</v>
      </c>
      <c r="N2" s="198">
        <v>11</v>
      </c>
      <c r="O2" s="134">
        <v>12</v>
      </c>
      <c r="P2" s="134">
        <v>13</v>
      </c>
      <c r="Q2" s="134">
        <v>14</v>
      </c>
      <c r="R2" s="134">
        <v>15</v>
      </c>
      <c r="S2" s="134">
        <v>16</v>
      </c>
      <c r="T2" s="134">
        <v>17</v>
      </c>
      <c r="U2" s="198">
        <v>18</v>
      </c>
      <c r="V2" s="134">
        <v>19</v>
      </c>
      <c r="W2" s="134">
        <v>20</v>
      </c>
      <c r="X2" s="134">
        <v>21</v>
      </c>
      <c r="Y2" s="134">
        <v>22</v>
      </c>
      <c r="Z2" s="134">
        <v>23</v>
      </c>
      <c r="AA2" s="134">
        <v>24</v>
      </c>
      <c r="AB2" s="198">
        <v>25</v>
      </c>
      <c r="AC2" s="134">
        <v>26</v>
      </c>
      <c r="AD2" s="134">
        <v>27</v>
      </c>
      <c r="AE2" s="134">
        <v>28</v>
      </c>
      <c r="AF2" s="134">
        <v>29</v>
      </c>
      <c r="AG2" s="134">
        <v>30</v>
      </c>
      <c r="AH2" s="134">
        <v>31</v>
      </c>
      <c r="AI2" s="157" t="s">
        <v>37</v>
      </c>
      <c r="AJ2" s="158" t="s">
        <v>24</v>
      </c>
      <c r="AK2" s="159" t="s">
        <v>34</v>
      </c>
      <c r="AL2" s="160" t="s">
        <v>28</v>
      </c>
    </row>
    <row r="3" spans="1:38" ht="15.75" x14ac:dyDescent="0.2">
      <c r="A3" s="165">
        <v>1</v>
      </c>
      <c r="B3" s="166" t="s">
        <v>53</v>
      </c>
      <c r="C3" s="167" t="s">
        <v>19</v>
      </c>
      <c r="D3" s="174" t="s">
        <v>17</v>
      </c>
      <c r="E3" s="172" t="s">
        <v>18</v>
      </c>
      <c r="F3" s="172" t="s">
        <v>18</v>
      </c>
      <c r="G3" s="200" t="s">
        <v>18</v>
      </c>
      <c r="H3" s="174" t="s">
        <v>17</v>
      </c>
      <c r="I3" s="174" t="s">
        <v>17</v>
      </c>
      <c r="J3" s="174" t="s">
        <v>17</v>
      </c>
      <c r="K3" s="174" t="s">
        <v>17</v>
      </c>
      <c r="L3" s="172" t="s">
        <v>18</v>
      </c>
      <c r="M3" s="174" t="s">
        <v>17</v>
      </c>
      <c r="N3" s="200" t="s">
        <v>18</v>
      </c>
      <c r="O3" s="174" t="s">
        <v>17</v>
      </c>
      <c r="P3" s="174" t="s">
        <v>17</v>
      </c>
      <c r="Q3" s="174" t="s">
        <v>17</v>
      </c>
      <c r="R3" s="174" t="s">
        <v>17</v>
      </c>
      <c r="S3" s="174" t="s">
        <v>17</v>
      </c>
      <c r="T3" s="172" t="s">
        <v>18</v>
      </c>
      <c r="U3" s="200" t="s">
        <v>18</v>
      </c>
      <c r="V3" s="174" t="s">
        <v>17</v>
      </c>
      <c r="W3" s="174" t="s">
        <v>17</v>
      </c>
      <c r="X3" s="174" t="s">
        <v>17</v>
      </c>
      <c r="Y3" s="174" t="s">
        <v>17</v>
      </c>
      <c r="Z3" s="174" t="s">
        <v>17</v>
      </c>
      <c r="AA3" s="172" t="s">
        <v>18</v>
      </c>
      <c r="AB3" s="200" t="s">
        <v>18</v>
      </c>
      <c r="AC3" s="174" t="s">
        <v>17</v>
      </c>
      <c r="AD3" s="174" t="s">
        <v>17</v>
      </c>
      <c r="AE3" s="174" t="s">
        <v>17</v>
      </c>
      <c r="AF3" s="174" t="s">
        <v>17</v>
      </c>
      <c r="AG3" s="172" t="s">
        <v>18</v>
      </c>
      <c r="AH3" s="172" t="s">
        <v>18</v>
      </c>
      <c r="AI3" s="161">
        <f>+'Muster Dec 22'!J10</f>
        <v>21</v>
      </c>
      <c r="AJ3" s="161">
        <f>+'Muster Dec 22'!L10</f>
        <v>42</v>
      </c>
      <c r="AK3" s="118">
        <v>0</v>
      </c>
      <c r="AL3" s="127">
        <f>AI3+(AJ3/8)</f>
        <v>26.25</v>
      </c>
    </row>
    <row r="4" spans="1:38" ht="15.75" x14ac:dyDescent="0.2">
      <c r="A4" s="169">
        <v>2</v>
      </c>
      <c r="B4" s="170"/>
      <c r="C4" s="171"/>
      <c r="D4" s="172"/>
      <c r="E4" s="172"/>
      <c r="F4" s="172"/>
      <c r="G4" s="200"/>
      <c r="H4" s="172"/>
      <c r="I4" s="172"/>
      <c r="J4" s="172"/>
      <c r="K4" s="172"/>
      <c r="L4" s="172"/>
      <c r="M4" s="172"/>
      <c r="N4" s="200"/>
      <c r="O4" s="172"/>
      <c r="P4" s="172"/>
      <c r="Q4" s="172"/>
      <c r="R4" s="172"/>
      <c r="S4" s="172"/>
      <c r="T4" s="172"/>
      <c r="U4" s="200"/>
      <c r="V4" s="172"/>
      <c r="W4" s="172"/>
      <c r="X4" s="172"/>
      <c r="Y4" s="172"/>
      <c r="Z4" s="172"/>
      <c r="AA4" s="172"/>
      <c r="AB4" s="200"/>
      <c r="AC4" s="172"/>
      <c r="AD4" s="172"/>
      <c r="AE4" s="172"/>
      <c r="AF4" s="172"/>
      <c r="AG4" s="172"/>
      <c r="AH4" s="172"/>
      <c r="AI4" s="163">
        <v>0</v>
      </c>
      <c r="AJ4" s="164">
        <v>0</v>
      </c>
      <c r="AK4" s="119">
        <v>0</v>
      </c>
      <c r="AL4" s="128">
        <f t="shared" ref="AL4:AL20" si="0">AI4+(AJ4/8)</f>
        <v>0</v>
      </c>
    </row>
    <row r="5" spans="1:38" ht="15.75" x14ac:dyDescent="0.2">
      <c r="A5" s="169">
        <v>3</v>
      </c>
      <c r="B5" s="170"/>
      <c r="C5" s="173"/>
      <c r="D5" s="174"/>
      <c r="E5" s="174"/>
      <c r="F5" s="174"/>
      <c r="G5" s="199"/>
      <c r="H5" s="174"/>
      <c r="I5" s="174"/>
      <c r="J5" s="174"/>
      <c r="K5" s="174"/>
      <c r="L5" s="174"/>
      <c r="M5" s="172"/>
      <c r="N5" s="199"/>
      <c r="O5" s="174"/>
      <c r="P5" s="174"/>
      <c r="Q5" s="174"/>
      <c r="R5" s="174"/>
      <c r="S5" s="174"/>
      <c r="T5" s="174"/>
      <c r="U5" s="199"/>
      <c r="V5" s="174"/>
      <c r="W5" s="174"/>
      <c r="X5" s="174"/>
      <c r="Y5" s="174"/>
      <c r="Z5" s="174"/>
      <c r="AA5" s="174"/>
      <c r="AB5" s="199"/>
      <c r="AC5" s="174"/>
      <c r="AD5" s="174"/>
      <c r="AE5" s="174"/>
      <c r="AF5" s="174"/>
      <c r="AG5" s="174"/>
      <c r="AH5" s="174"/>
      <c r="AI5" s="146"/>
      <c r="AJ5" s="106"/>
      <c r="AK5" s="142"/>
      <c r="AL5" s="128">
        <f t="shared" si="0"/>
        <v>0</v>
      </c>
    </row>
    <row r="6" spans="1:38" ht="15.75" x14ac:dyDescent="0.2">
      <c r="A6" s="169">
        <v>4</v>
      </c>
      <c r="B6" s="175"/>
      <c r="C6" s="171"/>
      <c r="D6" s="172"/>
      <c r="E6" s="172"/>
      <c r="F6" s="172"/>
      <c r="G6" s="200"/>
      <c r="H6" s="172"/>
      <c r="I6" s="172"/>
      <c r="J6" s="172"/>
      <c r="K6" s="172"/>
      <c r="L6" s="172"/>
      <c r="M6" s="172"/>
      <c r="N6" s="200"/>
      <c r="O6" s="172"/>
      <c r="P6" s="172"/>
      <c r="Q6" s="172"/>
      <c r="R6" s="172"/>
      <c r="S6" s="172"/>
      <c r="T6" s="172"/>
      <c r="U6" s="200"/>
      <c r="V6" s="172"/>
      <c r="W6" s="172"/>
      <c r="X6" s="172"/>
      <c r="Y6" s="172"/>
      <c r="Z6" s="172"/>
      <c r="AA6" s="172"/>
      <c r="AB6" s="200"/>
      <c r="AC6" s="172"/>
      <c r="AD6" s="172"/>
      <c r="AE6" s="172"/>
      <c r="AF6" s="172"/>
      <c r="AG6" s="172"/>
      <c r="AH6" s="172"/>
      <c r="AI6" s="163"/>
      <c r="AJ6" s="164"/>
      <c r="AK6" s="119"/>
      <c r="AL6" s="128">
        <f t="shared" si="0"/>
        <v>0</v>
      </c>
    </row>
    <row r="7" spans="1:38" ht="15.75" x14ac:dyDescent="0.2">
      <c r="A7" s="169">
        <v>5</v>
      </c>
      <c r="B7" s="170"/>
      <c r="C7" s="173"/>
      <c r="D7" s="174"/>
      <c r="E7" s="174"/>
      <c r="F7" s="172"/>
      <c r="G7" s="200"/>
      <c r="H7" s="172"/>
      <c r="I7" s="174"/>
      <c r="J7" s="174"/>
      <c r="K7" s="176"/>
      <c r="L7" s="174"/>
      <c r="M7" s="174"/>
      <c r="N7" s="200"/>
      <c r="O7" s="174"/>
      <c r="P7" s="174"/>
      <c r="Q7" s="174"/>
      <c r="R7" s="172"/>
      <c r="S7" s="172"/>
      <c r="T7" s="174"/>
      <c r="U7" s="199"/>
      <c r="V7" s="174"/>
      <c r="W7" s="174"/>
      <c r="X7" s="174"/>
      <c r="Y7" s="174"/>
      <c r="Z7" s="174"/>
      <c r="AA7" s="174"/>
      <c r="AB7" s="199"/>
      <c r="AC7" s="172"/>
      <c r="AD7" s="174"/>
      <c r="AE7" s="174"/>
      <c r="AF7" s="174"/>
      <c r="AG7" s="174"/>
      <c r="AH7" s="177"/>
      <c r="AI7" s="146"/>
      <c r="AJ7" s="106"/>
      <c r="AK7" s="142"/>
      <c r="AL7" s="128">
        <f t="shared" si="0"/>
        <v>0</v>
      </c>
    </row>
    <row r="8" spans="1:38" ht="15.75" x14ac:dyDescent="0.2">
      <c r="A8" s="169">
        <v>6</v>
      </c>
      <c r="B8" s="170"/>
      <c r="C8" s="171"/>
      <c r="D8" s="172"/>
      <c r="E8" s="174"/>
      <c r="F8" s="174"/>
      <c r="G8" s="200"/>
      <c r="H8" s="174"/>
      <c r="I8" s="174"/>
      <c r="J8" s="174"/>
      <c r="K8" s="176"/>
      <c r="L8" s="174"/>
      <c r="M8" s="174"/>
      <c r="N8" s="200"/>
      <c r="O8" s="174"/>
      <c r="P8" s="174"/>
      <c r="Q8" s="172"/>
      <c r="R8" s="172"/>
      <c r="S8" s="174"/>
      <c r="T8" s="174"/>
      <c r="U8" s="199"/>
      <c r="V8" s="174"/>
      <c r="W8" s="174"/>
      <c r="X8" s="174"/>
      <c r="Y8" s="174"/>
      <c r="Z8" s="174"/>
      <c r="AA8" s="174"/>
      <c r="AB8" s="199"/>
      <c r="AC8" s="174"/>
      <c r="AD8" s="172"/>
      <c r="AE8" s="174"/>
      <c r="AF8" s="174"/>
      <c r="AG8" s="172"/>
      <c r="AH8" s="177"/>
      <c r="AI8" s="146"/>
      <c r="AJ8" s="106"/>
      <c r="AK8" s="142"/>
      <c r="AL8" s="128">
        <f t="shared" si="0"/>
        <v>0</v>
      </c>
    </row>
    <row r="9" spans="1:38" ht="15.75" x14ac:dyDescent="0.2">
      <c r="A9" s="169">
        <v>7</v>
      </c>
      <c r="B9" s="170"/>
      <c r="C9" s="173"/>
      <c r="D9" s="172"/>
      <c r="E9" s="172"/>
      <c r="F9" s="172"/>
      <c r="G9" s="200"/>
      <c r="H9" s="174"/>
      <c r="I9" s="174"/>
      <c r="J9" s="174"/>
      <c r="K9" s="174"/>
      <c r="L9" s="174"/>
      <c r="M9" s="174"/>
      <c r="N9" s="199"/>
      <c r="O9" s="174"/>
      <c r="P9" s="174"/>
      <c r="Q9" s="174"/>
      <c r="R9" s="172"/>
      <c r="S9" s="174"/>
      <c r="T9" s="174"/>
      <c r="U9" s="199"/>
      <c r="V9" s="174"/>
      <c r="W9" s="174"/>
      <c r="X9" s="174"/>
      <c r="Y9" s="174"/>
      <c r="Z9" s="174"/>
      <c r="AA9" s="174"/>
      <c r="AB9" s="199"/>
      <c r="AC9" s="174"/>
      <c r="AD9" s="174"/>
      <c r="AE9" s="174"/>
      <c r="AF9" s="174"/>
      <c r="AG9" s="174"/>
      <c r="AH9" s="177"/>
      <c r="AI9" s="146"/>
      <c r="AJ9" s="106"/>
      <c r="AK9" s="142"/>
      <c r="AL9" s="128">
        <f>AI9+(AJ9/8)</f>
        <v>0</v>
      </c>
    </row>
    <row r="10" spans="1:38" ht="15.75" x14ac:dyDescent="0.2">
      <c r="A10" s="169">
        <v>8</v>
      </c>
      <c r="B10" s="170"/>
      <c r="C10" s="173"/>
      <c r="D10" s="174"/>
      <c r="E10" s="174"/>
      <c r="F10" s="174"/>
      <c r="G10" s="200"/>
      <c r="H10" s="174"/>
      <c r="I10" s="174"/>
      <c r="J10" s="172"/>
      <c r="K10" s="172"/>
      <c r="L10" s="172"/>
      <c r="M10" s="172"/>
      <c r="N10" s="200"/>
      <c r="O10" s="174"/>
      <c r="P10" s="174"/>
      <c r="Q10" s="174"/>
      <c r="R10" s="172"/>
      <c r="S10" s="174"/>
      <c r="T10" s="174"/>
      <c r="U10" s="199"/>
      <c r="V10" s="174"/>
      <c r="W10" s="174"/>
      <c r="X10" s="174"/>
      <c r="Y10" s="174"/>
      <c r="Z10" s="174"/>
      <c r="AA10" s="174"/>
      <c r="AB10" s="199"/>
      <c r="AC10" s="172"/>
      <c r="AD10" s="172"/>
      <c r="AE10" s="172"/>
      <c r="AF10" s="172"/>
      <c r="AG10" s="172"/>
      <c r="AH10" s="178"/>
      <c r="AI10" s="146"/>
      <c r="AJ10" s="106"/>
      <c r="AK10" s="119"/>
      <c r="AL10" s="128">
        <f t="shared" si="0"/>
        <v>0</v>
      </c>
    </row>
    <row r="11" spans="1:38" ht="15.75" x14ac:dyDescent="0.2">
      <c r="A11" s="169">
        <v>9</v>
      </c>
      <c r="B11" s="170"/>
      <c r="C11" s="173"/>
      <c r="D11" s="176"/>
      <c r="E11" s="172"/>
      <c r="F11" s="174"/>
      <c r="G11" s="199"/>
      <c r="H11" s="174"/>
      <c r="I11" s="174"/>
      <c r="J11" s="174"/>
      <c r="K11" s="174"/>
      <c r="L11" s="174"/>
      <c r="M11" s="172"/>
      <c r="N11" s="199"/>
      <c r="O11" s="174"/>
      <c r="P11" s="174"/>
      <c r="Q11" s="174"/>
      <c r="R11" s="172"/>
      <c r="S11" s="174"/>
      <c r="T11" s="174"/>
      <c r="U11" s="199"/>
      <c r="V11" s="174"/>
      <c r="W11" s="174"/>
      <c r="X11" s="174"/>
      <c r="Y11" s="174"/>
      <c r="Z11" s="174"/>
      <c r="AA11" s="172"/>
      <c r="AB11" s="200"/>
      <c r="AC11" s="172"/>
      <c r="AD11" s="172"/>
      <c r="AE11" s="172"/>
      <c r="AF11" s="172"/>
      <c r="AG11" s="172"/>
      <c r="AH11" s="178"/>
      <c r="AI11" s="146"/>
      <c r="AJ11" s="106"/>
      <c r="AK11" s="142"/>
      <c r="AL11" s="128">
        <f t="shared" si="0"/>
        <v>0</v>
      </c>
    </row>
    <row r="12" spans="1:38" ht="15.75" x14ac:dyDescent="0.2">
      <c r="A12" s="169">
        <v>10</v>
      </c>
      <c r="B12" s="170"/>
      <c r="C12" s="171"/>
      <c r="D12" s="174"/>
      <c r="E12" s="174"/>
      <c r="F12" s="174"/>
      <c r="G12" s="199"/>
      <c r="H12" s="174"/>
      <c r="I12" s="174"/>
      <c r="J12" s="172"/>
      <c r="K12" s="172"/>
      <c r="L12" s="174"/>
      <c r="M12" s="174"/>
      <c r="N12" s="199"/>
      <c r="O12" s="172"/>
      <c r="P12" s="172"/>
      <c r="Q12" s="172"/>
      <c r="R12" s="172"/>
      <c r="S12" s="172"/>
      <c r="T12" s="172"/>
      <c r="U12" s="200"/>
      <c r="V12" s="172"/>
      <c r="W12" s="172"/>
      <c r="X12" s="172"/>
      <c r="Y12" s="172"/>
      <c r="Z12" s="172"/>
      <c r="AA12" s="172"/>
      <c r="AB12" s="200"/>
      <c r="AC12" s="174"/>
      <c r="AD12" s="174"/>
      <c r="AE12" s="174"/>
      <c r="AF12" s="174"/>
      <c r="AG12" s="174"/>
      <c r="AH12" s="174"/>
      <c r="AI12" s="146"/>
      <c r="AJ12" s="106"/>
      <c r="AK12" s="119"/>
      <c r="AL12" s="128">
        <f t="shared" si="0"/>
        <v>0</v>
      </c>
    </row>
    <row r="13" spans="1:38" ht="15.75" x14ac:dyDescent="0.2">
      <c r="A13" s="169">
        <v>11</v>
      </c>
      <c r="B13" s="170"/>
      <c r="C13" s="171"/>
      <c r="D13" s="174"/>
      <c r="E13" s="174"/>
      <c r="F13" s="174"/>
      <c r="G13" s="199"/>
      <c r="H13" s="174"/>
      <c r="I13" s="174"/>
      <c r="J13" s="174"/>
      <c r="K13" s="174"/>
      <c r="L13" s="174"/>
      <c r="M13" s="174"/>
      <c r="N13" s="199"/>
      <c r="O13" s="174"/>
      <c r="P13" s="174"/>
      <c r="Q13" s="174"/>
      <c r="R13" s="172"/>
      <c r="S13" s="174"/>
      <c r="T13" s="174"/>
      <c r="U13" s="199"/>
      <c r="V13" s="174"/>
      <c r="W13" s="174"/>
      <c r="X13" s="174"/>
      <c r="Y13" s="174"/>
      <c r="Z13" s="174"/>
      <c r="AA13" s="174"/>
      <c r="AB13" s="199"/>
      <c r="AC13" s="174"/>
      <c r="AD13" s="174"/>
      <c r="AE13" s="174"/>
      <c r="AF13" s="174"/>
      <c r="AG13" s="174"/>
      <c r="AH13" s="177"/>
      <c r="AI13" s="147"/>
      <c r="AJ13" s="130"/>
      <c r="AK13" s="119"/>
      <c r="AL13" s="131">
        <f t="shared" si="0"/>
        <v>0</v>
      </c>
    </row>
    <row r="14" spans="1:38" ht="15.75" x14ac:dyDescent="0.2">
      <c r="A14" s="169">
        <v>12</v>
      </c>
      <c r="B14" s="170"/>
      <c r="C14" s="171"/>
      <c r="D14" s="174"/>
      <c r="E14" s="174"/>
      <c r="F14" s="174"/>
      <c r="G14" s="199"/>
      <c r="H14" s="174"/>
      <c r="I14" s="174"/>
      <c r="J14" s="174"/>
      <c r="K14" s="174"/>
      <c r="L14" s="174"/>
      <c r="M14" s="174"/>
      <c r="N14" s="199"/>
      <c r="O14" s="174"/>
      <c r="P14" s="174"/>
      <c r="Q14" s="174"/>
      <c r="R14" s="174"/>
      <c r="S14" s="174"/>
      <c r="T14" s="174"/>
      <c r="U14" s="199"/>
      <c r="V14" s="174"/>
      <c r="W14" s="174"/>
      <c r="X14" s="174"/>
      <c r="Y14" s="174"/>
      <c r="Z14" s="174"/>
      <c r="AA14" s="172"/>
      <c r="AB14" s="199"/>
      <c r="AC14" s="174"/>
      <c r="AD14" s="174"/>
      <c r="AE14" s="174"/>
      <c r="AF14" s="174"/>
      <c r="AG14" s="174"/>
      <c r="AH14" s="177"/>
      <c r="AI14" s="147"/>
      <c r="AJ14" s="130"/>
      <c r="AK14" s="119"/>
      <c r="AL14" s="131">
        <f t="shared" si="0"/>
        <v>0</v>
      </c>
    </row>
    <row r="15" spans="1:38" ht="15.75" x14ac:dyDescent="0.2">
      <c r="A15" s="169">
        <v>13</v>
      </c>
      <c r="B15" s="170"/>
      <c r="C15" s="171"/>
      <c r="D15" s="172"/>
      <c r="E15" s="174"/>
      <c r="F15" s="174"/>
      <c r="G15" s="199"/>
      <c r="H15" s="174"/>
      <c r="I15" s="174"/>
      <c r="J15" s="172"/>
      <c r="K15" s="174"/>
      <c r="L15" s="174"/>
      <c r="M15" s="174"/>
      <c r="N15" s="199"/>
      <c r="O15" s="174"/>
      <c r="P15" s="174"/>
      <c r="Q15" s="174"/>
      <c r="R15" s="172"/>
      <c r="S15" s="174"/>
      <c r="T15" s="174"/>
      <c r="U15" s="199"/>
      <c r="V15" s="174"/>
      <c r="W15" s="174"/>
      <c r="X15" s="174"/>
      <c r="Y15" s="174"/>
      <c r="Z15" s="174"/>
      <c r="AA15" s="172"/>
      <c r="AB15" s="199"/>
      <c r="AC15" s="174"/>
      <c r="AD15" s="174"/>
      <c r="AE15" s="174"/>
      <c r="AF15" s="174"/>
      <c r="AG15" s="174"/>
      <c r="AH15" s="177"/>
      <c r="AI15" s="147"/>
      <c r="AJ15" s="130"/>
      <c r="AK15" s="119"/>
      <c r="AL15" s="131">
        <f t="shared" si="0"/>
        <v>0</v>
      </c>
    </row>
    <row r="16" spans="1:38" ht="15.75" x14ac:dyDescent="0.2">
      <c r="A16" s="169">
        <v>14</v>
      </c>
      <c r="B16" s="170"/>
      <c r="C16" s="173"/>
      <c r="D16" s="176"/>
      <c r="E16" s="172"/>
      <c r="F16" s="174"/>
      <c r="G16" s="199"/>
      <c r="H16" s="174"/>
      <c r="I16" s="174"/>
      <c r="J16" s="174"/>
      <c r="K16" s="174"/>
      <c r="L16" s="174"/>
      <c r="M16" s="174"/>
      <c r="N16" s="199"/>
      <c r="O16" s="174"/>
      <c r="P16" s="174"/>
      <c r="Q16" s="174"/>
      <c r="R16" s="172"/>
      <c r="S16" s="174"/>
      <c r="T16" s="174"/>
      <c r="U16" s="199"/>
      <c r="V16" s="174"/>
      <c r="W16" s="172"/>
      <c r="X16" s="172"/>
      <c r="Y16" s="172"/>
      <c r="Z16" s="174"/>
      <c r="AA16" s="174"/>
      <c r="AB16" s="199"/>
      <c r="AC16" s="174"/>
      <c r="AD16" s="174"/>
      <c r="AE16" s="174"/>
      <c r="AF16" s="174"/>
      <c r="AG16" s="174"/>
      <c r="AH16" s="177"/>
      <c r="AI16" s="147"/>
      <c r="AJ16" s="130"/>
      <c r="AK16" s="142"/>
      <c r="AL16" s="131">
        <f t="shared" si="0"/>
        <v>0</v>
      </c>
    </row>
    <row r="17" spans="1:38" ht="15.75" x14ac:dyDescent="0.2">
      <c r="A17" s="169">
        <v>15</v>
      </c>
      <c r="B17" s="170"/>
      <c r="C17" s="173"/>
      <c r="D17" s="174"/>
      <c r="E17" s="174"/>
      <c r="F17" s="172"/>
      <c r="G17" s="199"/>
      <c r="H17" s="174"/>
      <c r="I17" s="174"/>
      <c r="J17" s="174"/>
      <c r="K17" s="174"/>
      <c r="L17" s="174"/>
      <c r="M17" s="174"/>
      <c r="N17" s="199"/>
      <c r="O17" s="174"/>
      <c r="P17" s="174"/>
      <c r="Q17" s="174"/>
      <c r="R17" s="172"/>
      <c r="S17" s="174"/>
      <c r="T17" s="174"/>
      <c r="U17" s="199"/>
      <c r="V17" s="174"/>
      <c r="W17" s="174"/>
      <c r="X17" s="174"/>
      <c r="Y17" s="174"/>
      <c r="Z17" s="174"/>
      <c r="AA17" s="174"/>
      <c r="AB17" s="199"/>
      <c r="AC17" s="174"/>
      <c r="AD17" s="174"/>
      <c r="AE17" s="174"/>
      <c r="AF17" s="174"/>
      <c r="AG17" s="174"/>
      <c r="AH17" s="177"/>
      <c r="AI17" s="147"/>
      <c r="AJ17" s="130"/>
      <c r="AK17" s="142"/>
      <c r="AL17" s="131">
        <f t="shared" si="0"/>
        <v>0</v>
      </c>
    </row>
    <row r="18" spans="1:38" ht="15.75" x14ac:dyDescent="0.2">
      <c r="A18" s="169">
        <v>16</v>
      </c>
      <c r="B18" s="179"/>
      <c r="C18" s="173"/>
      <c r="D18" s="174"/>
      <c r="E18" s="174"/>
      <c r="F18" s="174"/>
      <c r="G18" s="199"/>
      <c r="H18" s="174"/>
      <c r="I18" s="174"/>
      <c r="J18" s="174"/>
      <c r="K18" s="174"/>
      <c r="L18" s="174"/>
      <c r="M18" s="174"/>
      <c r="N18" s="199"/>
      <c r="O18" s="174"/>
      <c r="P18" s="174"/>
      <c r="Q18" s="174"/>
      <c r="R18" s="174"/>
      <c r="S18" s="174"/>
      <c r="T18" s="174"/>
      <c r="U18" s="199"/>
      <c r="V18" s="174"/>
      <c r="W18" s="174"/>
      <c r="X18" s="174"/>
      <c r="Y18" s="174"/>
      <c r="Z18" s="174"/>
      <c r="AA18" s="172"/>
      <c r="AB18" s="199"/>
      <c r="AC18" s="174"/>
      <c r="AD18" s="174"/>
      <c r="AE18" s="174"/>
      <c r="AF18" s="174"/>
      <c r="AG18" s="174"/>
      <c r="AH18" s="177"/>
      <c r="AI18" s="147"/>
      <c r="AJ18" s="130"/>
      <c r="AK18" s="142"/>
      <c r="AL18" s="131">
        <f t="shared" si="0"/>
        <v>0</v>
      </c>
    </row>
    <row r="19" spans="1:38" ht="15.75" x14ac:dyDescent="0.2">
      <c r="A19" s="169">
        <v>17</v>
      </c>
      <c r="B19" s="180"/>
      <c r="C19" s="173"/>
      <c r="D19" s="172"/>
      <c r="E19" s="172"/>
      <c r="F19" s="172"/>
      <c r="G19" s="200"/>
      <c r="H19" s="172"/>
      <c r="I19" s="172"/>
      <c r="J19" s="174"/>
      <c r="K19" s="174"/>
      <c r="L19" s="174"/>
      <c r="M19" s="174"/>
      <c r="N19" s="199"/>
      <c r="O19" s="174"/>
      <c r="P19" s="172"/>
      <c r="Q19" s="172"/>
      <c r="R19" s="172"/>
      <c r="S19" s="172"/>
      <c r="T19" s="172"/>
      <c r="U19" s="200"/>
      <c r="V19" s="172"/>
      <c r="W19" s="172"/>
      <c r="X19" s="172"/>
      <c r="Y19" s="172"/>
      <c r="Z19" s="172"/>
      <c r="AA19" s="172"/>
      <c r="AB19" s="200"/>
      <c r="AC19" s="172"/>
      <c r="AD19" s="172"/>
      <c r="AE19" s="172"/>
      <c r="AF19" s="172"/>
      <c r="AG19" s="172"/>
      <c r="AH19" s="178"/>
      <c r="AI19" s="147"/>
      <c r="AJ19" s="130"/>
      <c r="AK19" s="142"/>
      <c r="AL19" s="131">
        <f t="shared" si="0"/>
        <v>0</v>
      </c>
    </row>
    <row r="20" spans="1:38" ht="16.5" thickBot="1" x14ac:dyDescent="0.25">
      <c r="A20" s="181">
        <v>18</v>
      </c>
      <c r="B20" s="182"/>
      <c r="C20" s="183"/>
      <c r="D20" s="184"/>
      <c r="E20" s="184"/>
      <c r="F20" s="184"/>
      <c r="G20" s="213"/>
      <c r="H20" s="185"/>
      <c r="I20" s="185"/>
      <c r="J20" s="185"/>
      <c r="K20" s="185"/>
      <c r="L20" s="185"/>
      <c r="M20" s="185"/>
      <c r="N20" s="213"/>
      <c r="O20" s="185"/>
      <c r="P20" s="185"/>
      <c r="Q20" s="185"/>
      <c r="R20" s="184"/>
      <c r="S20" s="185"/>
      <c r="T20" s="185"/>
      <c r="U20" s="213"/>
      <c r="V20" s="185"/>
      <c r="W20" s="185"/>
      <c r="X20" s="185"/>
      <c r="Y20" s="185"/>
      <c r="Z20" s="185"/>
      <c r="AA20" s="184"/>
      <c r="AB20" s="213"/>
      <c r="AC20" s="185"/>
      <c r="AD20" s="185"/>
      <c r="AE20" s="185"/>
      <c r="AF20" s="185"/>
      <c r="AG20" s="185"/>
      <c r="AH20" s="186"/>
      <c r="AI20" s="147"/>
      <c r="AJ20" s="130"/>
      <c r="AK20" s="119"/>
      <c r="AL20" s="131">
        <f t="shared" si="0"/>
        <v>0</v>
      </c>
    </row>
    <row r="21" spans="1:38" ht="16.5" thickBot="1" x14ac:dyDescent="0.25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138">
        <f>SUM(AI3:AI17)</f>
        <v>21</v>
      </c>
      <c r="AJ21" s="138">
        <f>SUM(AJ3:AJ17)</f>
        <v>42</v>
      </c>
      <c r="AK21" s="139">
        <f>SUM(AK3:AK17)</f>
        <v>0</v>
      </c>
      <c r="AL21" s="140">
        <f>SUM(AL3:AL17)</f>
        <v>26.25</v>
      </c>
    </row>
    <row r="22" spans="1:38" x14ac:dyDescent="0.2">
      <c r="E22" s="196"/>
      <c r="J22" s="196"/>
      <c r="L22" s="196"/>
      <c r="Q22" s="196"/>
      <c r="S22" s="196"/>
      <c r="X22" s="196"/>
      <c r="Z22" s="196"/>
      <c r="AE22" s="196"/>
      <c r="AG22" s="196"/>
    </row>
    <row r="23" spans="1:38" x14ac:dyDescent="0.2">
      <c r="E23" s="196"/>
      <c r="J23" s="196"/>
      <c r="L23" s="196"/>
      <c r="Q23" s="196"/>
      <c r="S23" s="196"/>
      <c r="X23" s="196"/>
      <c r="Z23" s="196"/>
      <c r="AE23" s="196"/>
      <c r="AG23" s="196"/>
    </row>
    <row r="24" spans="1:38" x14ac:dyDescent="0.2">
      <c r="E24" s="196"/>
      <c r="J24" s="196"/>
      <c r="L24" s="196"/>
      <c r="Q24" s="196"/>
      <c r="S24" s="196"/>
      <c r="X24" s="196"/>
      <c r="Z24" s="196"/>
      <c r="AE24" s="196"/>
      <c r="AG24" s="196"/>
    </row>
  </sheetData>
  <mergeCells count="2">
    <mergeCell ref="A1:AL1"/>
    <mergeCell ref="A21:AH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1"/>
  <sheetViews>
    <sheetView tabSelected="1" workbookViewId="0">
      <selection activeCell="B10" sqref="B10"/>
    </sheetView>
  </sheetViews>
  <sheetFormatPr defaultRowHeight="12.75" x14ac:dyDescent="0.2"/>
  <cols>
    <col min="1" max="1" width="4.28515625" customWidth="1"/>
    <col min="2" max="2" width="14.5703125" customWidth="1"/>
    <col min="3" max="3" width="4.7109375" customWidth="1"/>
    <col min="4" max="4" width="5.85546875" customWidth="1"/>
    <col min="5" max="5" width="15.28515625" customWidth="1"/>
    <col min="6" max="6" width="10.5703125" customWidth="1"/>
    <col min="7" max="7" width="10.7109375" customWidth="1"/>
    <col min="8" max="8" width="10.140625" customWidth="1"/>
    <col min="9" max="9" width="9.5703125" customWidth="1"/>
    <col min="10" max="10" width="10.140625" customWidth="1"/>
    <col min="11" max="11" width="11.42578125" customWidth="1"/>
    <col min="12" max="12" width="8.28515625" customWidth="1"/>
    <col min="13" max="13" width="10.140625" customWidth="1"/>
    <col min="14" max="14" width="12.140625" customWidth="1"/>
    <col min="15" max="15" width="11.85546875" customWidth="1"/>
    <col min="16" max="16" width="11.42578125" customWidth="1"/>
    <col min="17" max="17" width="13.28515625" customWidth="1"/>
    <col min="18" max="18" width="14" style="34" customWidth="1"/>
    <col min="19" max="19" width="11" style="34" customWidth="1"/>
    <col min="20" max="20" width="10.28515625" style="34" customWidth="1"/>
    <col min="21" max="21" width="12.85546875" style="34" customWidth="1"/>
    <col min="22" max="22" width="11.140625" style="34" customWidth="1"/>
    <col min="23" max="23" width="11.42578125" style="34" customWidth="1"/>
    <col min="24" max="24" width="13.85546875" style="34" customWidth="1"/>
    <col min="25" max="25" width="14" customWidth="1"/>
    <col min="26" max="26" width="14.42578125" customWidth="1"/>
    <col min="27" max="27" width="10" customWidth="1"/>
    <col min="28" max="28" width="10.140625" customWidth="1"/>
    <col min="32" max="32" width="18.42578125" customWidth="1"/>
  </cols>
  <sheetData>
    <row r="1" spans="1:35" ht="3" customHeight="1" thickBot="1" x14ac:dyDescent="0.25"/>
    <row r="2" spans="1:35" ht="18" x14ac:dyDescent="0.25">
      <c r="A2" s="4"/>
      <c r="B2" s="236"/>
      <c r="C2" s="236"/>
      <c r="D2" s="236"/>
      <c r="E2" s="236"/>
      <c r="F2" s="236"/>
      <c r="G2" s="236"/>
      <c r="H2" s="236"/>
      <c r="I2" s="236"/>
      <c r="J2" s="189"/>
      <c r="K2" s="189"/>
      <c r="L2" s="189"/>
      <c r="M2" s="189"/>
      <c r="N2" s="189"/>
      <c r="O2" s="189"/>
      <c r="P2" s="189"/>
      <c r="Q2" s="189"/>
      <c r="R2" s="237"/>
      <c r="S2" s="237"/>
      <c r="T2" s="237"/>
      <c r="U2" s="237"/>
      <c r="V2" s="237"/>
      <c r="W2" s="237"/>
      <c r="X2" s="237"/>
      <c r="Y2" s="21"/>
      <c r="Z2" s="5"/>
    </row>
    <row r="3" spans="1:35" ht="18" x14ac:dyDescent="0.25">
      <c r="A3" s="6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38"/>
      <c r="S3" s="238"/>
      <c r="T3" s="238"/>
      <c r="U3" s="238"/>
      <c r="V3" s="238"/>
      <c r="W3" s="238"/>
      <c r="X3" s="238"/>
      <c r="Y3" s="22"/>
      <c r="Z3" s="10"/>
    </row>
    <row r="4" spans="1:35" ht="3.6" customHeight="1" thickBot="1" x14ac:dyDescent="0.3">
      <c r="A4" s="6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238"/>
      <c r="S4" s="238"/>
      <c r="T4" s="238"/>
      <c r="U4" s="238"/>
      <c r="V4" s="238"/>
      <c r="W4" s="238"/>
      <c r="X4" s="238"/>
      <c r="Y4" s="22"/>
      <c r="Z4" s="10"/>
    </row>
    <row r="5" spans="1:35" ht="13.5" hidden="1" thickBot="1" x14ac:dyDescent="0.25">
      <c r="A5" s="6"/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40"/>
      <c r="S5" s="40"/>
      <c r="T5" s="40"/>
      <c r="U5" s="40"/>
      <c r="V5" s="40"/>
      <c r="W5" s="40"/>
      <c r="X5" s="40"/>
      <c r="Y5" s="9"/>
      <c r="Z5" s="10"/>
    </row>
    <row r="6" spans="1:35" ht="20.25" customHeight="1" x14ac:dyDescent="0.2">
      <c r="A6" s="265" t="s">
        <v>1</v>
      </c>
      <c r="B6" s="278" t="s">
        <v>2</v>
      </c>
      <c r="C6" s="232" t="s">
        <v>3</v>
      </c>
      <c r="D6" s="232" t="s">
        <v>4</v>
      </c>
      <c r="E6" s="232" t="s">
        <v>21</v>
      </c>
      <c r="F6" s="240" t="s">
        <v>5</v>
      </c>
      <c r="G6" s="277"/>
      <c r="H6" s="239" t="s">
        <v>6</v>
      </c>
      <c r="I6" s="240"/>
      <c r="J6" s="275" t="s">
        <v>25</v>
      </c>
      <c r="K6" s="273" t="s">
        <v>16</v>
      </c>
      <c r="L6" s="241" t="s">
        <v>24</v>
      </c>
      <c r="M6" s="271" t="s">
        <v>30</v>
      </c>
      <c r="N6" s="244" t="s">
        <v>29</v>
      </c>
      <c r="O6" s="273" t="s">
        <v>20</v>
      </c>
      <c r="P6" s="241" t="s">
        <v>31</v>
      </c>
      <c r="Q6" s="249" t="s">
        <v>32</v>
      </c>
      <c r="R6" s="257" t="s">
        <v>7</v>
      </c>
      <c r="S6" s="247" t="s">
        <v>23</v>
      </c>
      <c r="T6" s="269" t="s">
        <v>44</v>
      </c>
      <c r="U6" s="234" t="s">
        <v>43</v>
      </c>
      <c r="V6" s="234" t="s">
        <v>45</v>
      </c>
      <c r="W6" s="253" t="s">
        <v>22</v>
      </c>
      <c r="X6" s="255" t="s">
        <v>27</v>
      </c>
      <c r="Y6" s="267" t="s">
        <v>8</v>
      </c>
      <c r="Z6" s="260" t="s">
        <v>26</v>
      </c>
    </row>
    <row r="7" spans="1:35" x14ac:dyDescent="0.2">
      <c r="A7" s="266" t="s">
        <v>1</v>
      </c>
      <c r="B7" s="279"/>
      <c r="C7" s="233"/>
      <c r="D7" s="233"/>
      <c r="E7" s="233"/>
      <c r="F7" s="252" t="s">
        <v>9</v>
      </c>
      <c r="G7" s="252" t="s">
        <v>10</v>
      </c>
      <c r="H7" s="252" t="s">
        <v>9</v>
      </c>
      <c r="I7" s="230" t="s">
        <v>10</v>
      </c>
      <c r="J7" s="276"/>
      <c r="K7" s="274"/>
      <c r="L7" s="242"/>
      <c r="M7" s="272"/>
      <c r="N7" s="245"/>
      <c r="O7" s="274"/>
      <c r="P7" s="242"/>
      <c r="Q7" s="250"/>
      <c r="R7" s="258"/>
      <c r="S7" s="248"/>
      <c r="T7" s="270"/>
      <c r="U7" s="235"/>
      <c r="V7" s="235"/>
      <c r="W7" s="254"/>
      <c r="X7" s="256"/>
      <c r="Y7" s="268"/>
      <c r="Z7" s="261"/>
    </row>
    <row r="8" spans="1:35" ht="72" customHeight="1" thickBot="1" x14ac:dyDescent="0.3">
      <c r="A8" s="266"/>
      <c r="B8" s="279"/>
      <c r="C8" s="233"/>
      <c r="D8" s="233"/>
      <c r="E8" s="233"/>
      <c r="F8" s="243"/>
      <c r="G8" s="243"/>
      <c r="H8" s="243"/>
      <c r="I8" s="231"/>
      <c r="J8" s="276"/>
      <c r="K8" s="274"/>
      <c r="L8" s="242"/>
      <c r="M8" s="272"/>
      <c r="N8" s="246"/>
      <c r="O8" s="274"/>
      <c r="P8" s="243"/>
      <c r="Q8" s="251"/>
      <c r="R8" s="258"/>
      <c r="S8" s="248"/>
      <c r="T8" s="270"/>
      <c r="U8" s="235"/>
      <c r="V8" s="235"/>
      <c r="W8" s="254"/>
      <c r="X8" s="256"/>
      <c r="Y8" s="268"/>
      <c r="Z8" s="261"/>
      <c r="AF8" s="114"/>
    </row>
    <row r="9" spans="1:35" s="39" customFormat="1" ht="13.5" thickBot="1" x14ac:dyDescent="0.25">
      <c r="A9" s="192">
        <v>1</v>
      </c>
      <c r="B9" s="190">
        <v>2</v>
      </c>
      <c r="C9" s="190">
        <v>3</v>
      </c>
      <c r="D9" s="190">
        <v>4</v>
      </c>
      <c r="E9" s="190">
        <v>5</v>
      </c>
      <c r="F9" s="87">
        <v>6</v>
      </c>
      <c r="G9" s="88">
        <v>7</v>
      </c>
      <c r="H9" s="87">
        <v>8</v>
      </c>
      <c r="I9" s="89">
        <v>9</v>
      </c>
      <c r="J9" s="192">
        <v>10</v>
      </c>
      <c r="K9" s="190">
        <v>11</v>
      </c>
      <c r="L9" s="190">
        <v>12</v>
      </c>
      <c r="M9" s="84">
        <v>14</v>
      </c>
      <c r="N9" s="90">
        <v>15</v>
      </c>
      <c r="O9" s="190">
        <v>16</v>
      </c>
      <c r="P9" s="190">
        <v>17</v>
      </c>
      <c r="Q9" s="190">
        <v>18</v>
      </c>
      <c r="R9" s="83">
        <v>19</v>
      </c>
      <c r="S9" s="83">
        <v>20</v>
      </c>
      <c r="T9" s="83">
        <v>21</v>
      </c>
      <c r="U9" s="83">
        <v>22</v>
      </c>
      <c r="V9" s="83">
        <v>23</v>
      </c>
      <c r="W9" s="83">
        <v>24</v>
      </c>
      <c r="X9" s="83">
        <v>25</v>
      </c>
      <c r="Y9" s="83">
        <v>26</v>
      </c>
      <c r="Z9" s="84">
        <v>27</v>
      </c>
    </row>
    <row r="10" spans="1:35" s="31" customFormat="1" ht="20.25" customHeight="1" x14ac:dyDescent="0.25">
      <c r="A10" s="124">
        <v>1</v>
      </c>
      <c r="B10" s="218" t="str">
        <f>+[5]Attendance!B4</f>
        <v>Prashant Giri</v>
      </c>
      <c r="C10" s="92" t="s">
        <v>11</v>
      </c>
      <c r="D10" s="93">
        <v>31</v>
      </c>
      <c r="E10" s="27" t="s">
        <v>19</v>
      </c>
      <c r="F10" s="103" t="s">
        <v>54</v>
      </c>
      <c r="G10" s="103" t="s">
        <v>12</v>
      </c>
      <c r="H10" s="103" t="s">
        <v>13</v>
      </c>
      <c r="I10" s="103" t="s">
        <v>14</v>
      </c>
      <c r="J10" s="94">
        <f>[5]Attendance!AI4</f>
        <v>21</v>
      </c>
      <c r="K10" s="107">
        <f>27-J10</f>
        <v>6</v>
      </c>
      <c r="L10" s="94">
        <f>[5]Attendance!AJ4</f>
        <v>42</v>
      </c>
      <c r="M10" s="100">
        <v>440</v>
      </c>
      <c r="N10" s="100">
        <f>Q10*5/100</f>
        <v>462</v>
      </c>
      <c r="O10" s="95">
        <f>[5]Attendance!AK4</f>
        <v>0</v>
      </c>
      <c r="P10" s="96">
        <f>L10/8*(M10+M10*5/100)</f>
        <v>2425.5</v>
      </c>
      <c r="Q10" s="96">
        <f t="shared" ref="Q10" si="0">J10*M10</f>
        <v>9240</v>
      </c>
      <c r="R10" s="112">
        <f>Q10+P10+N10</f>
        <v>12127.5</v>
      </c>
      <c r="S10" s="109">
        <f>R10*0.75/100</f>
        <v>90.956249999999997</v>
      </c>
      <c r="T10" s="97">
        <v>12</v>
      </c>
      <c r="U10" s="109">
        <f>Q10*12/100</f>
        <v>1108.8</v>
      </c>
      <c r="V10" s="98">
        <v>200</v>
      </c>
      <c r="W10" s="113">
        <f>R10*3.25/100</f>
        <v>394.14375000000001</v>
      </c>
      <c r="X10" s="120">
        <f>V10+U10+T10+S10+O10</f>
        <v>1411.7562499999999</v>
      </c>
      <c r="Y10" s="121">
        <f>R10-X10</f>
        <v>10715.74375</v>
      </c>
      <c r="Z10" s="115">
        <v>44934</v>
      </c>
    </row>
    <row r="11" spans="1:35" s="31" customFormat="1" ht="21.75" customHeight="1" x14ac:dyDescent="0.25">
      <c r="A11" s="125">
        <v>2</v>
      </c>
      <c r="B11" s="137"/>
      <c r="C11" s="12"/>
      <c r="D11" s="14"/>
      <c r="E11" s="33"/>
      <c r="F11" s="13"/>
      <c r="G11" s="13"/>
      <c r="H11" s="13"/>
      <c r="I11" s="13"/>
      <c r="J11" s="76"/>
      <c r="K11" s="108"/>
      <c r="L11" s="76"/>
      <c r="M11" s="101"/>
      <c r="N11" s="102"/>
      <c r="O11" s="91"/>
      <c r="P11" s="77"/>
      <c r="Q11" s="77"/>
      <c r="R11" s="80"/>
      <c r="S11" s="110"/>
      <c r="T11" s="64"/>
      <c r="U11" s="110"/>
      <c r="V11" s="45"/>
      <c r="W11" s="111"/>
      <c r="X11" s="122"/>
      <c r="Y11" s="123"/>
      <c r="Z11" s="116"/>
    </row>
    <row r="12" spans="1:35" ht="20.25" customHeight="1" x14ac:dyDescent="0.25">
      <c r="A12" s="126">
        <v>3</v>
      </c>
      <c r="B12" s="137"/>
      <c r="C12" s="12"/>
      <c r="D12" s="14"/>
      <c r="E12" s="26"/>
      <c r="F12" s="13"/>
      <c r="G12" s="13"/>
      <c r="H12" s="13"/>
      <c r="I12" s="13"/>
      <c r="J12" s="76"/>
      <c r="K12" s="108"/>
      <c r="L12" s="76"/>
      <c r="M12" s="102"/>
      <c r="N12" s="102"/>
      <c r="O12" s="91"/>
      <c r="P12" s="77"/>
      <c r="Q12" s="77"/>
      <c r="R12" s="80"/>
      <c r="S12" s="110"/>
      <c r="T12" s="64"/>
      <c r="U12" s="110"/>
      <c r="V12" s="45"/>
      <c r="W12" s="111"/>
      <c r="X12" s="122"/>
      <c r="Y12" s="123"/>
      <c r="Z12" s="116"/>
    </row>
    <row r="13" spans="1:35" s="30" customFormat="1" ht="16.5" customHeight="1" thickBot="1" x14ac:dyDescent="0.3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4"/>
      <c r="N13" s="148">
        <f>SUM(N10:N12)</f>
        <v>462</v>
      </c>
      <c r="O13" s="149">
        <f>SUM(O10:O12)</f>
        <v>0</v>
      </c>
      <c r="P13" s="149">
        <f>SUM(P10:P12)</f>
        <v>2425.5</v>
      </c>
      <c r="Q13" s="149">
        <f>SUM(Q10:Q12)</f>
        <v>9240</v>
      </c>
      <c r="R13" s="150">
        <f t="shared" ref="R13" si="1">Q13+P13+N13</f>
        <v>12127.5</v>
      </c>
      <c r="S13" s="151">
        <f t="shared" ref="S13:Y13" si="2">SUM(S10:S12)</f>
        <v>90.956249999999997</v>
      </c>
      <c r="T13" s="151">
        <f t="shared" si="2"/>
        <v>12</v>
      </c>
      <c r="U13" s="152">
        <f t="shared" si="2"/>
        <v>1108.8</v>
      </c>
      <c r="V13" s="153">
        <f t="shared" si="2"/>
        <v>200</v>
      </c>
      <c r="W13" s="153">
        <f t="shared" si="2"/>
        <v>394.14375000000001</v>
      </c>
      <c r="X13" s="154">
        <f t="shared" si="2"/>
        <v>1411.7562499999999</v>
      </c>
      <c r="Y13" s="155">
        <f t="shared" si="2"/>
        <v>10715.74375</v>
      </c>
      <c r="Z13" s="156"/>
    </row>
    <row r="14" spans="1:35" ht="3.95" customHeight="1" x14ac:dyDescent="0.2">
      <c r="T14" s="3"/>
    </row>
    <row r="15" spans="1:35" ht="3" customHeight="1" x14ac:dyDescent="0.25">
      <c r="B15" s="55"/>
      <c r="C15" s="34"/>
      <c r="D15" s="34"/>
      <c r="E15" s="34"/>
      <c r="F15" s="34"/>
      <c r="G15" s="34"/>
      <c r="T15" s="65"/>
      <c r="V15" s="63"/>
    </row>
    <row r="16" spans="1:35" ht="19.5" x14ac:dyDescent="0.3">
      <c r="B16" s="74" t="s">
        <v>35</v>
      </c>
      <c r="C16" s="71"/>
      <c r="D16" s="71"/>
      <c r="E16" s="71"/>
      <c r="F16" s="71"/>
      <c r="G16" s="71"/>
      <c r="H16" s="7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66"/>
      <c r="U16"/>
      <c r="V16" s="60"/>
      <c r="W16"/>
      <c r="X16"/>
      <c r="AB16" s="3"/>
      <c r="AC16" s="42"/>
      <c r="AD16" s="43"/>
      <c r="AE16" s="43"/>
      <c r="AF16" s="43"/>
      <c r="AG16" s="43"/>
      <c r="AH16" s="19"/>
      <c r="AI16" s="3"/>
    </row>
    <row r="17" spans="2:35" ht="16.5" x14ac:dyDescent="0.25">
      <c r="B17" s="69" t="s">
        <v>36</v>
      </c>
      <c r="C17" s="70"/>
      <c r="D17" s="70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7"/>
      <c r="U17"/>
      <c r="V17" s="60"/>
      <c r="W17"/>
      <c r="X17"/>
      <c r="AB17" s="3"/>
      <c r="AC17" s="42"/>
      <c r="AD17" s="43"/>
      <c r="AE17" s="43"/>
      <c r="AF17" s="43"/>
      <c r="AG17" s="43"/>
      <c r="AH17" s="19"/>
      <c r="AI17" s="3"/>
    </row>
    <row r="18" spans="2:35" ht="16.5" x14ac:dyDescent="0.25">
      <c r="B18" s="72" t="s">
        <v>51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8"/>
      <c r="U18"/>
      <c r="V18" s="60"/>
      <c r="W18"/>
      <c r="X18"/>
      <c r="AB18" s="3"/>
      <c r="AC18" s="259"/>
      <c r="AD18" s="259"/>
      <c r="AE18" s="191"/>
      <c r="AF18" s="191"/>
      <c r="AG18" s="191"/>
      <c r="AH18" s="20"/>
      <c r="AI18" s="3"/>
    </row>
    <row r="19" spans="2:35" ht="5.0999999999999996" customHeight="1" thickBot="1" x14ac:dyDescent="0.25">
      <c r="V19" s="60"/>
    </row>
    <row r="20" spans="2:35" ht="19.5" x14ac:dyDescent="0.3">
      <c r="B20" s="46" t="s">
        <v>33</v>
      </c>
      <c r="C20" s="47"/>
      <c r="D20" s="47"/>
      <c r="E20" s="47"/>
      <c r="F20" s="129"/>
      <c r="O20" s="78"/>
      <c r="V20" s="60"/>
      <c r="Y20" s="78"/>
    </row>
    <row r="21" spans="2:35" ht="16.5" x14ac:dyDescent="0.25">
      <c r="B21" s="49" t="s">
        <v>49</v>
      </c>
      <c r="C21" s="50"/>
      <c r="D21" s="50"/>
      <c r="E21" s="50"/>
      <c r="F21" s="61"/>
      <c r="N21" s="78"/>
      <c r="V21" s="60"/>
    </row>
    <row r="22" spans="2:35" ht="16.5" x14ac:dyDescent="0.25">
      <c r="B22" s="49" t="s">
        <v>48</v>
      </c>
      <c r="C22" s="50"/>
      <c r="D22" s="50"/>
      <c r="E22" s="50"/>
      <c r="F22" s="51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61"/>
    </row>
    <row r="23" spans="2:35" ht="17.25" thickBot="1" x14ac:dyDescent="0.3">
      <c r="B23" s="49" t="s">
        <v>38</v>
      </c>
      <c r="C23" s="50"/>
      <c r="D23" s="50"/>
      <c r="E23" s="50"/>
      <c r="F23" s="51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2"/>
    </row>
    <row r="24" spans="2:35" ht="19.5" x14ac:dyDescent="0.3">
      <c r="B24" s="46" t="s">
        <v>39</v>
      </c>
      <c r="C24" s="47"/>
      <c r="D24" s="47"/>
      <c r="E24" s="47"/>
      <c r="F24" s="48"/>
    </row>
    <row r="25" spans="2:35" ht="17.25" thickBot="1" x14ac:dyDescent="0.3">
      <c r="B25" s="52" t="s">
        <v>50</v>
      </c>
      <c r="C25" s="53"/>
      <c r="D25" s="53"/>
      <c r="E25" s="53"/>
      <c r="F25" s="54"/>
      <c r="Q25" s="79"/>
    </row>
    <row r="26" spans="2:35" x14ac:dyDescent="0.2">
      <c r="Q26" s="79"/>
    </row>
    <row r="27" spans="2:35" x14ac:dyDescent="0.2">
      <c r="Q27" s="79"/>
    </row>
    <row r="28" spans="2:35" ht="20.25" x14ac:dyDescent="0.3">
      <c r="B28" s="117" t="s">
        <v>47</v>
      </c>
      <c r="Q28" s="79"/>
    </row>
    <row r="29" spans="2:35" x14ac:dyDescent="0.2">
      <c r="Q29" s="79"/>
    </row>
    <row r="30" spans="2:35" x14ac:dyDescent="0.2">
      <c r="Q30" s="79"/>
    </row>
    <row r="31" spans="2:35" x14ac:dyDescent="0.2">
      <c r="Q31" s="79"/>
    </row>
    <row r="32" spans="2:35" x14ac:dyDescent="0.2">
      <c r="Q32" s="79"/>
    </row>
    <row r="33" spans="17:17" x14ac:dyDescent="0.2">
      <c r="Q33" s="79"/>
    </row>
    <row r="34" spans="17:17" x14ac:dyDescent="0.2">
      <c r="Q34" s="79"/>
    </row>
    <row r="35" spans="17:17" x14ac:dyDescent="0.2">
      <c r="Q35" s="79"/>
    </row>
    <row r="36" spans="17:17" x14ac:dyDescent="0.2">
      <c r="Q36" s="79"/>
    </row>
    <row r="37" spans="17:17" x14ac:dyDescent="0.2">
      <c r="Q37" s="79"/>
    </row>
    <row r="38" spans="17:17" x14ac:dyDescent="0.2">
      <c r="Q38" s="41"/>
    </row>
    <row r="39" spans="17:17" x14ac:dyDescent="0.2">
      <c r="Q39" s="41"/>
    </row>
    <row r="40" spans="17:17" x14ac:dyDescent="0.2">
      <c r="Q40" s="41"/>
    </row>
    <row r="41" spans="17:17" x14ac:dyDescent="0.2">
      <c r="Q41" s="41"/>
    </row>
  </sheetData>
  <mergeCells count="33">
    <mergeCell ref="B2:G2"/>
    <mergeCell ref="H2:I2"/>
    <mergeCell ref="R2:X4"/>
    <mergeCell ref="A6:A8"/>
    <mergeCell ref="B6:B8"/>
    <mergeCell ref="C6:C8"/>
    <mergeCell ref="D6:D8"/>
    <mergeCell ref="E6:E8"/>
    <mergeCell ref="F6:G6"/>
    <mergeCell ref="H6:I6"/>
    <mergeCell ref="U6:U8"/>
    <mergeCell ref="J6:J8"/>
    <mergeCell ref="K6:K8"/>
    <mergeCell ref="L6:L8"/>
    <mergeCell ref="M6:M8"/>
    <mergeCell ref="N6:N8"/>
    <mergeCell ref="O6:O8"/>
    <mergeCell ref="A13:M13"/>
    <mergeCell ref="AC18:AD18"/>
    <mergeCell ref="V6:V8"/>
    <mergeCell ref="W6:W8"/>
    <mergeCell ref="X6:X8"/>
    <mergeCell ref="Y6:Y8"/>
    <mergeCell ref="Z6:Z8"/>
    <mergeCell ref="F7:F8"/>
    <mergeCell ref="G7:G8"/>
    <mergeCell ref="H7:H8"/>
    <mergeCell ref="I7:I8"/>
    <mergeCell ref="P6:P8"/>
    <mergeCell ref="Q6:Q8"/>
    <mergeCell ref="R6:R8"/>
    <mergeCell ref="S6:S8"/>
    <mergeCell ref="T6:T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1"/>
  <sheetViews>
    <sheetView topLeftCell="F1" zoomScale="89" zoomScaleNormal="89" workbookViewId="0">
      <pane ySplit="9" topLeftCell="A10" activePane="bottomLeft" state="frozen"/>
      <selection pane="bottomLeft" activeCell="Z10" sqref="Z10"/>
    </sheetView>
  </sheetViews>
  <sheetFormatPr defaultRowHeight="12.75" x14ac:dyDescent="0.2"/>
  <cols>
    <col min="1" max="1" width="4.28515625" customWidth="1"/>
    <col min="2" max="2" width="36.28515625" customWidth="1"/>
    <col min="3" max="3" width="4.7109375" customWidth="1"/>
    <col min="4" max="4" width="5.85546875" customWidth="1"/>
    <col min="5" max="5" width="15.28515625" customWidth="1"/>
    <col min="6" max="6" width="10.5703125" customWidth="1"/>
    <col min="7" max="7" width="10.7109375" customWidth="1"/>
    <col min="8" max="8" width="10.140625" customWidth="1"/>
    <col min="9" max="9" width="9.5703125" customWidth="1"/>
    <col min="10" max="10" width="10.140625" customWidth="1"/>
    <col min="11" max="11" width="11.42578125" customWidth="1"/>
    <col min="12" max="12" width="8.28515625" customWidth="1"/>
    <col min="13" max="13" width="10.140625" customWidth="1"/>
    <col min="14" max="14" width="12.140625" customWidth="1"/>
    <col min="15" max="15" width="11.85546875" customWidth="1"/>
    <col min="16" max="16" width="11.42578125" customWidth="1"/>
    <col min="17" max="17" width="13.28515625" customWidth="1"/>
    <col min="18" max="18" width="14" style="34" customWidth="1"/>
    <col min="19" max="19" width="11" style="34" customWidth="1"/>
    <col min="20" max="20" width="10.28515625" style="34" customWidth="1"/>
    <col min="21" max="21" width="12.85546875" style="34" customWidth="1"/>
    <col min="22" max="22" width="11.140625" style="34" customWidth="1"/>
    <col min="23" max="23" width="11.42578125" style="34" customWidth="1"/>
    <col min="24" max="24" width="13.85546875" style="34" customWidth="1"/>
    <col min="25" max="25" width="14" customWidth="1"/>
    <col min="26" max="26" width="14.42578125" customWidth="1"/>
    <col min="27" max="27" width="10" customWidth="1"/>
    <col min="28" max="28" width="10.140625" customWidth="1"/>
    <col min="32" max="32" width="18.42578125" customWidth="1"/>
  </cols>
  <sheetData>
    <row r="1" spans="1:35" ht="3" customHeight="1" thickBot="1" x14ac:dyDescent="0.25"/>
    <row r="2" spans="1:35" ht="18" x14ac:dyDescent="0.25">
      <c r="A2" s="4"/>
      <c r="B2" s="236"/>
      <c r="C2" s="236"/>
      <c r="D2" s="236"/>
      <c r="E2" s="236"/>
      <c r="F2" s="236"/>
      <c r="G2" s="236"/>
      <c r="H2" s="236"/>
      <c r="I2" s="236"/>
      <c r="J2" s="32"/>
      <c r="K2" s="32"/>
      <c r="L2" s="32"/>
      <c r="M2" s="32"/>
      <c r="N2" s="38"/>
      <c r="O2" s="32"/>
      <c r="P2" s="38"/>
      <c r="Q2" s="38"/>
      <c r="R2" s="237"/>
      <c r="S2" s="237"/>
      <c r="T2" s="237"/>
      <c r="U2" s="237"/>
      <c r="V2" s="237"/>
      <c r="W2" s="237"/>
      <c r="X2" s="237"/>
      <c r="Y2" s="21"/>
      <c r="Z2" s="5"/>
    </row>
    <row r="3" spans="1:35" ht="18" x14ac:dyDescent="0.25">
      <c r="A3" s="6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38"/>
      <c r="S3" s="238"/>
      <c r="T3" s="238"/>
      <c r="U3" s="238"/>
      <c r="V3" s="238"/>
      <c r="W3" s="238"/>
      <c r="X3" s="238"/>
      <c r="Y3" s="22"/>
      <c r="Z3" s="10"/>
    </row>
    <row r="4" spans="1:35" ht="3.6" customHeight="1" thickBot="1" x14ac:dyDescent="0.3">
      <c r="A4" s="6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238"/>
      <c r="S4" s="238"/>
      <c r="T4" s="238"/>
      <c r="U4" s="238"/>
      <c r="V4" s="238"/>
      <c r="W4" s="238"/>
      <c r="X4" s="238"/>
      <c r="Y4" s="22"/>
      <c r="Z4" s="10"/>
    </row>
    <row r="5" spans="1:35" ht="13.5" hidden="1" thickBot="1" x14ac:dyDescent="0.25">
      <c r="A5" s="6"/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40"/>
      <c r="S5" s="40"/>
      <c r="T5" s="40"/>
      <c r="U5" s="40"/>
      <c r="V5" s="40"/>
      <c r="W5" s="40"/>
      <c r="X5" s="40"/>
      <c r="Y5" s="9"/>
      <c r="Z5" s="10"/>
    </row>
    <row r="6" spans="1:35" ht="20.25" customHeight="1" x14ac:dyDescent="0.2">
      <c r="A6" s="265" t="s">
        <v>1</v>
      </c>
      <c r="B6" s="278" t="s">
        <v>2</v>
      </c>
      <c r="C6" s="232" t="s">
        <v>3</v>
      </c>
      <c r="D6" s="232" t="s">
        <v>4</v>
      </c>
      <c r="E6" s="232" t="s">
        <v>21</v>
      </c>
      <c r="F6" s="240" t="s">
        <v>5</v>
      </c>
      <c r="G6" s="277"/>
      <c r="H6" s="239" t="s">
        <v>6</v>
      </c>
      <c r="I6" s="240"/>
      <c r="J6" s="275" t="s">
        <v>25</v>
      </c>
      <c r="K6" s="273" t="s">
        <v>16</v>
      </c>
      <c r="L6" s="241" t="s">
        <v>24</v>
      </c>
      <c r="M6" s="271" t="s">
        <v>30</v>
      </c>
      <c r="N6" s="244" t="s">
        <v>29</v>
      </c>
      <c r="O6" s="273" t="s">
        <v>20</v>
      </c>
      <c r="P6" s="241" t="s">
        <v>31</v>
      </c>
      <c r="Q6" s="249" t="s">
        <v>32</v>
      </c>
      <c r="R6" s="257" t="s">
        <v>7</v>
      </c>
      <c r="S6" s="247" t="s">
        <v>23</v>
      </c>
      <c r="T6" s="269" t="s">
        <v>44</v>
      </c>
      <c r="U6" s="234" t="s">
        <v>43</v>
      </c>
      <c r="V6" s="234" t="s">
        <v>45</v>
      </c>
      <c r="W6" s="253" t="s">
        <v>22</v>
      </c>
      <c r="X6" s="255" t="s">
        <v>27</v>
      </c>
      <c r="Y6" s="267" t="s">
        <v>8</v>
      </c>
      <c r="Z6" s="260" t="s">
        <v>26</v>
      </c>
    </row>
    <row r="7" spans="1:35" x14ac:dyDescent="0.2">
      <c r="A7" s="266" t="s">
        <v>1</v>
      </c>
      <c r="B7" s="279"/>
      <c r="C7" s="233"/>
      <c r="D7" s="233"/>
      <c r="E7" s="233"/>
      <c r="F7" s="252" t="s">
        <v>9</v>
      </c>
      <c r="G7" s="252" t="s">
        <v>10</v>
      </c>
      <c r="H7" s="252" t="s">
        <v>9</v>
      </c>
      <c r="I7" s="230" t="s">
        <v>10</v>
      </c>
      <c r="J7" s="276"/>
      <c r="K7" s="274"/>
      <c r="L7" s="242"/>
      <c r="M7" s="272"/>
      <c r="N7" s="245"/>
      <c r="O7" s="274"/>
      <c r="P7" s="242"/>
      <c r="Q7" s="250"/>
      <c r="R7" s="258"/>
      <c r="S7" s="248"/>
      <c r="T7" s="270"/>
      <c r="U7" s="235"/>
      <c r="V7" s="235"/>
      <c r="W7" s="254"/>
      <c r="X7" s="256"/>
      <c r="Y7" s="268"/>
      <c r="Z7" s="261"/>
    </row>
    <row r="8" spans="1:35" ht="72" customHeight="1" thickBot="1" x14ac:dyDescent="0.3">
      <c r="A8" s="266"/>
      <c r="B8" s="279"/>
      <c r="C8" s="233"/>
      <c r="D8" s="233"/>
      <c r="E8" s="233"/>
      <c r="F8" s="243"/>
      <c r="G8" s="243"/>
      <c r="H8" s="243"/>
      <c r="I8" s="231"/>
      <c r="J8" s="276"/>
      <c r="K8" s="274"/>
      <c r="L8" s="242"/>
      <c r="M8" s="272"/>
      <c r="N8" s="246"/>
      <c r="O8" s="274"/>
      <c r="P8" s="243"/>
      <c r="Q8" s="251"/>
      <c r="R8" s="258"/>
      <c r="S8" s="248"/>
      <c r="T8" s="270"/>
      <c r="U8" s="235"/>
      <c r="V8" s="235"/>
      <c r="W8" s="254"/>
      <c r="X8" s="256"/>
      <c r="Y8" s="268"/>
      <c r="Z8" s="261"/>
      <c r="AF8" s="114"/>
    </row>
    <row r="9" spans="1:35" s="39" customFormat="1" ht="13.5" thickBot="1" x14ac:dyDescent="0.25">
      <c r="A9" s="85">
        <v>1</v>
      </c>
      <c r="B9" s="86">
        <v>2</v>
      </c>
      <c r="C9" s="86">
        <v>3</v>
      </c>
      <c r="D9" s="86">
        <v>4</v>
      </c>
      <c r="E9" s="86">
        <v>5</v>
      </c>
      <c r="F9" s="87">
        <v>6</v>
      </c>
      <c r="G9" s="88">
        <v>7</v>
      </c>
      <c r="H9" s="87">
        <v>8</v>
      </c>
      <c r="I9" s="89">
        <v>9</v>
      </c>
      <c r="J9" s="85">
        <v>10</v>
      </c>
      <c r="K9" s="86">
        <v>11</v>
      </c>
      <c r="L9" s="86">
        <v>12</v>
      </c>
      <c r="M9" s="84">
        <v>14</v>
      </c>
      <c r="N9" s="90">
        <v>15</v>
      </c>
      <c r="O9" s="86">
        <v>16</v>
      </c>
      <c r="P9" s="86">
        <v>17</v>
      </c>
      <c r="Q9" s="86">
        <v>18</v>
      </c>
      <c r="R9" s="83">
        <v>19</v>
      </c>
      <c r="S9" s="83">
        <v>20</v>
      </c>
      <c r="T9" s="83">
        <v>21</v>
      </c>
      <c r="U9" s="83">
        <v>22</v>
      </c>
      <c r="V9" s="83">
        <v>23</v>
      </c>
      <c r="W9" s="83">
        <v>24</v>
      </c>
      <c r="X9" s="83">
        <v>25</v>
      </c>
      <c r="Y9" s="83">
        <v>26</v>
      </c>
      <c r="Z9" s="84">
        <v>27</v>
      </c>
    </row>
    <row r="10" spans="1:35" s="31" customFormat="1" ht="20.25" customHeight="1" x14ac:dyDescent="0.25">
      <c r="A10" s="124">
        <v>1</v>
      </c>
      <c r="B10" s="188" t="s">
        <v>55</v>
      </c>
      <c r="C10" s="92" t="s">
        <v>11</v>
      </c>
      <c r="D10" s="93">
        <v>31</v>
      </c>
      <c r="E10" s="27" t="s">
        <v>19</v>
      </c>
      <c r="F10" s="103" t="s">
        <v>54</v>
      </c>
      <c r="G10" s="103" t="s">
        <v>12</v>
      </c>
      <c r="H10" s="103" t="s">
        <v>13</v>
      </c>
      <c r="I10" s="103" t="s">
        <v>14</v>
      </c>
      <c r="J10" s="94">
        <v>23</v>
      </c>
      <c r="K10" s="107">
        <f>26-J10</f>
        <v>3</v>
      </c>
      <c r="L10" s="193">
        <v>106.89</v>
      </c>
      <c r="M10" s="100">
        <v>350</v>
      </c>
      <c r="N10" s="100">
        <v>0</v>
      </c>
      <c r="O10" s="95">
        <f>'Attendance Jun 22'!AK4</f>
        <v>0</v>
      </c>
      <c r="P10" s="96">
        <f>L10/8*(M10+M10*5/100)</f>
        <v>4910.2593749999996</v>
      </c>
      <c r="Q10" s="96">
        <f t="shared" ref="Q10" si="0">J10*M10</f>
        <v>8050</v>
      </c>
      <c r="R10" s="112">
        <f>Q10+P10+N10</f>
        <v>12960.259375</v>
      </c>
      <c r="S10" s="109">
        <v>97.2</v>
      </c>
      <c r="T10" s="97">
        <v>12</v>
      </c>
      <c r="U10" s="109">
        <v>596.16</v>
      </c>
      <c r="V10" s="98">
        <v>200</v>
      </c>
      <c r="W10" s="113">
        <f>R10*3.25/100</f>
        <v>421.20842968749997</v>
      </c>
      <c r="X10" s="120">
        <f>V10+U10+T10+S10+O10</f>
        <v>905.36</v>
      </c>
      <c r="Y10" s="121">
        <f>R10-X10</f>
        <v>12054.899374999999</v>
      </c>
      <c r="Z10" s="115">
        <v>44750</v>
      </c>
    </row>
    <row r="11" spans="1:35" s="31" customFormat="1" ht="21.75" customHeight="1" x14ac:dyDescent="0.25">
      <c r="A11" s="125">
        <v>2</v>
      </c>
      <c r="B11" s="137"/>
      <c r="C11" s="12"/>
      <c r="D11" s="14"/>
      <c r="E11" s="33"/>
      <c r="F11" s="13"/>
      <c r="G11" s="13"/>
      <c r="H11" s="13"/>
      <c r="I11" s="13"/>
      <c r="J11" s="76"/>
      <c r="K11" s="108"/>
      <c r="L11" s="76"/>
      <c r="M11" s="101"/>
      <c r="N11" s="102"/>
      <c r="O11" s="91"/>
      <c r="P11" s="77"/>
      <c r="Q11" s="77"/>
      <c r="R11" s="80"/>
      <c r="S11" s="110"/>
      <c r="T11" s="64"/>
      <c r="U11" s="110"/>
      <c r="V11" s="45"/>
      <c r="W11" s="111"/>
      <c r="X11" s="122"/>
      <c r="Y11" s="123"/>
      <c r="Z11" s="116"/>
    </row>
    <row r="12" spans="1:35" ht="20.25" customHeight="1" x14ac:dyDescent="0.25">
      <c r="A12" s="126">
        <v>3</v>
      </c>
      <c r="B12" s="137"/>
      <c r="C12" s="12"/>
      <c r="D12" s="14"/>
      <c r="E12" s="26"/>
      <c r="F12" s="13"/>
      <c r="G12" s="13"/>
      <c r="H12" s="13"/>
      <c r="I12" s="13"/>
      <c r="J12" s="76"/>
      <c r="K12" s="108"/>
      <c r="L12" s="76"/>
      <c r="M12" s="102"/>
      <c r="N12" s="102"/>
      <c r="O12" s="91"/>
      <c r="P12" s="77"/>
      <c r="Q12" s="77"/>
      <c r="R12" s="80"/>
      <c r="S12" s="110"/>
      <c r="T12" s="64"/>
      <c r="U12" s="110"/>
      <c r="V12" s="45"/>
      <c r="W12" s="111"/>
      <c r="X12" s="122"/>
      <c r="Y12" s="123"/>
      <c r="Z12" s="116"/>
    </row>
    <row r="13" spans="1:35" s="30" customFormat="1" ht="16.5" customHeight="1" thickBot="1" x14ac:dyDescent="0.3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4"/>
      <c r="N13" s="148">
        <f>SUM(N10:N12)</f>
        <v>0</v>
      </c>
      <c r="O13" s="149">
        <f>SUM(O10:O12)</f>
        <v>0</v>
      </c>
      <c r="P13" s="149">
        <f>SUM(P10:P12)</f>
        <v>4910.2593749999996</v>
      </c>
      <c r="Q13" s="149">
        <f>SUM(Q10:Q12)</f>
        <v>8050</v>
      </c>
      <c r="R13" s="150">
        <f t="shared" ref="R13" si="1">Q13+P13+N13</f>
        <v>12960.259375</v>
      </c>
      <c r="S13" s="151">
        <f t="shared" ref="S13:Y13" si="2">SUM(S10:S12)</f>
        <v>97.2</v>
      </c>
      <c r="T13" s="151">
        <f t="shared" si="2"/>
        <v>12</v>
      </c>
      <c r="U13" s="152">
        <f t="shared" si="2"/>
        <v>596.16</v>
      </c>
      <c r="V13" s="153">
        <f t="shared" si="2"/>
        <v>200</v>
      </c>
      <c r="W13" s="153">
        <f t="shared" si="2"/>
        <v>421.20842968749997</v>
      </c>
      <c r="X13" s="154">
        <f t="shared" si="2"/>
        <v>905.36</v>
      </c>
      <c r="Y13" s="155">
        <f t="shared" si="2"/>
        <v>12054.899374999999</v>
      </c>
      <c r="Z13" s="156"/>
    </row>
    <row r="14" spans="1:35" ht="3.95" customHeight="1" x14ac:dyDescent="0.2">
      <c r="T14" s="3"/>
    </row>
    <row r="15" spans="1:35" ht="3" customHeight="1" x14ac:dyDescent="0.25">
      <c r="B15" s="55"/>
      <c r="C15" s="34"/>
      <c r="D15" s="34"/>
      <c r="E15" s="34"/>
      <c r="F15" s="34"/>
      <c r="G15" s="34"/>
      <c r="T15" s="65"/>
      <c r="V15" s="63"/>
    </row>
    <row r="16" spans="1:35" ht="19.5" x14ac:dyDescent="0.3">
      <c r="B16" s="74" t="s">
        <v>35</v>
      </c>
      <c r="C16" s="71"/>
      <c r="D16" s="71"/>
      <c r="E16" s="71"/>
      <c r="F16" s="71"/>
      <c r="G16" s="71"/>
      <c r="H16" s="7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66"/>
      <c r="U16"/>
      <c r="V16" s="60"/>
      <c r="W16"/>
      <c r="X16"/>
      <c r="AB16" s="3"/>
      <c r="AC16" s="42"/>
      <c r="AD16" s="43"/>
      <c r="AE16" s="43"/>
      <c r="AF16" s="43"/>
      <c r="AG16" s="43"/>
      <c r="AH16" s="19"/>
      <c r="AI16" s="3"/>
    </row>
    <row r="17" spans="2:35" ht="16.5" x14ac:dyDescent="0.25">
      <c r="B17" s="69" t="s">
        <v>36</v>
      </c>
      <c r="C17" s="70"/>
      <c r="D17" s="70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7"/>
      <c r="U17"/>
      <c r="V17" s="60"/>
      <c r="W17"/>
      <c r="X17"/>
      <c r="AB17" s="3"/>
      <c r="AC17" s="42"/>
      <c r="AD17" s="43"/>
      <c r="AE17" s="43"/>
      <c r="AF17" s="43"/>
      <c r="AG17" s="43"/>
      <c r="AH17" s="19"/>
      <c r="AI17" s="3"/>
    </row>
    <row r="18" spans="2:35" ht="16.5" x14ac:dyDescent="0.25">
      <c r="B18" s="72" t="s">
        <v>51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8"/>
      <c r="U18"/>
      <c r="V18" s="60"/>
      <c r="W18"/>
      <c r="X18"/>
      <c r="AB18" s="3"/>
      <c r="AC18" s="259"/>
      <c r="AD18" s="259"/>
      <c r="AE18" s="44"/>
      <c r="AF18" s="44"/>
      <c r="AG18" s="44"/>
      <c r="AH18" s="20"/>
      <c r="AI18" s="3"/>
    </row>
    <row r="19" spans="2:35" ht="5.0999999999999996" customHeight="1" thickBot="1" x14ac:dyDescent="0.25">
      <c r="V19" s="60"/>
    </row>
    <row r="20" spans="2:35" ht="19.5" x14ac:dyDescent="0.3">
      <c r="B20" s="46" t="s">
        <v>33</v>
      </c>
      <c r="C20" s="47"/>
      <c r="D20" s="47"/>
      <c r="E20" s="47"/>
      <c r="F20" s="129"/>
      <c r="O20" s="78"/>
      <c r="V20" s="60"/>
      <c r="Y20" s="78"/>
    </row>
    <row r="21" spans="2:35" ht="16.5" x14ac:dyDescent="0.25">
      <c r="B21" s="49" t="s">
        <v>49</v>
      </c>
      <c r="C21" s="50"/>
      <c r="D21" s="50"/>
      <c r="E21" s="50"/>
      <c r="F21" s="61"/>
      <c r="N21" s="78"/>
      <c r="V21" s="60"/>
    </row>
    <row r="22" spans="2:35" ht="16.5" x14ac:dyDescent="0.25">
      <c r="B22" s="49" t="s">
        <v>48</v>
      </c>
      <c r="C22" s="50"/>
      <c r="D22" s="50"/>
      <c r="E22" s="50"/>
      <c r="F22" s="51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61"/>
    </row>
    <row r="23" spans="2:35" ht="17.25" thickBot="1" x14ac:dyDescent="0.3">
      <c r="B23" s="49" t="s">
        <v>38</v>
      </c>
      <c r="C23" s="50"/>
      <c r="D23" s="50"/>
      <c r="E23" s="50"/>
      <c r="F23" s="51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2"/>
    </row>
    <row r="24" spans="2:35" ht="19.5" x14ac:dyDescent="0.3">
      <c r="B24" s="46" t="s">
        <v>39</v>
      </c>
      <c r="C24" s="47"/>
      <c r="D24" s="47"/>
      <c r="E24" s="47"/>
      <c r="F24" s="48"/>
    </row>
    <row r="25" spans="2:35" ht="17.25" thickBot="1" x14ac:dyDescent="0.3">
      <c r="B25" s="52" t="s">
        <v>50</v>
      </c>
      <c r="C25" s="53"/>
      <c r="D25" s="53"/>
      <c r="E25" s="53"/>
      <c r="F25" s="54"/>
      <c r="Q25" s="79"/>
    </row>
    <row r="26" spans="2:35" x14ac:dyDescent="0.2">
      <c r="Q26" s="79"/>
    </row>
    <row r="27" spans="2:35" x14ac:dyDescent="0.2">
      <c r="Q27" s="79"/>
    </row>
    <row r="28" spans="2:35" ht="20.25" x14ac:dyDescent="0.3">
      <c r="B28" s="117" t="s">
        <v>47</v>
      </c>
      <c r="Q28" s="79"/>
    </row>
    <row r="29" spans="2:35" x14ac:dyDescent="0.2">
      <c r="Q29" s="79"/>
    </row>
    <row r="30" spans="2:35" x14ac:dyDescent="0.2">
      <c r="Q30" s="79"/>
    </row>
    <row r="31" spans="2:35" x14ac:dyDescent="0.2">
      <c r="Q31" s="79"/>
    </row>
    <row r="32" spans="2:35" x14ac:dyDescent="0.2">
      <c r="Q32" s="79"/>
    </row>
    <row r="33" spans="17:17" x14ac:dyDescent="0.2">
      <c r="Q33" s="79"/>
    </row>
    <row r="34" spans="17:17" x14ac:dyDescent="0.2">
      <c r="Q34" s="79"/>
    </row>
    <row r="35" spans="17:17" x14ac:dyDescent="0.2">
      <c r="Q35" s="79"/>
    </row>
    <row r="36" spans="17:17" x14ac:dyDescent="0.2">
      <c r="Q36" s="79"/>
    </row>
    <row r="37" spans="17:17" x14ac:dyDescent="0.2">
      <c r="Q37" s="79"/>
    </row>
    <row r="38" spans="17:17" x14ac:dyDescent="0.2">
      <c r="Q38" s="41"/>
    </row>
    <row r="39" spans="17:17" x14ac:dyDescent="0.2">
      <c r="Q39" s="41"/>
    </row>
    <row r="40" spans="17:17" x14ac:dyDescent="0.2">
      <c r="Q40" s="41"/>
    </row>
    <row r="41" spans="17:17" x14ac:dyDescent="0.2">
      <c r="Q41" s="41"/>
    </row>
  </sheetData>
  <mergeCells count="33">
    <mergeCell ref="B6:B8"/>
    <mergeCell ref="H7:H8"/>
    <mergeCell ref="D6:D8"/>
    <mergeCell ref="R6:R8"/>
    <mergeCell ref="G7:G8"/>
    <mergeCell ref="AC18:AD18"/>
    <mergeCell ref="Z6:Z8"/>
    <mergeCell ref="A13:M13"/>
    <mergeCell ref="A6:A8"/>
    <mergeCell ref="Y6:Y8"/>
    <mergeCell ref="T6:T8"/>
    <mergeCell ref="M6:M8"/>
    <mergeCell ref="O6:O8"/>
    <mergeCell ref="J6:J8"/>
    <mergeCell ref="L6:L8"/>
    <mergeCell ref="K6:K8"/>
    <mergeCell ref="F6:G6"/>
    <mergeCell ref="I7:I8"/>
    <mergeCell ref="C6:C8"/>
    <mergeCell ref="U6:U8"/>
    <mergeCell ref="E6:E8"/>
    <mergeCell ref="B2:G2"/>
    <mergeCell ref="H2:I2"/>
    <mergeCell ref="R2:X4"/>
    <mergeCell ref="H6:I6"/>
    <mergeCell ref="P6:P8"/>
    <mergeCell ref="N6:N8"/>
    <mergeCell ref="S6:S8"/>
    <mergeCell ref="Q6:Q8"/>
    <mergeCell ref="F7:F8"/>
    <mergeCell ref="V6:V8"/>
    <mergeCell ref="W6:W8"/>
    <mergeCell ref="X6:X8"/>
  </mergeCells>
  <pageMargins left="0.24" right="0.17" top="0.23622047244094491" bottom="0.41" header="0.2" footer="0.45"/>
  <pageSetup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26"/>
  <sheetViews>
    <sheetView workbookViewId="0">
      <selection activeCell="B3" sqref="B3"/>
    </sheetView>
  </sheetViews>
  <sheetFormatPr defaultRowHeight="12.75" x14ac:dyDescent="0.2"/>
  <cols>
    <col min="2" max="2" width="19.85546875" bestFit="1" customWidth="1"/>
    <col min="4" max="5" width="4.5703125" customWidth="1"/>
    <col min="6" max="6" width="4.5703125" style="206" customWidth="1"/>
    <col min="7" max="7" width="4.5703125" style="196" customWidth="1"/>
    <col min="8" max="12" width="4.5703125" customWidth="1"/>
    <col min="13" max="13" width="4.5703125" style="206" customWidth="1"/>
    <col min="14" max="14" width="4.5703125" style="196" customWidth="1"/>
    <col min="15" max="19" width="4.5703125" customWidth="1"/>
    <col min="20" max="20" width="4.5703125" style="206" customWidth="1"/>
    <col min="21" max="21" width="4.5703125" style="196" customWidth="1"/>
    <col min="22" max="26" width="4.5703125" customWidth="1"/>
    <col min="27" max="27" width="4.5703125" style="206" customWidth="1"/>
    <col min="28" max="28" width="4.5703125" style="196" customWidth="1"/>
    <col min="29" max="33" width="4.5703125" customWidth="1"/>
    <col min="34" max="34" width="4.5703125" style="206" customWidth="1"/>
  </cols>
  <sheetData>
    <row r="1" spans="1:45" ht="16.5" customHeight="1" thickBot="1" x14ac:dyDescent="0.25">
      <c r="A1" s="221" t="s">
        <v>61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/>
    </row>
    <row r="2" spans="1:45" s="1" customFormat="1" ht="27.75" customHeight="1" thickBot="1" x14ac:dyDescent="0.25">
      <c r="A2" s="133" t="s">
        <v>0</v>
      </c>
      <c r="B2" s="132" t="s">
        <v>15</v>
      </c>
      <c r="C2" s="132" t="s">
        <v>46</v>
      </c>
      <c r="D2" s="134">
        <v>1</v>
      </c>
      <c r="E2" s="134">
        <v>2</v>
      </c>
      <c r="F2" s="187">
        <v>3</v>
      </c>
      <c r="G2" s="134">
        <v>4</v>
      </c>
      <c r="H2" s="134">
        <v>5</v>
      </c>
      <c r="I2" s="134">
        <v>6</v>
      </c>
      <c r="J2" s="134">
        <v>7</v>
      </c>
      <c r="K2" s="134">
        <v>8</v>
      </c>
      <c r="L2" s="134">
        <v>9</v>
      </c>
      <c r="M2" s="187">
        <v>10</v>
      </c>
      <c r="N2" s="134">
        <v>11</v>
      </c>
      <c r="O2" s="134">
        <v>12</v>
      </c>
      <c r="P2" s="134">
        <v>13</v>
      </c>
      <c r="Q2" s="134">
        <v>14</v>
      </c>
      <c r="R2" s="134">
        <v>15</v>
      </c>
      <c r="S2" s="134">
        <v>16</v>
      </c>
      <c r="T2" s="187">
        <v>17</v>
      </c>
      <c r="U2" s="134">
        <v>18</v>
      </c>
      <c r="V2" s="134">
        <v>19</v>
      </c>
      <c r="W2" s="134">
        <v>20</v>
      </c>
      <c r="X2" s="134">
        <v>21</v>
      </c>
      <c r="Y2" s="134">
        <v>22</v>
      </c>
      <c r="Z2" s="134">
        <v>23</v>
      </c>
      <c r="AA2" s="187">
        <v>24</v>
      </c>
      <c r="AB2" s="134">
        <v>25</v>
      </c>
      <c r="AC2" s="134">
        <v>26</v>
      </c>
      <c r="AD2" s="134">
        <v>27</v>
      </c>
      <c r="AE2" s="134">
        <v>28</v>
      </c>
      <c r="AF2" s="134">
        <v>29</v>
      </c>
      <c r="AG2" s="134">
        <v>30</v>
      </c>
      <c r="AH2" s="187">
        <v>31</v>
      </c>
      <c r="AI2" s="157" t="s">
        <v>37</v>
      </c>
      <c r="AJ2" s="158" t="s">
        <v>24</v>
      </c>
      <c r="AK2" s="159" t="s">
        <v>34</v>
      </c>
      <c r="AL2" s="160" t="s">
        <v>28</v>
      </c>
      <c r="AM2" s="16"/>
      <c r="AN2" s="16"/>
    </row>
    <row r="3" spans="1:45" s="29" customFormat="1" ht="15.75" x14ac:dyDescent="0.2">
      <c r="A3" s="165">
        <v>1</v>
      </c>
      <c r="B3" s="166" t="s">
        <v>55</v>
      </c>
      <c r="C3" s="167" t="s">
        <v>19</v>
      </c>
      <c r="D3" s="172" t="s">
        <v>18</v>
      </c>
      <c r="E3" s="174" t="s">
        <v>17</v>
      </c>
      <c r="F3" s="145" t="s">
        <v>18</v>
      </c>
      <c r="G3" s="174" t="s">
        <v>17</v>
      </c>
      <c r="H3" s="174" t="s">
        <v>17</v>
      </c>
      <c r="I3" s="174" t="s">
        <v>17</v>
      </c>
      <c r="J3" s="174" t="s">
        <v>17</v>
      </c>
      <c r="K3" s="174" t="s">
        <v>17</v>
      </c>
      <c r="L3" s="174" t="s">
        <v>17</v>
      </c>
      <c r="M3" s="145" t="s">
        <v>18</v>
      </c>
      <c r="N3" s="174" t="s">
        <v>17</v>
      </c>
      <c r="O3" s="174" t="s">
        <v>17</v>
      </c>
      <c r="P3" s="174" t="s">
        <v>17</v>
      </c>
      <c r="Q3" s="174" t="s">
        <v>17</v>
      </c>
      <c r="R3" s="174" t="s">
        <v>17</v>
      </c>
      <c r="S3" s="174" t="s">
        <v>17</v>
      </c>
      <c r="T3" s="145" t="s">
        <v>18</v>
      </c>
      <c r="U3" s="174" t="s">
        <v>17</v>
      </c>
      <c r="V3" s="174" t="s">
        <v>17</v>
      </c>
      <c r="W3" s="174" t="s">
        <v>17</v>
      </c>
      <c r="X3" s="172" t="s">
        <v>18</v>
      </c>
      <c r="Y3" s="174" t="s">
        <v>17</v>
      </c>
      <c r="Z3" s="174" t="s">
        <v>17</v>
      </c>
      <c r="AA3" s="105" t="s">
        <v>17</v>
      </c>
      <c r="AB3" s="174" t="s">
        <v>17</v>
      </c>
      <c r="AC3" s="174" t="s">
        <v>17</v>
      </c>
      <c r="AD3" s="174" t="s">
        <v>17</v>
      </c>
      <c r="AE3" s="174" t="s">
        <v>17</v>
      </c>
      <c r="AF3" s="174" t="s">
        <v>17</v>
      </c>
      <c r="AG3" s="172" t="s">
        <v>18</v>
      </c>
      <c r="AH3" s="145" t="s">
        <v>18</v>
      </c>
      <c r="AI3" s="161">
        <f>+'Muster July 22'!J9</f>
        <v>23</v>
      </c>
      <c r="AJ3" s="161">
        <f>+'Muster July 22'!L9</f>
        <v>95.25</v>
      </c>
      <c r="AK3" s="118">
        <v>0</v>
      </c>
      <c r="AL3" s="127">
        <f>AI3+(AJ3/8)</f>
        <v>34.90625</v>
      </c>
      <c r="AM3" s="28"/>
      <c r="AN3" s="28"/>
    </row>
    <row r="4" spans="1:45" s="24" customFormat="1" ht="15.75" x14ac:dyDescent="0.2">
      <c r="A4" s="169">
        <v>2</v>
      </c>
      <c r="B4" s="170"/>
      <c r="C4" s="171"/>
      <c r="D4" s="172"/>
      <c r="E4" s="172"/>
      <c r="F4" s="145"/>
      <c r="G4" s="172"/>
      <c r="H4" s="172"/>
      <c r="I4" s="172"/>
      <c r="J4" s="172"/>
      <c r="K4" s="172"/>
      <c r="L4" s="172"/>
      <c r="M4" s="145"/>
      <c r="N4" s="172"/>
      <c r="O4" s="172"/>
      <c r="P4" s="172"/>
      <c r="Q4" s="172"/>
      <c r="R4" s="172"/>
      <c r="S4" s="172"/>
      <c r="T4" s="145"/>
      <c r="U4" s="172"/>
      <c r="V4" s="172"/>
      <c r="W4" s="172"/>
      <c r="X4" s="172"/>
      <c r="Y4" s="172"/>
      <c r="Z4" s="172"/>
      <c r="AA4" s="145"/>
      <c r="AB4" s="172"/>
      <c r="AC4" s="172"/>
      <c r="AD4" s="172"/>
      <c r="AE4" s="172"/>
      <c r="AF4" s="172"/>
      <c r="AG4" s="172"/>
      <c r="AH4" s="145"/>
      <c r="AI4" s="163">
        <v>0</v>
      </c>
      <c r="AJ4" s="164">
        <v>0</v>
      </c>
      <c r="AK4" s="119">
        <v>0</v>
      </c>
      <c r="AL4" s="128">
        <f t="shared" ref="AL4:AL20" si="0">AI4+(AJ4/8)</f>
        <v>0</v>
      </c>
      <c r="AM4" s="23"/>
      <c r="AN4" s="23"/>
    </row>
    <row r="5" spans="1:45" s="25" customFormat="1" ht="15.95" customHeight="1" x14ac:dyDescent="0.25">
      <c r="A5" s="169">
        <v>3</v>
      </c>
      <c r="B5" s="170"/>
      <c r="C5" s="173"/>
      <c r="D5" s="174"/>
      <c r="E5" s="174"/>
      <c r="F5" s="105"/>
      <c r="G5" s="174"/>
      <c r="H5" s="174"/>
      <c r="I5" s="174"/>
      <c r="J5" s="174"/>
      <c r="K5" s="174"/>
      <c r="L5" s="174"/>
      <c r="M5" s="145"/>
      <c r="N5" s="174"/>
      <c r="O5" s="174"/>
      <c r="P5" s="174"/>
      <c r="Q5" s="174"/>
      <c r="R5" s="174"/>
      <c r="S5" s="174"/>
      <c r="T5" s="105"/>
      <c r="U5" s="174"/>
      <c r="V5" s="174"/>
      <c r="W5" s="174"/>
      <c r="X5" s="174"/>
      <c r="Y5" s="174"/>
      <c r="Z5" s="174"/>
      <c r="AA5" s="105"/>
      <c r="AB5" s="174"/>
      <c r="AC5" s="174"/>
      <c r="AD5" s="174"/>
      <c r="AE5" s="174"/>
      <c r="AF5" s="174"/>
      <c r="AG5" s="174"/>
      <c r="AH5" s="105"/>
      <c r="AI5" s="146"/>
      <c r="AJ5" s="106"/>
      <c r="AK5" s="142"/>
      <c r="AL5" s="128">
        <f t="shared" si="0"/>
        <v>0</v>
      </c>
      <c r="AM5" s="228"/>
      <c r="AN5" s="229"/>
      <c r="AO5" s="229"/>
      <c r="AP5" s="229"/>
      <c r="AQ5" s="229"/>
      <c r="AR5" s="229"/>
      <c r="AS5" s="229"/>
    </row>
    <row r="6" spans="1:45" s="24" customFormat="1" ht="15.6" customHeight="1" x14ac:dyDescent="0.2">
      <c r="A6" s="169">
        <v>4</v>
      </c>
      <c r="B6" s="175"/>
      <c r="C6" s="171"/>
      <c r="D6" s="172"/>
      <c r="E6" s="172"/>
      <c r="F6" s="145"/>
      <c r="G6" s="172"/>
      <c r="H6" s="172"/>
      <c r="I6" s="172"/>
      <c r="J6" s="172"/>
      <c r="K6" s="172"/>
      <c r="L6" s="172"/>
      <c r="M6" s="145"/>
      <c r="N6" s="172"/>
      <c r="O6" s="172"/>
      <c r="P6" s="172"/>
      <c r="Q6" s="172"/>
      <c r="R6" s="172"/>
      <c r="S6" s="172"/>
      <c r="T6" s="145"/>
      <c r="U6" s="172"/>
      <c r="V6" s="172"/>
      <c r="W6" s="172"/>
      <c r="X6" s="172"/>
      <c r="Y6" s="172"/>
      <c r="Z6" s="172"/>
      <c r="AA6" s="145"/>
      <c r="AB6" s="172"/>
      <c r="AC6" s="172"/>
      <c r="AD6" s="172"/>
      <c r="AE6" s="172"/>
      <c r="AF6" s="172"/>
      <c r="AG6" s="172"/>
      <c r="AH6" s="145"/>
      <c r="AI6" s="163"/>
      <c r="AJ6" s="164"/>
      <c r="AK6" s="119"/>
      <c r="AL6" s="128">
        <f t="shared" si="0"/>
        <v>0</v>
      </c>
      <c r="AM6" s="23"/>
      <c r="AN6" s="23"/>
    </row>
    <row r="7" spans="1:45" s="25" customFormat="1" ht="15.95" customHeight="1" x14ac:dyDescent="0.25">
      <c r="A7" s="169">
        <v>5</v>
      </c>
      <c r="B7" s="170"/>
      <c r="C7" s="173"/>
      <c r="D7" s="174"/>
      <c r="E7" s="174"/>
      <c r="F7" s="145"/>
      <c r="G7" s="172"/>
      <c r="H7" s="172"/>
      <c r="I7" s="174"/>
      <c r="J7" s="174"/>
      <c r="K7" s="176"/>
      <c r="L7" s="174"/>
      <c r="M7" s="105"/>
      <c r="N7" s="172"/>
      <c r="O7" s="174"/>
      <c r="P7" s="174"/>
      <c r="Q7" s="174"/>
      <c r="R7" s="172"/>
      <c r="S7" s="172"/>
      <c r="T7" s="105"/>
      <c r="U7" s="174"/>
      <c r="V7" s="174"/>
      <c r="W7" s="174"/>
      <c r="X7" s="174"/>
      <c r="Y7" s="174"/>
      <c r="Z7" s="174"/>
      <c r="AA7" s="105"/>
      <c r="AB7" s="174"/>
      <c r="AC7" s="172"/>
      <c r="AD7" s="174"/>
      <c r="AE7" s="174"/>
      <c r="AF7" s="174"/>
      <c r="AG7" s="174"/>
      <c r="AH7" s="209"/>
      <c r="AI7" s="146"/>
      <c r="AJ7" s="106"/>
      <c r="AK7" s="142"/>
      <c r="AL7" s="128">
        <f t="shared" si="0"/>
        <v>0</v>
      </c>
      <c r="AM7" s="224"/>
      <c r="AN7" s="225"/>
    </row>
    <row r="8" spans="1:45" s="11" customFormat="1" ht="15.95" customHeight="1" x14ac:dyDescent="0.25">
      <c r="A8" s="169">
        <v>6</v>
      </c>
      <c r="B8" s="170"/>
      <c r="C8" s="171"/>
      <c r="D8" s="172"/>
      <c r="E8" s="174"/>
      <c r="F8" s="105"/>
      <c r="G8" s="172"/>
      <c r="H8" s="174"/>
      <c r="I8" s="174"/>
      <c r="J8" s="174"/>
      <c r="K8" s="176"/>
      <c r="L8" s="174"/>
      <c r="M8" s="105"/>
      <c r="N8" s="172"/>
      <c r="O8" s="174"/>
      <c r="P8" s="174"/>
      <c r="Q8" s="172"/>
      <c r="R8" s="172"/>
      <c r="S8" s="174"/>
      <c r="T8" s="105"/>
      <c r="U8" s="174"/>
      <c r="V8" s="174"/>
      <c r="W8" s="174"/>
      <c r="X8" s="174"/>
      <c r="Y8" s="174"/>
      <c r="Z8" s="174"/>
      <c r="AA8" s="105"/>
      <c r="AB8" s="174"/>
      <c r="AC8" s="174"/>
      <c r="AD8" s="172"/>
      <c r="AE8" s="174"/>
      <c r="AF8" s="174"/>
      <c r="AG8" s="172"/>
      <c r="AH8" s="209"/>
      <c r="AI8" s="146"/>
      <c r="AJ8" s="106"/>
      <c r="AK8" s="142"/>
      <c r="AL8" s="128">
        <f t="shared" si="0"/>
        <v>0</v>
      </c>
      <c r="AM8"/>
      <c r="AN8" s="17"/>
    </row>
    <row r="9" spans="1:45" s="11" customFormat="1" ht="15.95" customHeight="1" x14ac:dyDescent="0.25">
      <c r="A9" s="169">
        <v>7</v>
      </c>
      <c r="B9" s="170"/>
      <c r="C9" s="173"/>
      <c r="D9" s="172"/>
      <c r="E9" s="172"/>
      <c r="F9" s="145"/>
      <c r="G9" s="172"/>
      <c r="H9" s="174"/>
      <c r="I9" s="174"/>
      <c r="J9" s="174"/>
      <c r="K9" s="174"/>
      <c r="L9" s="174"/>
      <c r="M9" s="105"/>
      <c r="N9" s="174"/>
      <c r="O9" s="174"/>
      <c r="P9" s="174"/>
      <c r="Q9" s="174"/>
      <c r="R9" s="172"/>
      <c r="S9" s="174"/>
      <c r="T9" s="105"/>
      <c r="U9" s="174"/>
      <c r="V9" s="174"/>
      <c r="W9" s="174"/>
      <c r="X9" s="174"/>
      <c r="Y9" s="174"/>
      <c r="Z9" s="174"/>
      <c r="AA9" s="105"/>
      <c r="AB9" s="174"/>
      <c r="AC9" s="174"/>
      <c r="AD9" s="174"/>
      <c r="AE9" s="174"/>
      <c r="AF9" s="174"/>
      <c r="AG9" s="174"/>
      <c r="AH9" s="209"/>
      <c r="AI9" s="146"/>
      <c r="AJ9" s="106"/>
      <c r="AK9" s="142"/>
      <c r="AL9" s="128">
        <f>AI9+(AJ9/8)</f>
        <v>0</v>
      </c>
      <c r="AM9" s="99"/>
      <c r="AN9" s="17"/>
    </row>
    <row r="10" spans="1:45" s="11" customFormat="1" ht="15.95" customHeight="1" x14ac:dyDescent="0.25">
      <c r="A10" s="169">
        <v>8</v>
      </c>
      <c r="B10" s="170"/>
      <c r="C10" s="173"/>
      <c r="D10" s="174"/>
      <c r="E10" s="174"/>
      <c r="F10" s="105"/>
      <c r="G10" s="172"/>
      <c r="H10" s="174"/>
      <c r="I10" s="174"/>
      <c r="J10" s="172"/>
      <c r="K10" s="172"/>
      <c r="L10" s="172"/>
      <c r="M10" s="145"/>
      <c r="N10" s="172"/>
      <c r="O10" s="174"/>
      <c r="P10" s="174"/>
      <c r="Q10" s="174"/>
      <c r="R10" s="172"/>
      <c r="S10" s="174"/>
      <c r="T10" s="105"/>
      <c r="U10" s="174"/>
      <c r="V10" s="174"/>
      <c r="W10" s="174"/>
      <c r="X10" s="174"/>
      <c r="Y10" s="174"/>
      <c r="Z10" s="174"/>
      <c r="AA10" s="105"/>
      <c r="AB10" s="174"/>
      <c r="AC10" s="172"/>
      <c r="AD10" s="172"/>
      <c r="AE10" s="172"/>
      <c r="AF10" s="172"/>
      <c r="AG10" s="172"/>
      <c r="AH10" s="210"/>
      <c r="AI10" s="146"/>
      <c r="AJ10" s="106"/>
      <c r="AK10" s="119"/>
      <c r="AL10" s="128">
        <f t="shared" si="0"/>
        <v>0</v>
      </c>
      <c r="AM10" s="2"/>
      <c r="AN10" s="17"/>
    </row>
    <row r="11" spans="1:45" s="11" customFormat="1" ht="15.95" customHeight="1" x14ac:dyDescent="0.25">
      <c r="A11" s="169">
        <v>9</v>
      </c>
      <c r="B11" s="170"/>
      <c r="C11" s="173"/>
      <c r="D11" s="176"/>
      <c r="E11" s="172"/>
      <c r="F11" s="105"/>
      <c r="G11" s="174"/>
      <c r="H11" s="174"/>
      <c r="I11" s="174"/>
      <c r="J11" s="174"/>
      <c r="K11" s="174"/>
      <c r="L11" s="174"/>
      <c r="M11" s="145"/>
      <c r="N11" s="174"/>
      <c r="O11" s="174"/>
      <c r="P11" s="174"/>
      <c r="Q11" s="174"/>
      <c r="R11" s="172"/>
      <c r="S11" s="174"/>
      <c r="T11" s="105"/>
      <c r="U11" s="174"/>
      <c r="V11" s="174"/>
      <c r="W11" s="174"/>
      <c r="X11" s="174"/>
      <c r="Y11" s="174"/>
      <c r="Z11" s="174"/>
      <c r="AA11" s="145"/>
      <c r="AB11" s="172"/>
      <c r="AC11" s="172"/>
      <c r="AD11" s="172"/>
      <c r="AE11" s="172"/>
      <c r="AF11" s="172"/>
      <c r="AG11" s="172"/>
      <c r="AH11" s="210"/>
      <c r="AI11" s="146"/>
      <c r="AJ11" s="106"/>
      <c r="AK11" s="142"/>
      <c r="AL11" s="128">
        <f t="shared" si="0"/>
        <v>0</v>
      </c>
      <c r="AM11" s="2"/>
      <c r="AN11" s="17"/>
    </row>
    <row r="12" spans="1:45" s="11" customFormat="1" ht="15.95" customHeight="1" x14ac:dyDescent="0.25">
      <c r="A12" s="169">
        <v>10</v>
      </c>
      <c r="B12" s="170"/>
      <c r="C12" s="171"/>
      <c r="D12" s="174"/>
      <c r="E12" s="174"/>
      <c r="F12" s="105"/>
      <c r="G12" s="174"/>
      <c r="H12" s="174"/>
      <c r="I12" s="174"/>
      <c r="J12" s="172"/>
      <c r="K12" s="172"/>
      <c r="L12" s="174"/>
      <c r="M12" s="105"/>
      <c r="N12" s="174"/>
      <c r="O12" s="172"/>
      <c r="P12" s="172"/>
      <c r="Q12" s="172"/>
      <c r="R12" s="172"/>
      <c r="S12" s="172"/>
      <c r="T12" s="145"/>
      <c r="U12" s="172"/>
      <c r="V12" s="172"/>
      <c r="W12" s="172"/>
      <c r="X12" s="172"/>
      <c r="Y12" s="172"/>
      <c r="Z12" s="172"/>
      <c r="AA12" s="145"/>
      <c r="AB12" s="172"/>
      <c r="AC12" s="174"/>
      <c r="AD12" s="174"/>
      <c r="AE12" s="174"/>
      <c r="AF12" s="174"/>
      <c r="AG12" s="174"/>
      <c r="AH12" s="105"/>
      <c r="AI12" s="146"/>
      <c r="AJ12" s="106"/>
      <c r="AK12" s="119"/>
      <c r="AL12" s="128">
        <f t="shared" si="0"/>
        <v>0</v>
      </c>
      <c r="AM12" s="2"/>
      <c r="AN12" s="17"/>
    </row>
    <row r="13" spans="1:45" s="11" customFormat="1" ht="15.95" customHeight="1" x14ac:dyDescent="0.25">
      <c r="A13" s="169">
        <v>11</v>
      </c>
      <c r="B13" s="170"/>
      <c r="C13" s="171"/>
      <c r="D13" s="174"/>
      <c r="E13" s="174"/>
      <c r="F13" s="105"/>
      <c r="G13" s="174"/>
      <c r="H13" s="174"/>
      <c r="I13" s="174"/>
      <c r="J13" s="174"/>
      <c r="K13" s="174"/>
      <c r="L13" s="174"/>
      <c r="M13" s="105"/>
      <c r="N13" s="174"/>
      <c r="O13" s="174"/>
      <c r="P13" s="174"/>
      <c r="Q13" s="174"/>
      <c r="R13" s="172"/>
      <c r="S13" s="174"/>
      <c r="T13" s="105"/>
      <c r="U13" s="174"/>
      <c r="V13" s="174"/>
      <c r="W13" s="174"/>
      <c r="X13" s="174"/>
      <c r="Y13" s="174"/>
      <c r="Z13" s="174"/>
      <c r="AA13" s="105"/>
      <c r="AB13" s="174"/>
      <c r="AC13" s="174"/>
      <c r="AD13" s="174"/>
      <c r="AE13" s="174"/>
      <c r="AF13" s="174"/>
      <c r="AG13" s="174"/>
      <c r="AH13" s="209"/>
      <c r="AI13" s="147"/>
      <c r="AJ13" s="130"/>
      <c r="AK13" s="119"/>
      <c r="AL13" s="131">
        <f t="shared" si="0"/>
        <v>0</v>
      </c>
      <c r="AM13" s="2"/>
      <c r="AN13" s="17"/>
    </row>
    <row r="14" spans="1:45" s="11" customFormat="1" ht="15.95" customHeight="1" x14ac:dyDescent="0.25">
      <c r="A14" s="169">
        <v>12</v>
      </c>
      <c r="B14" s="170"/>
      <c r="C14" s="171"/>
      <c r="D14" s="174"/>
      <c r="E14" s="174"/>
      <c r="F14" s="105"/>
      <c r="G14" s="174"/>
      <c r="H14" s="174"/>
      <c r="I14" s="174"/>
      <c r="J14" s="174"/>
      <c r="K14" s="174"/>
      <c r="L14" s="174"/>
      <c r="M14" s="105"/>
      <c r="N14" s="174"/>
      <c r="O14" s="174"/>
      <c r="P14" s="174"/>
      <c r="Q14" s="174"/>
      <c r="R14" s="174"/>
      <c r="S14" s="174"/>
      <c r="T14" s="105"/>
      <c r="U14" s="174"/>
      <c r="V14" s="174"/>
      <c r="W14" s="174"/>
      <c r="X14" s="174"/>
      <c r="Y14" s="174"/>
      <c r="Z14" s="174"/>
      <c r="AA14" s="145"/>
      <c r="AB14" s="174"/>
      <c r="AC14" s="174"/>
      <c r="AD14" s="174"/>
      <c r="AE14" s="174"/>
      <c r="AF14" s="174"/>
      <c r="AG14" s="174"/>
      <c r="AH14" s="209"/>
      <c r="AI14" s="147"/>
      <c r="AJ14" s="130"/>
      <c r="AK14" s="119"/>
      <c r="AL14" s="131">
        <f t="shared" si="0"/>
        <v>0</v>
      </c>
      <c r="AM14" s="2"/>
      <c r="AN14" s="17"/>
    </row>
    <row r="15" spans="1:45" s="11" customFormat="1" ht="15.95" customHeight="1" x14ac:dyDescent="0.25">
      <c r="A15" s="169">
        <v>13</v>
      </c>
      <c r="B15" s="170"/>
      <c r="C15" s="171"/>
      <c r="D15" s="172"/>
      <c r="E15" s="174"/>
      <c r="F15" s="105"/>
      <c r="G15" s="174"/>
      <c r="H15" s="174"/>
      <c r="I15" s="174"/>
      <c r="J15" s="172"/>
      <c r="K15" s="174"/>
      <c r="L15" s="174"/>
      <c r="M15" s="105"/>
      <c r="N15" s="174"/>
      <c r="O15" s="174"/>
      <c r="P15" s="174"/>
      <c r="Q15" s="174"/>
      <c r="R15" s="172"/>
      <c r="S15" s="174"/>
      <c r="T15" s="105"/>
      <c r="U15" s="174"/>
      <c r="V15" s="174"/>
      <c r="W15" s="174"/>
      <c r="X15" s="174"/>
      <c r="Y15" s="174"/>
      <c r="Z15" s="174"/>
      <c r="AA15" s="145"/>
      <c r="AB15" s="174"/>
      <c r="AC15" s="174"/>
      <c r="AD15" s="174"/>
      <c r="AE15" s="174"/>
      <c r="AF15" s="174"/>
      <c r="AG15" s="174"/>
      <c r="AH15" s="209"/>
      <c r="AI15" s="147"/>
      <c r="AJ15" s="130"/>
      <c r="AK15" s="119"/>
      <c r="AL15" s="131">
        <f t="shared" si="0"/>
        <v>0</v>
      </c>
      <c r="AM15" s="2"/>
      <c r="AN15" s="17"/>
    </row>
    <row r="16" spans="1:45" s="11" customFormat="1" ht="15.95" customHeight="1" x14ac:dyDescent="0.25">
      <c r="A16" s="169">
        <v>14</v>
      </c>
      <c r="B16" s="170"/>
      <c r="C16" s="173"/>
      <c r="D16" s="176"/>
      <c r="E16" s="172"/>
      <c r="F16" s="105"/>
      <c r="G16" s="174"/>
      <c r="H16" s="174"/>
      <c r="I16" s="174"/>
      <c r="J16" s="174"/>
      <c r="K16" s="174"/>
      <c r="L16" s="174"/>
      <c r="M16" s="105"/>
      <c r="N16" s="174"/>
      <c r="O16" s="174"/>
      <c r="P16" s="174"/>
      <c r="Q16" s="174"/>
      <c r="R16" s="172"/>
      <c r="S16" s="174"/>
      <c r="T16" s="105"/>
      <c r="U16" s="174"/>
      <c r="V16" s="174"/>
      <c r="W16" s="172"/>
      <c r="X16" s="172"/>
      <c r="Y16" s="172"/>
      <c r="Z16" s="174"/>
      <c r="AA16" s="105"/>
      <c r="AB16" s="174"/>
      <c r="AC16" s="174"/>
      <c r="AD16" s="174"/>
      <c r="AE16" s="174"/>
      <c r="AF16" s="174"/>
      <c r="AG16" s="174"/>
      <c r="AH16" s="209"/>
      <c r="AI16" s="147"/>
      <c r="AJ16" s="130"/>
      <c r="AK16" s="142"/>
      <c r="AL16" s="131">
        <f t="shared" si="0"/>
        <v>0</v>
      </c>
      <c r="AM16" s="2"/>
      <c r="AN16" s="143"/>
    </row>
    <row r="17" spans="1:40" s="11" customFormat="1" ht="15.95" customHeight="1" x14ac:dyDescent="0.25">
      <c r="A17" s="169">
        <v>15</v>
      </c>
      <c r="B17" s="170"/>
      <c r="C17" s="173"/>
      <c r="D17" s="174"/>
      <c r="E17" s="174"/>
      <c r="F17" s="145"/>
      <c r="G17" s="174"/>
      <c r="H17" s="174"/>
      <c r="I17" s="174"/>
      <c r="J17" s="174"/>
      <c r="K17" s="174"/>
      <c r="L17" s="174"/>
      <c r="M17" s="105"/>
      <c r="N17" s="174"/>
      <c r="O17" s="174"/>
      <c r="P17" s="174"/>
      <c r="Q17" s="174"/>
      <c r="R17" s="172"/>
      <c r="S17" s="174"/>
      <c r="T17" s="105"/>
      <c r="U17" s="174"/>
      <c r="V17" s="174"/>
      <c r="W17" s="174"/>
      <c r="X17" s="174"/>
      <c r="Y17" s="174"/>
      <c r="Z17" s="174"/>
      <c r="AA17" s="105"/>
      <c r="AB17" s="174"/>
      <c r="AC17" s="174"/>
      <c r="AD17" s="174"/>
      <c r="AE17" s="174"/>
      <c r="AF17" s="174"/>
      <c r="AG17" s="174"/>
      <c r="AH17" s="209"/>
      <c r="AI17" s="147"/>
      <c r="AJ17" s="130"/>
      <c r="AK17" s="142"/>
      <c r="AL17" s="131">
        <f t="shared" si="0"/>
        <v>0</v>
      </c>
      <c r="AM17" s="2"/>
      <c r="AN17" s="17"/>
    </row>
    <row r="18" spans="1:40" s="11" customFormat="1" ht="15.95" customHeight="1" x14ac:dyDescent="0.25">
      <c r="A18" s="169">
        <v>16</v>
      </c>
      <c r="B18" s="179"/>
      <c r="C18" s="173"/>
      <c r="D18" s="174"/>
      <c r="E18" s="174"/>
      <c r="F18" s="105"/>
      <c r="G18" s="174"/>
      <c r="H18" s="174"/>
      <c r="I18" s="174"/>
      <c r="J18" s="174"/>
      <c r="K18" s="174"/>
      <c r="L18" s="174"/>
      <c r="M18" s="105"/>
      <c r="N18" s="174"/>
      <c r="O18" s="174"/>
      <c r="P18" s="174"/>
      <c r="Q18" s="174"/>
      <c r="R18" s="174"/>
      <c r="S18" s="174"/>
      <c r="T18" s="105"/>
      <c r="U18" s="174"/>
      <c r="V18" s="174"/>
      <c r="W18" s="174"/>
      <c r="X18" s="174"/>
      <c r="Y18" s="174"/>
      <c r="Z18" s="174"/>
      <c r="AA18" s="145"/>
      <c r="AB18" s="174"/>
      <c r="AC18" s="174"/>
      <c r="AD18" s="174"/>
      <c r="AE18" s="174"/>
      <c r="AF18" s="174"/>
      <c r="AG18" s="174"/>
      <c r="AH18" s="209"/>
      <c r="AI18" s="147"/>
      <c r="AJ18" s="130"/>
      <c r="AK18" s="142"/>
      <c r="AL18" s="131">
        <f t="shared" si="0"/>
        <v>0</v>
      </c>
      <c r="AM18" s="2"/>
      <c r="AN18" s="17"/>
    </row>
    <row r="19" spans="1:40" s="11" customFormat="1" ht="15.95" customHeight="1" x14ac:dyDescent="0.25">
      <c r="A19" s="169">
        <v>17</v>
      </c>
      <c r="B19" s="180"/>
      <c r="C19" s="173"/>
      <c r="D19" s="172"/>
      <c r="E19" s="172"/>
      <c r="F19" s="145"/>
      <c r="G19" s="172"/>
      <c r="H19" s="172"/>
      <c r="I19" s="172"/>
      <c r="J19" s="174"/>
      <c r="K19" s="174"/>
      <c r="L19" s="174"/>
      <c r="M19" s="105"/>
      <c r="N19" s="174"/>
      <c r="O19" s="174"/>
      <c r="P19" s="172"/>
      <c r="Q19" s="172"/>
      <c r="R19" s="172"/>
      <c r="S19" s="172"/>
      <c r="T19" s="145"/>
      <c r="U19" s="172"/>
      <c r="V19" s="172"/>
      <c r="W19" s="172"/>
      <c r="X19" s="172"/>
      <c r="Y19" s="172"/>
      <c r="Z19" s="172"/>
      <c r="AA19" s="145"/>
      <c r="AB19" s="172"/>
      <c r="AC19" s="172"/>
      <c r="AD19" s="172"/>
      <c r="AE19" s="172"/>
      <c r="AF19" s="172"/>
      <c r="AG19" s="172"/>
      <c r="AH19" s="210"/>
      <c r="AI19" s="147"/>
      <c r="AJ19" s="130"/>
      <c r="AK19" s="142"/>
      <c r="AL19" s="131">
        <f t="shared" si="0"/>
        <v>0</v>
      </c>
      <c r="AM19" s="2"/>
      <c r="AN19" s="17"/>
    </row>
    <row r="20" spans="1:40" s="11" customFormat="1" ht="15.95" customHeight="1" thickBot="1" x14ac:dyDescent="0.3">
      <c r="A20" s="181">
        <v>18</v>
      </c>
      <c r="B20" s="182"/>
      <c r="C20" s="183"/>
      <c r="D20" s="184"/>
      <c r="E20" s="184"/>
      <c r="F20" s="204"/>
      <c r="G20" s="185"/>
      <c r="H20" s="185"/>
      <c r="I20" s="185"/>
      <c r="J20" s="185"/>
      <c r="K20" s="185"/>
      <c r="L20" s="185"/>
      <c r="M20" s="144"/>
      <c r="N20" s="185"/>
      <c r="O20" s="185"/>
      <c r="P20" s="185"/>
      <c r="Q20" s="185"/>
      <c r="R20" s="184"/>
      <c r="S20" s="185"/>
      <c r="T20" s="144"/>
      <c r="U20" s="185"/>
      <c r="V20" s="185"/>
      <c r="W20" s="185"/>
      <c r="X20" s="185"/>
      <c r="Y20" s="185"/>
      <c r="Z20" s="185"/>
      <c r="AA20" s="204"/>
      <c r="AB20" s="185"/>
      <c r="AC20" s="185"/>
      <c r="AD20" s="185"/>
      <c r="AE20" s="185"/>
      <c r="AF20" s="185"/>
      <c r="AG20" s="185"/>
      <c r="AH20" s="211"/>
      <c r="AI20" s="147"/>
      <c r="AJ20" s="130"/>
      <c r="AK20" s="119"/>
      <c r="AL20" s="131">
        <f t="shared" si="0"/>
        <v>0</v>
      </c>
      <c r="AM20" s="2"/>
      <c r="AN20" s="17"/>
    </row>
    <row r="21" spans="1:40" ht="16.350000000000001" customHeight="1" thickBot="1" x14ac:dyDescent="0.25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138">
        <f>SUM(AI3:AI17)</f>
        <v>23</v>
      </c>
      <c r="AJ21" s="138">
        <f>SUM(AJ3:AJ17)</f>
        <v>95.25</v>
      </c>
      <c r="AK21" s="139">
        <f>SUM(AK3:AK17)</f>
        <v>0</v>
      </c>
      <c r="AL21" s="140">
        <f>SUM(AL3:AL17)</f>
        <v>34.90625</v>
      </c>
    </row>
    <row r="22" spans="1:40" ht="3.6" customHeight="1" thickBot="1" x14ac:dyDescent="0.25">
      <c r="A22" s="3"/>
      <c r="B22" s="34"/>
      <c r="C22" s="3"/>
      <c r="D22" s="3"/>
      <c r="E22" s="3"/>
      <c r="F22" s="50"/>
      <c r="G22" s="194"/>
      <c r="H22" s="3"/>
      <c r="I22" s="3"/>
      <c r="J22" s="3"/>
      <c r="K22" s="3"/>
      <c r="L22" s="34"/>
      <c r="O22" s="3"/>
      <c r="P22" s="3"/>
      <c r="Q22" s="3"/>
      <c r="R22" s="3"/>
      <c r="S22" s="3"/>
      <c r="T22" s="50"/>
      <c r="U22" s="220"/>
      <c r="V22" s="220"/>
      <c r="W22" s="220"/>
      <c r="X22" s="220"/>
      <c r="Y22" s="220"/>
      <c r="Z22" s="220"/>
      <c r="AA22" s="220"/>
      <c r="AB22" s="220"/>
      <c r="AC22" s="3"/>
      <c r="AD22" s="3"/>
      <c r="AE22" s="3"/>
      <c r="AF22" s="3"/>
      <c r="AG22" s="3"/>
      <c r="AH22" s="50"/>
      <c r="AI22" s="34"/>
      <c r="AJ22" s="18"/>
      <c r="AK22" s="18"/>
      <c r="AL22" s="18"/>
      <c r="AM22" s="3"/>
      <c r="AN22" s="3"/>
    </row>
    <row r="23" spans="1:40" ht="13.5" thickBot="1" x14ac:dyDescent="0.25">
      <c r="A23" s="81" t="s">
        <v>17</v>
      </c>
      <c r="B23" s="37" t="s">
        <v>41</v>
      </c>
      <c r="C23" s="34"/>
      <c r="D23" s="37"/>
      <c r="E23" s="104" t="s">
        <v>40</v>
      </c>
      <c r="F23" s="205" t="s">
        <v>40</v>
      </c>
      <c r="G23" s="195"/>
      <c r="H23" s="37"/>
      <c r="I23" s="37"/>
      <c r="J23" s="37"/>
      <c r="K23" s="37"/>
      <c r="L23" s="34"/>
      <c r="O23" s="141" t="s">
        <v>18</v>
      </c>
      <c r="P23" s="135" t="s">
        <v>42</v>
      </c>
      <c r="Q23" s="37"/>
      <c r="R23" s="82"/>
      <c r="S23" s="82"/>
      <c r="T23" s="207"/>
      <c r="U23" s="197"/>
      <c r="V23" s="37"/>
      <c r="W23" s="37"/>
      <c r="X23" s="37"/>
      <c r="Y23" s="37"/>
      <c r="Z23" s="37"/>
      <c r="AA23" s="208"/>
      <c r="AC23" s="37"/>
      <c r="AD23" s="37"/>
      <c r="AE23" s="37"/>
      <c r="AF23" s="37"/>
      <c r="AG23" s="37"/>
      <c r="AH23" s="208"/>
      <c r="AI23" s="34"/>
      <c r="AJ23" s="18"/>
      <c r="AK23" s="18"/>
      <c r="AL23" s="18"/>
    </row>
    <row r="24" spans="1:40" ht="6.95" customHeight="1" x14ac:dyDescent="0.2">
      <c r="A24" s="35"/>
      <c r="B24" s="36"/>
      <c r="C24" s="35"/>
      <c r="D24" s="34"/>
      <c r="E24" s="34"/>
      <c r="H24" s="34"/>
      <c r="I24" s="34"/>
      <c r="J24" s="34"/>
      <c r="K24" s="34"/>
      <c r="L24" s="34"/>
      <c r="O24" s="34"/>
      <c r="P24" s="34"/>
      <c r="Q24" s="34"/>
      <c r="R24" s="34"/>
      <c r="S24" s="34"/>
      <c r="V24" s="34"/>
      <c r="W24" s="34"/>
      <c r="X24" s="34"/>
      <c r="Y24" s="34"/>
      <c r="Z24" s="34"/>
      <c r="AC24" s="34"/>
      <c r="AD24" s="34"/>
      <c r="AE24" s="34"/>
      <c r="AF24" s="34"/>
      <c r="AG24" s="34"/>
      <c r="AI24" s="34"/>
      <c r="AJ24" s="18"/>
      <c r="AK24" s="18"/>
      <c r="AL24" s="18"/>
    </row>
    <row r="25" spans="1:40" ht="16.5" customHeight="1" x14ac:dyDescent="0.2">
      <c r="B25" s="35"/>
      <c r="C25" s="34"/>
      <c r="D25" s="34"/>
      <c r="E25" s="34"/>
      <c r="H25" s="34"/>
      <c r="I25" s="34"/>
      <c r="J25" s="34"/>
      <c r="K25" s="34"/>
      <c r="L25" s="34"/>
      <c r="O25" s="34"/>
      <c r="P25" s="34"/>
      <c r="Q25" s="34"/>
      <c r="R25" s="34"/>
      <c r="S25" s="34"/>
      <c r="V25" s="34"/>
      <c r="W25" s="34"/>
      <c r="X25" s="34"/>
      <c r="Y25" s="34"/>
      <c r="Z25" s="34"/>
      <c r="AC25" s="34"/>
      <c r="AD25" s="34"/>
      <c r="AE25" s="34"/>
      <c r="AF25" s="34"/>
      <c r="AG25" s="34"/>
      <c r="AI25" s="34"/>
      <c r="AJ25" s="18"/>
      <c r="AK25" s="18"/>
      <c r="AL25" s="18"/>
      <c r="AM25" s="19"/>
      <c r="AN25" s="3"/>
    </row>
    <row r="26" spans="1:40" x14ac:dyDescent="0.2">
      <c r="AJ26" s="15"/>
      <c r="AK26" s="15"/>
      <c r="AL26" s="15"/>
    </row>
  </sheetData>
  <mergeCells count="5">
    <mergeCell ref="A1:AL1"/>
    <mergeCell ref="AM5:AS5"/>
    <mergeCell ref="AM7:AN7"/>
    <mergeCell ref="A21:AH21"/>
    <mergeCell ref="U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24"/>
  <sheetViews>
    <sheetView workbookViewId="0">
      <selection activeCell="K9" sqref="K9"/>
    </sheetView>
  </sheetViews>
  <sheetFormatPr defaultRowHeight="12.75" x14ac:dyDescent="0.2"/>
  <cols>
    <col min="18" max="18" width="13" customWidth="1"/>
  </cols>
  <sheetData>
    <row r="1" spans="1:35" ht="18" x14ac:dyDescent="0.25">
      <c r="A1" s="4"/>
      <c r="B1" s="236"/>
      <c r="C1" s="236"/>
      <c r="D1" s="236"/>
      <c r="E1" s="236"/>
      <c r="F1" s="236"/>
      <c r="G1" s="236"/>
      <c r="H1" s="236"/>
      <c r="I1" s="236"/>
      <c r="J1" s="189"/>
      <c r="K1" s="189"/>
      <c r="L1" s="189"/>
      <c r="M1" s="189"/>
      <c r="N1" s="189"/>
      <c r="O1" s="189"/>
      <c r="P1" s="189"/>
      <c r="Q1" s="189"/>
      <c r="R1" s="237"/>
      <c r="S1" s="237"/>
      <c r="T1" s="237"/>
      <c r="U1" s="237"/>
      <c r="V1" s="237"/>
      <c r="W1" s="237"/>
      <c r="X1" s="237"/>
      <c r="Y1" s="21"/>
      <c r="Z1" s="5"/>
    </row>
    <row r="2" spans="1:35" ht="18" x14ac:dyDescent="0.25">
      <c r="A2" s="6"/>
      <c r="B2" s="7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38"/>
      <c r="S2" s="238"/>
      <c r="T2" s="238"/>
      <c r="U2" s="238"/>
      <c r="V2" s="238"/>
      <c r="W2" s="238"/>
      <c r="X2" s="238"/>
      <c r="Y2" s="22"/>
      <c r="Z2" s="10"/>
    </row>
    <row r="3" spans="1:35" ht="3.6" customHeight="1" thickBot="1" x14ac:dyDescent="0.3">
      <c r="A3" s="6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38"/>
      <c r="S3" s="238"/>
      <c r="T3" s="238"/>
      <c r="U3" s="238"/>
      <c r="V3" s="238"/>
      <c r="W3" s="238"/>
      <c r="X3" s="238"/>
      <c r="Y3" s="22"/>
      <c r="Z3" s="10"/>
    </row>
    <row r="4" spans="1:35" ht="13.5" hidden="1" thickBot="1" x14ac:dyDescent="0.25">
      <c r="A4" s="6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0"/>
      <c r="S4" s="40"/>
      <c r="T4" s="40"/>
      <c r="U4" s="40"/>
      <c r="V4" s="40"/>
      <c r="W4" s="40"/>
      <c r="X4" s="40"/>
      <c r="Y4" s="9"/>
      <c r="Z4" s="10"/>
    </row>
    <row r="5" spans="1:35" ht="20.25" customHeight="1" x14ac:dyDescent="0.2">
      <c r="A5" s="265" t="s">
        <v>1</v>
      </c>
      <c r="B5" s="278" t="s">
        <v>2</v>
      </c>
      <c r="C5" s="232" t="s">
        <v>3</v>
      </c>
      <c r="D5" s="232" t="s">
        <v>4</v>
      </c>
      <c r="E5" s="232" t="s">
        <v>21</v>
      </c>
      <c r="F5" s="240" t="s">
        <v>5</v>
      </c>
      <c r="G5" s="277"/>
      <c r="H5" s="239" t="s">
        <v>6</v>
      </c>
      <c r="I5" s="240"/>
      <c r="J5" s="275" t="s">
        <v>25</v>
      </c>
      <c r="K5" s="273" t="s">
        <v>16</v>
      </c>
      <c r="L5" s="241" t="s">
        <v>24</v>
      </c>
      <c r="M5" s="271" t="s">
        <v>30</v>
      </c>
      <c r="N5" s="244" t="s">
        <v>29</v>
      </c>
      <c r="O5" s="273" t="s">
        <v>20</v>
      </c>
      <c r="P5" s="241" t="s">
        <v>31</v>
      </c>
      <c r="Q5" s="249" t="s">
        <v>32</v>
      </c>
      <c r="R5" s="257" t="s">
        <v>7</v>
      </c>
      <c r="S5" s="247" t="s">
        <v>23</v>
      </c>
      <c r="T5" s="269" t="s">
        <v>44</v>
      </c>
      <c r="U5" s="234" t="s">
        <v>43</v>
      </c>
      <c r="V5" s="234" t="s">
        <v>45</v>
      </c>
      <c r="W5" s="253" t="s">
        <v>22</v>
      </c>
      <c r="X5" s="255" t="s">
        <v>27</v>
      </c>
      <c r="Y5" s="267" t="s">
        <v>8</v>
      </c>
      <c r="Z5" s="260" t="s">
        <v>26</v>
      </c>
    </row>
    <row r="6" spans="1:35" x14ac:dyDescent="0.2">
      <c r="A6" s="266" t="s">
        <v>1</v>
      </c>
      <c r="B6" s="279"/>
      <c r="C6" s="233"/>
      <c r="D6" s="233"/>
      <c r="E6" s="233"/>
      <c r="F6" s="252" t="s">
        <v>9</v>
      </c>
      <c r="G6" s="252" t="s">
        <v>10</v>
      </c>
      <c r="H6" s="252" t="s">
        <v>9</v>
      </c>
      <c r="I6" s="230" t="s">
        <v>10</v>
      </c>
      <c r="J6" s="276"/>
      <c r="K6" s="274"/>
      <c r="L6" s="242"/>
      <c r="M6" s="272"/>
      <c r="N6" s="245"/>
      <c r="O6" s="274"/>
      <c r="P6" s="242"/>
      <c r="Q6" s="250"/>
      <c r="R6" s="258"/>
      <c r="S6" s="248"/>
      <c r="T6" s="270"/>
      <c r="U6" s="235"/>
      <c r="V6" s="235"/>
      <c r="W6" s="254"/>
      <c r="X6" s="256"/>
      <c r="Y6" s="268"/>
      <c r="Z6" s="261"/>
    </row>
    <row r="7" spans="1:35" ht="72" customHeight="1" thickBot="1" x14ac:dyDescent="0.3">
      <c r="A7" s="266"/>
      <c r="B7" s="279"/>
      <c r="C7" s="233"/>
      <c r="D7" s="233"/>
      <c r="E7" s="233"/>
      <c r="F7" s="243"/>
      <c r="G7" s="243"/>
      <c r="H7" s="243"/>
      <c r="I7" s="231"/>
      <c r="J7" s="276"/>
      <c r="K7" s="274"/>
      <c r="L7" s="242"/>
      <c r="M7" s="272"/>
      <c r="N7" s="246"/>
      <c r="O7" s="274"/>
      <c r="P7" s="243"/>
      <c r="Q7" s="251"/>
      <c r="R7" s="258"/>
      <c r="S7" s="248"/>
      <c r="T7" s="270"/>
      <c r="U7" s="235"/>
      <c r="V7" s="235"/>
      <c r="W7" s="254"/>
      <c r="X7" s="256"/>
      <c r="Y7" s="268"/>
      <c r="Z7" s="261"/>
      <c r="AF7" s="114"/>
    </row>
    <row r="8" spans="1:35" s="39" customFormat="1" ht="13.5" thickBot="1" x14ac:dyDescent="0.25">
      <c r="A8" s="192">
        <v>1</v>
      </c>
      <c r="B8" s="190">
        <v>2</v>
      </c>
      <c r="C8" s="190">
        <v>3</v>
      </c>
      <c r="D8" s="190">
        <v>4</v>
      </c>
      <c r="E8" s="190">
        <v>5</v>
      </c>
      <c r="F8" s="87">
        <v>6</v>
      </c>
      <c r="G8" s="88">
        <v>7</v>
      </c>
      <c r="H8" s="87">
        <v>8</v>
      </c>
      <c r="I8" s="89">
        <v>9</v>
      </c>
      <c r="J8" s="192">
        <v>10</v>
      </c>
      <c r="K8" s="190">
        <v>11</v>
      </c>
      <c r="L8" s="190">
        <v>12</v>
      </c>
      <c r="M8" s="84">
        <v>14</v>
      </c>
      <c r="N8" s="90">
        <v>15</v>
      </c>
      <c r="O8" s="190">
        <v>16</v>
      </c>
      <c r="P8" s="190">
        <v>17</v>
      </c>
      <c r="Q8" s="190">
        <v>18</v>
      </c>
      <c r="R8" s="83">
        <v>19</v>
      </c>
      <c r="S8" s="83">
        <v>20</v>
      </c>
      <c r="T8" s="83">
        <v>21</v>
      </c>
      <c r="U8" s="83">
        <v>22</v>
      </c>
      <c r="V8" s="83">
        <v>23</v>
      </c>
      <c r="W8" s="83">
        <v>24</v>
      </c>
      <c r="X8" s="83">
        <v>25</v>
      </c>
      <c r="Y8" s="83">
        <v>26</v>
      </c>
      <c r="Z8" s="84">
        <v>27</v>
      </c>
    </row>
    <row r="9" spans="1:35" s="31" customFormat="1" ht="20.25" customHeight="1" x14ac:dyDescent="0.25">
      <c r="A9" s="124">
        <v>1</v>
      </c>
      <c r="B9" s="188" t="s">
        <v>55</v>
      </c>
      <c r="C9" s="92" t="s">
        <v>11</v>
      </c>
      <c r="D9" s="93">
        <v>31</v>
      </c>
      <c r="E9" s="27" t="s">
        <v>19</v>
      </c>
      <c r="F9" s="103" t="s">
        <v>54</v>
      </c>
      <c r="G9" s="103" t="s">
        <v>12</v>
      </c>
      <c r="H9" s="103" t="s">
        <v>13</v>
      </c>
      <c r="I9" s="103" t="s">
        <v>14</v>
      </c>
      <c r="J9" s="94">
        <v>23</v>
      </c>
      <c r="K9" s="107">
        <f>26-J9</f>
        <v>3</v>
      </c>
      <c r="L9" s="94">
        <v>95.25</v>
      </c>
      <c r="M9" s="100">
        <v>350</v>
      </c>
      <c r="N9" s="100">
        <v>0</v>
      </c>
      <c r="O9" s="95" t="str">
        <f>[1]Attendance!AK3</f>
        <v xml:space="preserve">Salery Advance Rs. </v>
      </c>
      <c r="P9" s="96">
        <f>L9/8*(M9+M9*5/100)</f>
        <v>4375.546875</v>
      </c>
      <c r="Q9" s="96">
        <f t="shared" ref="Q9" si="0">J9*M9</f>
        <v>8050</v>
      </c>
      <c r="R9" s="112">
        <f>Q9+P9+N9</f>
        <v>12425.546875</v>
      </c>
      <c r="S9" s="109">
        <v>93.19</v>
      </c>
      <c r="T9" s="97">
        <v>0</v>
      </c>
      <c r="U9" s="109">
        <v>580</v>
      </c>
      <c r="V9" s="98">
        <v>200</v>
      </c>
      <c r="W9" s="113">
        <f>R9*3.25/100</f>
        <v>403.83027343750001</v>
      </c>
      <c r="X9" s="120" t="e">
        <f>V9+U9+T9+S9+O9</f>
        <v>#VALUE!</v>
      </c>
      <c r="Y9" s="121" t="e">
        <f>R9-X9</f>
        <v>#VALUE!</v>
      </c>
      <c r="Z9" s="115">
        <v>44781</v>
      </c>
    </row>
    <row r="10" spans="1:35" s="31" customFormat="1" ht="21.75" customHeight="1" x14ac:dyDescent="0.25">
      <c r="A10" s="125">
        <v>2</v>
      </c>
      <c r="B10" s="137"/>
      <c r="C10" s="12"/>
      <c r="D10" s="14"/>
      <c r="E10" s="33"/>
      <c r="F10" s="13"/>
      <c r="G10" s="13"/>
      <c r="H10" s="13"/>
      <c r="I10" s="13"/>
      <c r="J10" s="76"/>
      <c r="K10" s="108"/>
      <c r="L10" s="76"/>
      <c r="M10" s="101"/>
      <c r="N10" s="102"/>
      <c r="O10" s="91"/>
      <c r="P10" s="77"/>
      <c r="Q10" s="77"/>
      <c r="R10" s="80"/>
      <c r="S10" s="110"/>
      <c r="T10" s="64"/>
      <c r="U10" s="110"/>
      <c r="V10" s="45"/>
      <c r="W10" s="111"/>
      <c r="X10" s="122"/>
      <c r="Y10" s="123"/>
      <c r="Z10" s="116"/>
    </row>
    <row r="11" spans="1:35" ht="20.25" customHeight="1" x14ac:dyDescent="0.25">
      <c r="A11" s="126">
        <v>3</v>
      </c>
      <c r="B11" s="137"/>
      <c r="C11" s="12"/>
      <c r="D11" s="14"/>
      <c r="E11" s="26"/>
      <c r="F11" s="13"/>
      <c r="G11" s="13"/>
      <c r="H11" s="13"/>
      <c r="I11" s="13"/>
      <c r="J11" s="76"/>
      <c r="K11" s="108"/>
      <c r="L11" s="76"/>
      <c r="M11" s="102"/>
      <c r="N11" s="102"/>
      <c r="O11" s="91"/>
      <c r="P11" s="77"/>
      <c r="Q11" s="77"/>
      <c r="R11" s="80"/>
      <c r="S11" s="110"/>
      <c r="T11" s="64"/>
      <c r="U11" s="110"/>
      <c r="V11" s="45"/>
      <c r="W11" s="111"/>
      <c r="X11" s="122"/>
      <c r="Y11" s="123"/>
      <c r="Z11" s="116"/>
    </row>
    <row r="12" spans="1:35" s="30" customFormat="1" ht="16.5" customHeight="1" thickBot="1" x14ac:dyDescent="0.3">
      <c r="A12" s="262"/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4"/>
      <c r="N12" s="148">
        <f>SUM(N9:N11)</f>
        <v>0</v>
      </c>
      <c r="O12" s="149">
        <f>SUM(O9:O11)</f>
        <v>0</v>
      </c>
      <c r="P12" s="149">
        <f>SUM(P9:P11)</f>
        <v>4375.546875</v>
      </c>
      <c r="Q12" s="149">
        <f>SUM(Q9:Q11)</f>
        <v>8050</v>
      </c>
      <c r="R12" s="150">
        <f t="shared" ref="R12" si="1">Q12+P12+N12</f>
        <v>12425.546875</v>
      </c>
      <c r="S12" s="151">
        <f t="shared" ref="S12:Y12" si="2">SUM(S9:S11)</f>
        <v>93.19</v>
      </c>
      <c r="T12" s="151">
        <f t="shared" si="2"/>
        <v>0</v>
      </c>
      <c r="U12" s="152">
        <f t="shared" si="2"/>
        <v>580</v>
      </c>
      <c r="V12" s="153">
        <f t="shared" si="2"/>
        <v>200</v>
      </c>
      <c r="W12" s="153">
        <f t="shared" si="2"/>
        <v>403.83027343750001</v>
      </c>
      <c r="X12" s="154" t="e">
        <f t="shared" si="2"/>
        <v>#VALUE!</v>
      </c>
      <c r="Y12" s="155" t="e">
        <f t="shared" si="2"/>
        <v>#VALUE!</v>
      </c>
      <c r="Z12" s="156"/>
    </row>
    <row r="13" spans="1:35" ht="3.95" customHeight="1" x14ac:dyDescent="0.2">
      <c r="R13" s="34"/>
      <c r="S13" s="34"/>
      <c r="T13" s="3"/>
      <c r="U13" s="34"/>
      <c r="V13" s="34"/>
      <c r="W13" s="34"/>
      <c r="X13" s="34"/>
    </row>
    <row r="14" spans="1:35" ht="3" customHeight="1" x14ac:dyDescent="0.25">
      <c r="B14" s="55"/>
      <c r="C14" s="34"/>
      <c r="D14" s="34"/>
      <c r="E14" s="34"/>
      <c r="F14" s="34"/>
      <c r="G14" s="34"/>
      <c r="R14" s="34"/>
      <c r="S14" s="34"/>
      <c r="T14" s="65"/>
      <c r="U14" s="34"/>
      <c r="V14" s="63"/>
      <c r="W14" s="34"/>
      <c r="X14" s="34"/>
    </row>
    <row r="15" spans="1:35" ht="19.5" x14ac:dyDescent="0.3">
      <c r="B15" s="74" t="s">
        <v>35</v>
      </c>
      <c r="C15" s="71"/>
      <c r="D15" s="71"/>
      <c r="E15" s="71"/>
      <c r="F15" s="71"/>
      <c r="G15" s="71"/>
      <c r="H15" s="7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66"/>
      <c r="V15" s="60"/>
      <c r="AB15" s="3"/>
      <c r="AC15" s="42"/>
      <c r="AD15" s="43"/>
      <c r="AE15" s="43"/>
      <c r="AF15" s="43"/>
      <c r="AG15" s="43"/>
      <c r="AH15" s="19"/>
      <c r="AI15" s="3"/>
    </row>
    <row r="16" spans="1:35" ht="16.5" x14ac:dyDescent="0.25">
      <c r="B16" s="69" t="s">
        <v>36</v>
      </c>
      <c r="C16" s="70"/>
      <c r="D16" s="70"/>
      <c r="E16" s="70"/>
      <c r="F16" s="70"/>
      <c r="G16" s="70"/>
      <c r="H16" s="7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67"/>
      <c r="V16" s="60"/>
      <c r="AB16" s="3"/>
      <c r="AC16" s="42"/>
      <c r="AD16" s="43"/>
      <c r="AE16" s="43"/>
      <c r="AF16" s="43"/>
      <c r="AG16" s="43"/>
      <c r="AH16" s="19"/>
      <c r="AI16" s="3"/>
    </row>
    <row r="17" spans="2:35" ht="16.5" x14ac:dyDescent="0.25">
      <c r="B17" s="72" t="s">
        <v>51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68"/>
      <c r="V17" s="60"/>
      <c r="AB17" s="3"/>
      <c r="AC17" s="259"/>
      <c r="AD17" s="259"/>
      <c r="AE17" s="191"/>
      <c r="AF17" s="191"/>
      <c r="AG17" s="191"/>
      <c r="AH17" s="20"/>
      <c r="AI17" s="3"/>
    </row>
    <row r="18" spans="2:35" ht="5.0999999999999996" customHeight="1" thickBot="1" x14ac:dyDescent="0.25">
      <c r="R18" s="34"/>
      <c r="S18" s="34"/>
      <c r="T18" s="34"/>
      <c r="U18" s="34"/>
      <c r="V18" s="60"/>
      <c r="W18" s="34"/>
      <c r="X18" s="34"/>
    </row>
    <row r="19" spans="2:35" ht="19.5" x14ac:dyDescent="0.3">
      <c r="B19" s="46" t="s">
        <v>33</v>
      </c>
      <c r="C19" s="47"/>
      <c r="D19" s="47"/>
      <c r="E19" s="47"/>
      <c r="F19" s="129"/>
      <c r="O19" s="78"/>
      <c r="R19" s="34"/>
      <c r="S19" s="34"/>
      <c r="T19" s="34"/>
      <c r="U19" s="34"/>
      <c r="V19" s="60"/>
      <c r="W19" s="34"/>
      <c r="X19" s="34"/>
      <c r="Y19" s="78"/>
    </row>
    <row r="20" spans="2:35" ht="16.5" x14ac:dyDescent="0.25">
      <c r="B20" s="49" t="s">
        <v>49</v>
      </c>
      <c r="C20" s="50"/>
      <c r="D20" s="50"/>
      <c r="E20" s="50"/>
      <c r="F20" s="61"/>
      <c r="N20" s="78"/>
      <c r="R20" s="34"/>
      <c r="S20" s="34"/>
      <c r="T20" s="34"/>
      <c r="U20" s="34"/>
      <c r="V20" s="60"/>
      <c r="W20" s="34"/>
      <c r="X20" s="34"/>
    </row>
    <row r="21" spans="2:35" ht="16.5" x14ac:dyDescent="0.25">
      <c r="B21" s="49" t="s">
        <v>48</v>
      </c>
      <c r="C21" s="50"/>
      <c r="D21" s="50"/>
      <c r="E21" s="50"/>
      <c r="F21" s="51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61"/>
      <c r="W21" s="34"/>
      <c r="X21" s="34"/>
    </row>
    <row r="22" spans="2:35" ht="17.25" thickBot="1" x14ac:dyDescent="0.3">
      <c r="B22" s="49" t="s">
        <v>38</v>
      </c>
      <c r="C22" s="50"/>
      <c r="D22" s="50"/>
      <c r="E22" s="50"/>
      <c r="F22" s="51"/>
      <c r="G22" s="58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2"/>
      <c r="W22" s="34"/>
      <c r="X22" s="34"/>
    </row>
    <row r="23" spans="2:35" ht="19.5" x14ac:dyDescent="0.3">
      <c r="B23" s="46" t="s">
        <v>39</v>
      </c>
      <c r="C23" s="47"/>
      <c r="D23" s="47"/>
      <c r="E23" s="47"/>
      <c r="F23" s="48"/>
      <c r="R23" s="34"/>
      <c r="S23" s="34"/>
      <c r="T23" s="34"/>
      <c r="U23" s="34"/>
      <c r="V23" s="34"/>
      <c r="W23" s="34"/>
      <c r="X23" s="34"/>
    </row>
    <row r="24" spans="2:35" ht="17.25" thickBot="1" x14ac:dyDescent="0.3">
      <c r="B24" s="52" t="s">
        <v>50</v>
      </c>
      <c r="C24" s="53"/>
      <c r="D24" s="53"/>
      <c r="E24" s="53"/>
      <c r="F24" s="54"/>
      <c r="Q24" s="79"/>
      <c r="R24" s="34"/>
      <c r="S24" s="34"/>
      <c r="T24" s="34"/>
      <c r="U24" s="34"/>
      <c r="V24" s="34"/>
      <c r="W24" s="34"/>
      <c r="X24" s="34"/>
    </row>
  </sheetData>
  <mergeCells count="33">
    <mergeCell ref="B1:G1"/>
    <mergeCell ref="H1:I1"/>
    <mergeCell ref="R1:X3"/>
    <mergeCell ref="A5:A7"/>
    <mergeCell ref="B5:B7"/>
    <mergeCell ref="C5:C7"/>
    <mergeCell ref="D5:D7"/>
    <mergeCell ref="E5:E7"/>
    <mergeCell ref="F5:G5"/>
    <mergeCell ref="H5:I5"/>
    <mergeCell ref="U5:U7"/>
    <mergeCell ref="J5:J7"/>
    <mergeCell ref="K5:K7"/>
    <mergeCell ref="L5:L7"/>
    <mergeCell ref="M5:M7"/>
    <mergeCell ref="N5:N7"/>
    <mergeCell ref="O5:O7"/>
    <mergeCell ref="A12:M12"/>
    <mergeCell ref="AC17:AD17"/>
    <mergeCell ref="V5:V7"/>
    <mergeCell ref="W5:W7"/>
    <mergeCell ref="X5:X7"/>
    <mergeCell ref="Y5:Y7"/>
    <mergeCell ref="Z5:Z7"/>
    <mergeCell ref="F6:F7"/>
    <mergeCell ref="G6:G7"/>
    <mergeCell ref="H6:H7"/>
    <mergeCell ref="I6:I7"/>
    <mergeCell ref="P5:P7"/>
    <mergeCell ref="Q5:Q7"/>
    <mergeCell ref="R5:R7"/>
    <mergeCell ref="S5:S7"/>
    <mergeCell ref="T5:T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1"/>
  <sheetViews>
    <sheetView topLeftCell="B1" workbookViewId="0">
      <selection activeCell="M15" sqref="M15"/>
    </sheetView>
  </sheetViews>
  <sheetFormatPr defaultRowHeight="12.75" x14ac:dyDescent="0.2"/>
  <cols>
    <col min="2" max="2" width="13.5703125" bestFit="1" customWidth="1"/>
    <col min="4" max="6" width="4.5703125" customWidth="1"/>
    <col min="7" max="7" width="4.5703125" style="196" customWidth="1"/>
    <col min="8" max="9" width="4.5703125" customWidth="1"/>
    <col min="10" max="10" width="4.5703125" style="203" customWidth="1"/>
    <col min="11" max="13" width="4.5703125" customWidth="1"/>
    <col min="14" max="14" width="4.5703125" style="196" customWidth="1"/>
    <col min="15" max="16" width="4.5703125" customWidth="1"/>
    <col min="17" max="17" width="4.5703125" style="203" customWidth="1"/>
    <col min="18" max="20" width="4.5703125" customWidth="1"/>
    <col min="21" max="21" width="4.5703125" style="196" customWidth="1"/>
    <col min="22" max="23" width="4.5703125" customWidth="1"/>
    <col min="24" max="24" width="4.5703125" style="203" customWidth="1"/>
    <col min="25" max="27" width="4.5703125" customWidth="1"/>
    <col min="28" max="28" width="4.5703125" style="196" customWidth="1"/>
    <col min="29" max="30" width="4.5703125" customWidth="1"/>
    <col min="31" max="31" width="4.5703125" style="203" customWidth="1"/>
    <col min="32" max="34" width="4.5703125" customWidth="1"/>
    <col min="35" max="35" width="6.28515625" customWidth="1"/>
  </cols>
  <sheetData>
    <row r="1" spans="1:38" ht="20.25" thickBot="1" x14ac:dyDescent="0.25">
      <c r="A1" s="221" t="s">
        <v>62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/>
    </row>
    <row r="2" spans="1:38" ht="36.75" thickBot="1" x14ac:dyDescent="0.25">
      <c r="A2" s="133" t="s">
        <v>0</v>
      </c>
      <c r="B2" s="132" t="s">
        <v>15</v>
      </c>
      <c r="C2" s="132" t="s">
        <v>46</v>
      </c>
      <c r="D2" s="134">
        <v>1</v>
      </c>
      <c r="E2" s="134">
        <v>2</v>
      </c>
      <c r="F2" s="134">
        <v>3</v>
      </c>
      <c r="G2" s="134">
        <v>4</v>
      </c>
      <c r="H2" s="134">
        <v>5</v>
      </c>
      <c r="I2" s="134">
        <v>6</v>
      </c>
      <c r="J2" s="198">
        <v>7</v>
      </c>
      <c r="K2" s="134">
        <v>8</v>
      </c>
      <c r="L2" s="134">
        <v>9</v>
      </c>
      <c r="M2" s="134">
        <v>10</v>
      </c>
      <c r="N2" s="134">
        <v>11</v>
      </c>
      <c r="O2" s="134">
        <v>12</v>
      </c>
      <c r="P2" s="134">
        <v>13</v>
      </c>
      <c r="Q2" s="198">
        <v>14</v>
      </c>
      <c r="R2" s="134">
        <v>15</v>
      </c>
      <c r="S2" s="134">
        <v>16</v>
      </c>
      <c r="T2" s="134">
        <v>17</v>
      </c>
      <c r="U2" s="134">
        <v>18</v>
      </c>
      <c r="V2" s="134">
        <v>19</v>
      </c>
      <c r="W2" s="134">
        <v>20</v>
      </c>
      <c r="X2" s="198">
        <v>21</v>
      </c>
      <c r="Y2" s="134">
        <v>22</v>
      </c>
      <c r="Z2" s="134">
        <v>23</v>
      </c>
      <c r="AA2" s="134">
        <v>24</v>
      </c>
      <c r="AB2" s="134">
        <v>25</v>
      </c>
      <c r="AC2" s="134">
        <v>26</v>
      </c>
      <c r="AD2" s="134">
        <v>27</v>
      </c>
      <c r="AE2" s="198">
        <v>28</v>
      </c>
      <c r="AF2" s="134">
        <v>29</v>
      </c>
      <c r="AG2" s="134">
        <v>30</v>
      </c>
      <c r="AH2" s="134">
        <v>31</v>
      </c>
      <c r="AI2" s="157" t="s">
        <v>37</v>
      </c>
      <c r="AJ2" s="158" t="s">
        <v>24</v>
      </c>
      <c r="AK2" s="159" t="s">
        <v>34</v>
      </c>
      <c r="AL2" s="160" t="s">
        <v>28</v>
      </c>
    </row>
    <row r="3" spans="1:38" ht="15.75" x14ac:dyDescent="0.2">
      <c r="A3" s="165">
        <v>1</v>
      </c>
      <c r="B3" s="166" t="s">
        <v>55</v>
      </c>
      <c r="C3" s="167" t="s">
        <v>19</v>
      </c>
      <c r="D3" s="174" t="s">
        <v>17</v>
      </c>
      <c r="E3" s="174" t="s">
        <v>17</v>
      </c>
      <c r="F3" s="174" t="s">
        <v>17</v>
      </c>
      <c r="G3" s="174" t="s">
        <v>17</v>
      </c>
      <c r="H3" s="174" t="s">
        <v>17</v>
      </c>
      <c r="I3" s="174" t="s">
        <v>17</v>
      </c>
      <c r="J3" s="212" t="s">
        <v>18</v>
      </c>
      <c r="K3" s="174" t="s">
        <v>17</v>
      </c>
      <c r="L3" s="174" t="s">
        <v>17</v>
      </c>
      <c r="M3" s="172" t="s">
        <v>18</v>
      </c>
      <c r="N3" s="174" t="s">
        <v>17</v>
      </c>
      <c r="O3" s="172" t="s">
        <v>18</v>
      </c>
      <c r="P3" s="174" t="s">
        <v>17</v>
      </c>
      <c r="Q3" s="212" t="s">
        <v>18</v>
      </c>
      <c r="R3" s="174" t="s">
        <v>17</v>
      </c>
      <c r="S3" s="174" t="s">
        <v>17</v>
      </c>
      <c r="T3" s="174" t="s">
        <v>17</v>
      </c>
      <c r="U3" s="172" t="s">
        <v>18</v>
      </c>
      <c r="V3" s="174" t="s">
        <v>17</v>
      </c>
      <c r="W3" s="174" t="s">
        <v>17</v>
      </c>
      <c r="X3" s="212" t="s">
        <v>18</v>
      </c>
      <c r="Y3" s="172" t="s">
        <v>18</v>
      </c>
      <c r="Z3" s="174" t="s">
        <v>17</v>
      </c>
      <c r="AA3" s="174" t="s">
        <v>17</v>
      </c>
      <c r="AB3" s="174" t="s">
        <v>17</v>
      </c>
      <c r="AC3" s="174" t="s">
        <v>17</v>
      </c>
      <c r="AD3" s="174" t="s">
        <v>17</v>
      </c>
      <c r="AE3" s="212" t="s">
        <v>18</v>
      </c>
      <c r="AF3" s="174" t="s">
        <v>17</v>
      </c>
      <c r="AG3" s="174" t="s">
        <v>17</v>
      </c>
      <c r="AH3" s="174" t="s">
        <v>17</v>
      </c>
      <c r="AI3" s="161">
        <f>+'Muster Aug 22'!J10</f>
        <v>23</v>
      </c>
      <c r="AJ3" s="162">
        <f>+'Muster Aug 22'!L10</f>
        <v>110.5</v>
      </c>
      <c r="AK3" s="118">
        <v>0</v>
      </c>
      <c r="AL3" s="127">
        <f>AI3+(AJ3/8)</f>
        <v>36.8125</v>
      </c>
    </row>
    <row r="4" spans="1:38" ht="15.75" x14ac:dyDescent="0.2">
      <c r="A4" s="169">
        <v>2</v>
      </c>
      <c r="B4" s="170"/>
      <c r="C4" s="171"/>
      <c r="D4" s="172"/>
      <c r="E4" s="172"/>
      <c r="F4" s="172"/>
      <c r="G4" s="172"/>
      <c r="H4" s="172"/>
      <c r="I4" s="172"/>
      <c r="J4" s="200"/>
      <c r="K4" s="172"/>
      <c r="L4" s="172"/>
      <c r="M4" s="172"/>
      <c r="N4" s="172"/>
      <c r="O4" s="172"/>
      <c r="P4" s="172"/>
      <c r="Q4" s="200"/>
      <c r="R4" s="172"/>
      <c r="S4" s="172"/>
      <c r="T4" s="172"/>
      <c r="U4" s="172"/>
      <c r="V4" s="172"/>
      <c r="W4" s="172"/>
      <c r="X4" s="200"/>
      <c r="Y4" s="172"/>
      <c r="Z4" s="172"/>
      <c r="AA4" s="172"/>
      <c r="AB4" s="172"/>
      <c r="AC4" s="172"/>
      <c r="AD4" s="172"/>
      <c r="AE4" s="200"/>
      <c r="AF4" s="172"/>
      <c r="AG4" s="172"/>
      <c r="AH4" s="172"/>
      <c r="AI4" s="163">
        <v>0</v>
      </c>
      <c r="AJ4" s="164">
        <v>0</v>
      </c>
      <c r="AK4" s="119">
        <v>0</v>
      </c>
      <c r="AL4" s="128">
        <f t="shared" ref="AL4:AL20" si="0">AI4+(AJ4/8)</f>
        <v>0</v>
      </c>
    </row>
    <row r="5" spans="1:38" ht="15.75" x14ac:dyDescent="0.2">
      <c r="A5" s="169">
        <v>3</v>
      </c>
      <c r="B5" s="170"/>
      <c r="C5" s="173"/>
      <c r="D5" s="174"/>
      <c r="E5" s="174"/>
      <c r="F5" s="174"/>
      <c r="G5" s="174"/>
      <c r="H5" s="174"/>
      <c r="I5" s="174"/>
      <c r="J5" s="199"/>
      <c r="K5" s="174"/>
      <c r="L5" s="174"/>
      <c r="M5" s="172"/>
      <c r="N5" s="174"/>
      <c r="O5" s="174"/>
      <c r="P5" s="174"/>
      <c r="Q5" s="199"/>
      <c r="R5" s="174"/>
      <c r="S5" s="174"/>
      <c r="T5" s="174"/>
      <c r="U5" s="174"/>
      <c r="V5" s="174"/>
      <c r="W5" s="174"/>
      <c r="X5" s="199"/>
      <c r="Y5" s="174"/>
      <c r="Z5" s="174"/>
      <c r="AA5" s="174"/>
      <c r="AB5" s="174"/>
      <c r="AC5" s="174"/>
      <c r="AD5" s="174"/>
      <c r="AE5" s="199"/>
      <c r="AF5" s="174"/>
      <c r="AG5" s="174"/>
      <c r="AH5" s="174"/>
      <c r="AI5" s="146"/>
      <c r="AJ5" s="106"/>
      <c r="AK5" s="142"/>
      <c r="AL5" s="128">
        <f t="shared" si="0"/>
        <v>0</v>
      </c>
    </row>
    <row r="6" spans="1:38" ht="15.75" x14ac:dyDescent="0.2">
      <c r="A6" s="169">
        <v>4</v>
      </c>
      <c r="B6" s="175"/>
      <c r="C6" s="171"/>
      <c r="D6" s="172"/>
      <c r="E6" s="172"/>
      <c r="F6" s="172"/>
      <c r="G6" s="172"/>
      <c r="H6" s="172"/>
      <c r="I6" s="172"/>
      <c r="J6" s="200"/>
      <c r="K6" s="172"/>
      <c r="L6" s="172"/>
      <c r="M6" s="172"/>
      <c r="N6" s="172"/>
      <c r="O6" s="172"/>
      <c r="P6" s="172"/>
      <c r="Q6" s="200"/>
      <c r="R6" s="172"/>
      <c r="S6" s="172"/>
      <c r="T6" s="172"/>
      <c r="U6" s="172"/>
      <c r="V6" s="172"/>
      <c r="W6" s="172"/>
      <c r="X6" s="200"/>
      <c r="Y6" s="172"/>
      <c r="Z6" s="172"/>
      <c r="AA6" s="172"/>
      <c r="AB6" s="172"/>
      <c r="AC6" s="172"/>
      <c r="AD6" s="172"/>
      <c r="AE6" s="200"/>
      <c r="AF6" s="172"/>
      <c r="AG6" s="172"/>
      <c r="AH6" s="172"/>
      <c r="AI6" s="163"/>
      <c r="AJ6" s="164"/>
      <c r="AK6" s="119"/>
      <c r="AL6" s="128">
        <f t="shared" si="0"/>
        <v>0</v>
      </c>
    </row>
    <row r="7" spans="1:38" ht="15.75" x14ac:dyDescent="0.2">
      <c r="A7" s="169">
        <v>5</v>
      </c>
      <c r="B7" s="170"/>
      <c r="C7" s="173"/>
      <c r="D7" s="174"/>
      <c r="E7" s="174"/>
      <c r="F7" s="172"/>
      <c r="G7" s="172"/>
      <c r="H7" s="172"/>
      <c r="I7" s="174"/>
      <c r="J7" s="199"/>
      <c r="K7" s="176"/>
      <c r="L7" s="174"/>
      <c r="M7" s="174"/>
      <c r="N7" s="172"/>
      <c r="O7" s="174"/>
      <c r="P7" s="174"/>
      <c r="Q7" s="199"/>
      <c r="R7" s="172"/>
      <c r="S7" s="172"/>
      <c r="T7" s="174"/>
      <c r="U7" s="174"/>
      <c r="V7" s="174"/>
      <c r="W7" s="174"/>
      <c r="X7" s="199"/>
      <c r="Y7" s="174"/>
      <c r="Z7" s="174"/>
      <c r="AA7" s="174"/>
      <c r="AB7" s="174"/>
      <c r="AC7" s="172"/>
      <c r="AD7" s="174"/>
      <c r="AE7" s="199"/>
      <c r="AF7" s="174"/>
      <c r="AG7" s="174"/>
      <c r="AH7" s="177"/>
      <c r="AI7" s="146"/>
      <c r="AJ7" s="106"/>
      <c r="AK7" s="142"/>
      <c r="AL7" s="128">
        <f t="shared" si="0"/>
        <v>0</v>
      </c>
    </row>
    <row r="8" spans="1:38" ht="15.75" x14ac:dyDescent="0.2">
      <c r="A8" s="169">
        <v>6</v>
      </c>
      <c r="B8" s="170"/>
      <c r="C8" s="171"/>
      <c r="D8" s="172"/>
      <c r="E8" s="174"/>
      <c r="F8" s="174"/>
      <c r="G8" s="172"/>
      <c r="H8" s="174"/>
      <c r="I8" s="174"/>
      <c r="J8" s="199"/>
      <c r="K8" s="176"/>
      <c r="L8" s="174"/>
      <c r="M8" s="174"/>
      <c r="N8" s="172"/>
      <c r="O8" s="174"/>
      <c r="P8" s="174"/>
      <c r="Q8" s="200"/>
      <c r="R8" s="172"/>
      <c r="S8" s="174"/>
      <c r="T8" s="174"/>
      <c r="U8" s="174"/>
      <c r="V8" s="174"/>
      <c r="W8" s="174"/>
      <c r="X8" s="199"/>
      <c r="Y8" s="174"/>
      <c r="Z8" s="174"/>
      <c r="AA8" s="174"/>
      <c r="AB8" s="174"/>
      <c r="AC8" s="174"/>
      <c r="AD8" s="172"/>
      <c r="AE8" s="199"/>
      <c r="AF8" s="174"/>
      <c r="AG8" s="172"/>
      <c r="AH8" s="177"/>
      <c r="AI8" s="146"/>
      <c r="AJ8" s="106"/>
      <c r="AK8" s="142"/>
      <c r="AL8" s="128">
        <f t="shared" si="0"/>
        <v>0</v>
      </c>
    </row>
    <row r="9" spans="1:38" ht="15.75" x14ac:dyDescent="0.2">
      <c r="A9" s="169">
        <v>7</v>
      </c>
      <c r="B9" s="170"/>
      <c r="C9" s="173"/>
      <c r="D9" s="172"/>
      <c r="E9" s="172"/>
      <c r="F9" s="172"/>
      <c r="G9" s="172"/>
      <c r="H9" s="174"/>
      <c r="I9" s="174"/>
      <c r="J9" s="199"/>
      <c r="K9" s="174"/>
      <c r="L9" s="174"/>
      <c r="M9" s="174"/>
      <c r="N9" s="174"/>
      <c r="O9" s="174"/>
      <c r="P9" s="174"/>
      <c r="Q9" s="199"/>
      <c r="R9" s="172"/>
      <c r="S9" s="174"/>
      <c r="T9" s="174"/>
      <c r="U9" s="174"/>
      <c r="V9" s="174"/>
      <c r="W9" s="174"/>
      <c r="X9" s="199"/>
      <c r="Y9" s="174"/>
      <c r="Z9" s="174"/>
      <c r="AA9" s="174"/>
      <c r="AB9" s="174"/>
      <c r="AC9" s="174"/>
      <c r="AD9" s="174"/>
      <c r="AE9" s="199"/>
      <c r="AF9" s="174"/>
      <c r="AG9" s="174"/>
      <c r="AH9" s="177"/>
      <c r="AI9" s="146"/>
      <c r="AJ9" s="106"/>
      <c r="AK9" s="142"/>
      <c r="AL9" s="128">
        <f>AI9+(AJ9/8)</f>
        <v>0</v>
      </c>
    </row>
    <row r="10" spans="1:38" ht="15.75" x14ac:dyDescent="0.2">
      <c r="A10" s="169">
        <v>8</v>
      </c>
      <c r="B10" s="170"/>
      <c r="C10" s="173"/>
      <c r="D10" s="174"/>
      <c r="E10" s="174"/>
      <c r="F10" s="174"/>
      <c r="G10" s="172"/>
      <c r="H10" s="174"/>
      <c r="I10" s="174"/>
      <c r="J10" s="200"/>
      <c r="K10" s="172"/>
      <c r="L10" s="172"/>
      <c r="M10" s="172"/>
      <c r="N10" s="172"/>
      <c r="O10" s="174"/>
      <c r="P10" s="174"/>
      <c r="Q10" s="199"/>
      <c r="R10" s="172"/>
      <c r="S10" s="174"/>
      <c r="T10" s="174"/>
      <c r="U10" s="174"/>
      <c r="V10" s="174"/>
      <c r="W10" s="174"/>
      <c r="X10" s="199"/>
      <c r="Y10" s="174"/>
      <c r="Z10" s="174"/>
      <c r="AA10" s="174"/>
      <c r="AB10" s="174"/>
      <c r="AC10" s="172"/>
      <c r="AD10" s="172"/>
      <c r="AE10" s="200"/>
      <c r="AF10" s="172"/>
      <c r="AG10" s="172"/>
      <c r="AH10" s="178"/>
      <c r="AI10" s="146"/>
      <c r="AJ10" s="106"/>
      <c r="AK10" s="119"/>
      <c r="AL10" s="128">
        <f t="shared" si="0"/>
        <v>0</v>
      </c>
    </row>
    <row r="11" spans="1:38" ht="15.75" x14ac:dyDescent="0.2">
      <c r="A11" s="169">
        <v>9</v>
      </c>
      <c r="B11" s="170"/>
      <c r="C11" s="173"/>
      <c r="D11" s="176"/>
      <c r="E11" s="172"/>
      <c r="F11" s="174"/>
      <c r="G11" s="174"/>
      <c r="H11" s="174"/>
      <c r="I11" s="174"/>
      <c r="J11" s="199"/>
      <c r="K11" s="174"/>
      <c r="L11" s="174"/>
      <c r="M11" s="172"/>
      <c r="N11" s="174"/>
      <c r="O11" s="174"/>
      <c r="P11" s="174"/>
      <c r="Q11" s="199"/>
      <c r="R11" s="172"/>
      <c r="S11" s="174"/>
      <c r="T11" s="174"/>
      <c r="U11" s="174"/>
      <c r="V11" s="174"/>
      <c r="W11" s="174"/>
      <c r="X11" s="199"/>
      <c r="Y11" s="174"/>
      <c r="Z11" s="174"/>
      <c r="AA11" s="172"/>
      <c r="AB11" s="172"/>
      <c r="AC11" s="172"/>
      <c r="AD11" s="172"/>
      <c r="AE11" s="200"/>
      <c r="AF11" s="172"/>
      <c r="AG11" s="172"/>
      <c r="AH11" s="178"/>
      <c r="AI11" s="146"/>
      <c r="AJ11" s="106"/>
      <c r="AK11" s="142"/>
      <c r="AL11" s="128">
        <f t="shared" si="0"/>
        <v>0</v>
      </c>
    </row>
    <row r="12" spans="1:38" ht="15.75" x14ac:dyDescent="0.2">
      <c r="A12" s="169">
        <v>10</v>
      </c>
      <c r="B12" s="170"/>
      <c r="C12" s="171"/>
      <c r="D12" s="174"/>
      <c r="E12" s="174"/>
      <c r="F12" s="174"/>
      <c r="G12" s="174"/>
      <c r="H12" s="174"/>
      <c r="I12" s="174"/>
      <c r="J12" s="200"/>
      <c r="K12" s="172"/>
      <c r="L12" s="174"/>
      <c r="M12" s="174"/>
      <c r="N12" s="174"/>
      <c r="O12" s="172"/>
      <c r="P12" s="172"/>
      <c r="Q12" s="200"/>
      <c r="R12" s="172"/>
      <c r="S12" s="172"/>
      <c r="T12" s="172"/>
      <c r="U12" s="172"/>
      <c r="V12" s="172"/>
      <c r="W12" s="172"/>
      <c r="X12" s="200"/>
      <c r="Y12" s="172"/>
      <c r="Z12" s="172"/>
      <c r="AA12" s="172"/>
      <c r="AB12" s="172"/>
      <c r="AC12" s="174"/>
      <c r="AD12" s="174"/>
      <c r="AE12" s="199"/>
      <c r="AF12" s="174"/>
      <c r="AG12" s="174"/>
      <c r="AH12" s="174"/>
      <c r="AI12" s="146"/>
      <c r="AJ12" s="106"/>
      <c r="AK12" s="119"/>
      <c r="AL12" s="128">
        <f t="shared" si="0"/>
        <v>0</v>
      </c>
    </row>
    <row r="13" spans="1:38" ht="15.75" x14ac:dyDescent="0.2">
      <c r="A13" s="169">
        <v>11</v>
      </c>
      <c r="B13" s="170"/>
      <c r="C13" s="171"/>
      <c r="D13" s="174"/>
      <c r="E13" s="174"/>
      <c r="F13" s="174"/>
      <c r="G13" s="174"/>
      <c r="H13" s="174"/>
      <c r="I13" s="174"/>
      <c r="J13" s="199"/>
      <c r="K13" s="174"/>
      <c r="L13" s="174"/>
      <c r="M13" s="174"/>
      <c r="N13" s="174"/>
      <c r="O13" s="174"/>
      <c r="P13" s="174"/>
      <c r="Q13" s="199"/>
      <c r="R13" s="172"/>
      <c r="S13" s="174"/>
      <c r="T13" s="174"/>
      <c r="U13" s="174"/>
      <c r="V13" s="174"/>
      <c r="W13" s="174"/>
      <c r="X13" s="199"/>
      <c r="Y13" s="174"/>
      <c r="Z13" s="174"/>
      <c r="AA13" s="174"/>
      <c r="AB13" s="174"/>
      <c r="AC13" s="174"/>
      <c r="AD13" s="174"/>
      <c r="AE13" s="199"/>
      <c r="AF13" s="174"/>
      <c r="AG13" s="174"/>
      <c r="AH13" s="177"/>
      <c r="AI13" s="147"/>
      <c r="AJ13" s="130"/>
      <c r="AK13" s="119"/>
      <c r="AL13" s="131">
        <f t="shared" si="0"/>
        <v>0</v>
      </c>
    </row>
    <row r="14" spans="1:38" ht="15.75" x14ac:dyDescent="0.2">
      <c r="A14" s="169">
        <v>12</v>
      </c>
      <c r="B14" s="170"/>
      <c r="C14" s="171"/>
      <c r="D14" s="174"/>
      <c r="E14" s="174"/>
      <c r="F14" s="174"/>
      <c r="G14" s="174"/>
      <c r="H14" s="174"/>
      <c r="I14" s="174"/>
      <c r="J14" s="199"/>
      <c r="K14" s="174"/>
      <c r="L14" s="174"/>
      <c r="M14" s="174"/>
      <c r="N14" s="174"/>
      <c r="O14" s="174"/>
      <c r="P14" s="174"/>
      <c r="Q14" s="199"/>
      <c r="R14" s="174"/>
      <c r="S14" s="174"/>
      <c r="T14" s="174"/>
      <c r="U14" s="174"/>
      <c r="V14" s="174"/>
      <c r="W14" s="174"/>
      <c r="X14" s="199"/>
      <c r="Y14" s="174"/>
      <c r="Z14" s="174"/>
      <c r="AA14" s="172"/>
      <c r="AB14" s="174"/>
      <c r="AC14" s="174"/>
      <c r="AD14" s="174"/>
      <c r="AE14" s="199"/>
      <c r="AF14" s="174"/>
      <c r="AG14" s="174"/>
      <c r="AH14" s="177"/>
      <c r="AI14" s="147"/>
      <c r="AJ14" s="130"/>
      <c r="AK14" s="119"/>
      <c r="AL14" s="131">
        <f t="shared" si="0"/>
        <v>0</v>
      </c>
    </row>
    <row r="15" spans="1:38" ht="15.75" x14ac:dyDescent="0.2">
      <c r="A15" s="169">
        <v>13</v>
      </c>
      <c r="B15" s="170"/>
      <c r="C15" s="171"/>
      <c r="D15" s="172"/>
      <c r="E15" s="174"/>
      <c r="F15" s="174"/>
      <c r="G15" s="174"/>
      <c r="H15" s="174"/>
      <c r="I15" s="174"/>
      <c r="J15" s="200"/>
      <c r="K15" s="174"/>
      <c r="L15" s="174"/>
      <c r="M15" s="174"/>
      <c r="N15" s="174"/>
      <c r="O15" s="174"/>
      <c r="P15" s="174"/>
      <c r="Q15" s="199"/>
      <c r="R15" s="172"/>
      <c r="S15" s="174"/>
      <c r="T15" s="174"/>
      <c r="U15" s="174"/>
      <c r="V15" s="174"/>
      <c r="W15" s="174"/>
      <c r="X15" s="199"/>
      <c r="Y15" s="174"/>
      <c r="Z15" s="174"/>
      <c r="AA15" s="172"/>
      <c r="AB15" s="174"/>
      <c r="AC15" s="174"/>
      <c r="AD15" s="174"/>
      <c r="AE15" s="199"/>
      <c r="AF15" s="174"/>
      <c r="AG15" s="174"/>
      <c r="AH15" s="177"/>
      <c r="AI15" s="147"/>
      <c r="AJ15" s="130"/>
      <c r="AK15" s="119"/>
      <c r="AL15" s="131">
        <f t="shared" si="0"/>
        <v>0</v>
      </c>
    </row>
    <row r="16" spans="1:38" ht="15.75" x14ac:dyDescent="0.2">
      <c r="A16" s="169">
        <v>14</v>
      </c>
      <c r="B16" s="170"/>
      <c r="C16" s="173"/>
      <c r="D16" s="176"/>
      <c r="E16" s="172"/>
      <c r="F16" s="174"/>
      <c r="G16" s="174"/>
      <c r="H16" s="174"/>
      <c r="I16" s="174"/>
      <c r="J16" s="199"/>
      <c r="K16" s="174"/>
      <c r="L16" s="174"/>
      <c r="M16" s="174"/>
      <c r="N16" s="174"/>
      <c r="O16" s="174"/>
      <c r="P16" s="174"/>
      <c r="Q16" s="199"/>
      <c r="R16" s="172"/>
      <c r="S16" s="174"/>
      <c r="T16" s="174"/>
      <c r="U16" s="174"/>
      <c r="V16" s="174"/>
      <c r="W16" s="172"/>
      <c r="X16" s="200"/>
      <c r="Y16" s="172"/>
      <c r="Z16" s="174"/>
      <c r="AA16" s="174"/>
      <c r="AB16" s="174"/>
      <c r="AC16" s="174"/>
      <c r="AD16" s="174"/>
      <c r="AE16" s="199"/>
      <c r="AF16" s="174"/>
      <c r="AG16" s="174"/>
      <c r="AH16" s="177"/>
      <c r="AI16" s="147"/>
      <c r="AJ16" s="130"/>
      <c r="AK16" s="142"/>
      <c r="AL16" s="131">
        <f t="shared" si="0"/>
        <v>0</v>
      </c>
    </row>
    <row r="17" spans="1:38" ht="15.75" x14ac:dyDescent="0.2">
      <c r="A17" s="169">
        <v>15</v>
      </c>
      <c r="B17" s="170"/>
      <c r="C17" s="173"/>
      <c r="D17" s="174"/>
      <c r="E17" s="174"/>
      <c r="F17" s="172"/>
      <c r="G17" s="174"/>
      <c r="H17" s="174"/>
      <c r="I17" s="174"/>
      <c r="J17" s="199"/>
      <c r="K17" s="174"/>
      <c r="L17" s="174"/>
      <c r="M17" s="174"/>
      <c r="N17" s="174"/>
      <c r="O17" s="174"/>
      <c r="P17" s="174"/>
      <c r="Q17" s="199"/>
      <c r="R17" s="172"/>
      <c r="S17" s="174"/>
      <c r="T17" s="174"/>
      <c r="U17" s="174"/>
      <c r="V17" s="174"/>
      <c r="W17" s="174"/>
      <c r="X17" s="199"/>
      <c r="Y17" s="174"/>
      <c r="Z17" s="174"/>
      <c r="AA17" s="174"/>
      <c r="AB17" s="174"/>
      <c r="AC17" s="174"/>
      <c r="AD17" s="174"/>
      <c r="AE17" s="199"/>
      <c r="AF17" s="174"/>
      <c r="AG17" s="174"/>
      <c r="AH17" s="177"/>
      <c r="AI17" s="147"/>
      <c r="AJ17" s="130"/>
      <c r="AK17" s="142"/>
      <c r="AL17" s="131">
        <f t="shared" si="0"/>
        <v>0</v>
      </c>
    </row>
    <row r="18" spans="1:38" ht="15.75" x14ac:dyDescent="0.2">
      <c r="A18" s="169">
        <v>16</v>
      </c>
      <c r="B18" s="179"/>
      <c r="C18" s="173"/>
      <c r="D18" s="174"/>
      <c r="E18" s="174"/>
      <c r="F18" s="174"/>
      <c r="G18" s="174"/>
      <c r="H18" s="174"/>
      <c r="I18" s="174"/>
      <c r="J18" s="199"/>
      <c r="K18" s="174"/>
      <c r="L18" s="174"/>
      <c r="M18" s="174"/>
      <c r="N18" s="174"/>
      <c r="O18" s="174"/>
      <c r="P18" s="174"/>
      <c r="Q18" s="199"/>
      <c r="R18" s="174"/>
      <c r="S18" s="174"/>
      <c r="T18" s="174"/>
      <c r="U18" s="174"/>
      <c r="V18" s="174"/>
      <c r="W18" s="174"/>
      <c r="X18" s="199"/>
      <c r="Y18" s="174"/>
      <c r="Z18" s="174"/>
      <c r="AA18" s="172"/>
      <c r="AB18" s="174"/>
      <c r="AC18" s="174"/>
      <c r="AD18" s="174"/>
      <c r="AE18" s="199"/>
      <c r="AF18" s="174"/>
      <c r="AG18" s="174"/>
      <c r="AH18" s="177"/>
      <c r="AI18" s="147"/>
      <c r="AJ18" s="130"/>
      <c r="AK18" s="142"/>
      <c r="AL18" s="131">
        <f t="shared" si="0"/>
        <v>0</v>
      </c>
    </row>
    <row r="19" spans="1:38" ht="15.75" x14ac:dyDescent="0.2">
      <c r="A19" s="169">
        <v>17</v>
      </c>
      <c r="B19" s="180"/>
      <c r="C19" s="173"/>
      <c r="D19" s="172"/>
      <c r="E19" s="172"/>
      <c r="F19" s="172"/>
      <c r="G19" s="172"/>
      <c r="H19" s="172"/>
      <c r="I19" s="172"/>
      <c r="J19" s="199"/>
      <c r="K19" s="174"/>
      <c r="L19" s="174"/>
      <c r="M19" s="174"/>
      <c r="N19" s="174"/>
      <c r="O19" s="174"/>
      <c r="P19" s="172"/>
      <c r="Q19" s="200"/>
      <c r="R19" s="172"/>
      <c r="S19" s="172"/>
      <c r="T19" s="172"/>
      <c r="U19" s="172"/>
      <c r="V19" s="172"/>
      <c r="W19" s="172"/>
      <c r="X19" s="200"/>
      <c r="Y19" s="172"/>
      <c r="Z19" s="172"/>
      <c r="AA19" s="172"/>
      <c r="AB19" s="172"/>
      <c r="AC19" s="172"/>
      <c r="AD19" s="172"/>
      <c r="AE19" s="200"/>
      <c r="AF19" s="172"/>
      <c r="AG19" s="172"/>
      <c r="AH19" s="178"/>
      <c r="AI19" s="147"/>
      <c r="AJ19" s="130"/>
      <c r="AK19" s="142"/>
      <c r="AL19" s="131">
        <f t="shared" si="0"/>
        <v>0</v>
      </c>
    </row>
    <row r="20" spans="1:38" ht="16.5" thickBot="1" x14ac:dyDescent="0.25">
      <c r="A20" s="181">
        <v>18</v>
      </c>
      <c r="B20" s="182"/>
      <c r="C20" s="183"/>
      <c r="D20" s="184"/>
      <c r="E20" s="184"/>
      <c r="F20" s="184"/>
      <c r="G20" s="185"/>
      <c r="H20" s="185"/>
      <c r="I20" s="185"/>
      <c r="J20" s="213"/>
      <c r="K20" s="185"/>
      <c r="L20" s="185"/>
      <c r="M20" s="185"/>
      <c r="N20" s="185"/>
      <c r="O20" s="185"/>
      <c r="P20" s="185"/>
      <c r="Q20" s="213"/>
      <c r="R20" s="184"/>
      <c r="S20" s="185"/>
      <c r="T20" s="185"/>
      <c r="U20" s="185"/>
      <c r="V20" s="185"/>
      <c r="W20" s="185"/>
      <c r="X20" s="213"/>
      <c r="Y20" s="185"/>
      <c r="Z20" s="185"/>
      <c r="AA20" s="184"/>
      <c r="AB20" s="185"/>
      <c r="AC20" s="185"/>
      <c r="AD20" s="185"/>
      <c r="AE20" s="213"/>
      <c r="AF20" s="185"/>
      <c r="AG20" s="185"/>
      <c r="AH20" s="186"/>
      <c r="AI20" s="147"/>
      <c r="AJ20" s="130"/>
      <c r="AK20" s="119"/>
      <c r="AL20" s="131">
        <f t="shared" si="0"/>
        <v>0</v>
      </c>
    </row>
    <row r="21" spans="1:38" ht="16.5" thickBot="1" x14ac:dyDescent="0.25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138">
        <f>SUM(AI3:AI17)</f>
        <v>23</v>
      </c>
      <c r="AJ21" s="138">
        <f>SUM(AJ3:AJ17)</f>
        <v>110.5</v>
      </c>
      <c r="AK21" s="139">
        <f>SUM(AK3:AK17)</f>
        <v>0</v>
      </c>
      <c r="AL21" s="140">
        <f>SUM(AL3:AL17)</f>
        <v>36.8125</v>
      </c>
    </row>
  </sheetData>
  <mergeCells count="2">
    <mergeCell ref="A1:AL1"/>
    <mergeCell ref="A21:AH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1"/>
  <sheetViews>
    <sheetView workbookViewId="0">
      <selection activeCell="J10" sqref="J10"/>
    </sheetView>
  </sheetViews>
  <sheetFormatPr defaultRowHeight="12.75" x14ac:dyDescent="0.2"/>
  <cols>
    <col min="1" max="1" width="4.28515625" customWidth="1"/>
    <col min="2" max="2" width="36.28515625" customWidth="1"/>
    <col min="3" max="3" width="4.7109375" customWidth="1"/>
    <col min="4" max="4" width="5.85546875" customWidth="1"/>
    <col min="5" max="5" width="15.28515625" customWidth="1"/>
    <col min="6" max="6" width="10.5703125" customWidth="1"/>
    <col min="7" max="7" width="10.7109375" customWidth="1"/>
    <col min="8" max="8" width="10.140625" customWidth="1"/>
    <col min="9" max="9" width="9.5703125" customWidth="1"/>
    <col min="10" max="10" width="10.140625" customWidth="1"/>
    <col min="11" max="11" width="11.42578125" customWidth="1"/>
    <col min="12" max="12" width="8.28515625" customWidth="1"/>
    <col min="13" max="13" width="10.140625" customWidth="1"/>
    <col min="14" max="14" width="12.140625" customWidth="1"/>
    <col min="15" max="15" width="11.85546875" customWidth="1"/>
    <col min="16" max="16" width="11.42578125" customWidth="1"/>
    <col min="17" max="17" width="13.28515625" customWidth="1"/>
    <col min="18" max="18" width="14" style="34" customWidth="1"/>
    <col min="19" max="19" width="11" style="34" customWidth="1"/>
    <col min="20" max="20" width="10.28515625" style="34" customWidth="1"/>
    <col min="21" max="21" width="12.85546875" style="34" customWidth="1"/>
    <col min="22" max="22" width="11.140625" style="34" customWidth="1"/>
    <col min="23" max="23" width="11.42578125" style="34" customWidth="1"/>
    <col min="24" max="24" width="13.85546875" style="34" customWidth="1"/>
    <col min="25" max="25" width="14" customWidth="1"/>
    <col min="26" max="26" width="14.42578125" customWidth="1"/>
    <col min="27" max="27" width="10" customWidth="1"/>
    <col min="28" max="28" width="10.140625" customWidth="1"/>
    <col min="32" max="32" width="18.42578125" customWidth="1"/>
  </cols>
  <sheetData>
    <row r="1" spans="1:35" ht="3" customHeight="1" thickBot="1" x14ac:dyDescent="0.25"/>
    <row r="2" spans="1:35" ht="18" x14ac:dyDescent="0.25">
      <c r="A2" s="4"/>
      <c r="B2" s="236"/>
      <c r="C2" s="236"/>
      <c r="D2" s="236"/>
      <c r="E2" s="236"/>
      <c r="F2" s="236"/>
      <c r="G2" s="236"/>
      <c r="H2" s="236"/>
      <c r="I2" s="236"/>
      <c r="J2" s="189"/>
      <c r="K2" s="189"/>
      <c r="L2" s="189"/>
      <c r="M2" s="189"/>
      <c r="N2" s="189"/>
      <c r="O2" s="189"/>
      <c r="P2" s="189"/>
      <c r="Q2" s="189"/>
      <c r="R2" s="237"/>
      <c r="S2" s="237"/>
      <c r="T2" s="237"/>
      <c r="U2" s="237"/>
      <c r="V2" s="237"/>
      <c r="W2" s="237"/>
      <c r="X2" s="237"/>
      <c r="Y2" s="21"/>
      <c r="Z2" s="5"/>
    </row>
    <row r="3" spans="1:35" ht="18" x14ac:dyDescent="0.25">
      <c r="A3" s="6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38"/>
      <c r="S3" s="238"/>
      <c r="T3" s="238"/>
      <c r="U3" s="238"/>
      <c r="V3" s="238"/>
      <c r="W3" s="238"/>
      <c r="X3" s="238"/>
      <c r="Y3" s="22"/>
      <c r="Z3" s="10"/>
    </row>
    <row r="4" spans="1:35" ht="3.6" customHeight="1" thickBot="1" x14ac:dyDescent="0.3">
      <c r="A4" s="6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238"/>
      <c r="S4" s="238"/>
      <c r="T4" s="238"/>
      <c r="U4" s="238"/>
      <c r="V4" s="238"/>
      <c r="W4" s="238"/>
      <c r="X4" s="238"/>
      <c r="Y4" s="22"/>
      <c r="Z4" s="10"/>
    </row>
    <row r="5" spans="1:35" ht="13.5" hidden="1" thickBot="1" x14ac:dyDescent="0.25">
      <c r="A5" s="6"/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40"/>
      <c r="S5" s="40"/>
      <c r="T5" s="40"/>
      <c r="U5" s="40"/>
      <c r="V5" s="40"/>
      <c r="W5" s="40"/>
      <c r="X5" s="40"/>
      <c r="Y5" s="9"/>
      <c r="Z5" s="10"/>
    </row>
    <row r="6" spans="1:35" ht="20.25" customHeight="1" x14ac:dyDescent="0.2">
      <c r="A6" s="265" t="s">
        <v>1</v>
      </c>
      <c r="B6" s="278" t="s">
        <v>2</v>
      </c>
      <c r="C6" s="232" t="s">
        <v>3</v>
      </c>
      <c r="D6" s="232" t="s">
        <v>4</v>
      </c>
      <c r="E6" s="232" t="s">
        <v>21</v>
      </c>
      <c r="F6" s="240" t="s">
        <v>5</v>
      </c>
      <c r="G6" s="277"/>
      <c r="H6" s="239" t="s">
        <v>6</v>
      </c>
      <c r="I6" s="240"/>
      <c r="J6" s="275" t="s">
        <v>25</v>
      </c>
      <c r="K6" s="273" t="s">
        <v>16</v>
      </c>
      <c r="L6" s="241" t="s">
        <v>24</v>
      </c>
      <c r="M6" s="271" t="s">
        <v>30</v>
      </c>
      <c r="N6" s="244" t="s">
        <v>29</v>
      </c>
      <c r="O6" s="273" t="s">
        <v>20</v>
      </c>
      <c r="P6" s="241" t="s">
        <v>31</v>
      </c>
      <c r="Q6" s="249" t="s">
        <v>32</v>
      </c>
      <c r="R6" s="257" t="s">
        <v>7</v>
      </c>
      <c r="S6" s="247" t="s">
        <v>23</v>
      </c>
      <c r="T6" s="269" t="s">
        <v>44</v>
      </c>
      <c r="U6" s="234" t="s">
        <v>43</v>
      </c>
      <c r="V6" s="234" t="s">
        <v>45</v>
      </c>
      <c r="W6" s="253" t="s">
        <v>22</v>
      </c>
      <c r="X6" s="255" t="s">
        <v>27</v>
      </c>
      <c r="Y6" s="267" t="s">
        <v>8</v>
      </c>
      <c r="Z6" s="260" t="s">
        <v>26</v>
      </c>
    </row>
    <row r="7" spans="1:35" x14ac:dyDescent="0.2">
      <c r="A7" s="266" t="s">
        <v>1</v>
      </c>
      <c r="B7" s="279"/>
      <c r="C7" s="233"/>
      <c r="D7" s="233"/>
      <c r="E7" s="233"/>
      <c r="F7" s="252" t="s">
        <v>9</v>
      </c>
      <c r="G7" s="252" t="s">
        <v>10</v>
      </c>
      <c r="H7" s="252" t="s">
        <v>9</v>
      </c>
      <c r="I7" s="230" t="s">
        <v>10</v>
      </c>
      <c r="J7" s="276"/>
      <c r="K7" s="274"/>
      <c r="L7" s="242"/>
      <c r="M7" s="272"/>
      <c r="N7" s="245"/>
      <c r="O7" s="274"/>
      <c r="P7" s="242"/>
      <c r="Q7" s="250"/>
      <c r="R7" s="258"/>
      <c r="S7" s="248"/>
      <c r="T7" s="270"/>
      <c r="U7" s="235"/>
      <c r="V7" s="235"/>
      <c r="W7" s="254"/>
      <c r="X7" s="256"/>
      <c r="Y7" s="268"/>
      <c r="Z7" s="261"/>
    </row>
    <row r="8" spans="1:35" ht="72" customHeight="1" thickBot="1" x14ac:dyDescent="0.3">
      <c r="A8" s="266"/>
      <c r="B8" s="279"/>
      <c r="C8" s="233"/>
      <c r="D8" s="233"/>
      <c r="E8" s="233"/>
      <c r="F8" s="243"/>
      <c r="G8" s="243"/>
      <c r="H8" s="243"/>
      <c r="I8" s="231"/>
      <c r="J8" s="276"/>
      <c r="K8" s="274"/>
      <c r="L8" s="242"/>
      <c r="M8" s="272"/>
      <c r="N8" s="246"/>
      <c r="O8" s="274"/>
      <c r="P8" s="243"/>
      <c r="Q8" s="251"/>
      <c r="R8" s="258"/>
      <c r="S8" s="248"/>
      <c r="T8" s="270"/>
      <c r="U8" s="235"/>
      <c r="V8" s="235"/>
      <c r="W8" s="254"/>
      <c r="X8" s="256"/>
      <c r="Y8" s="268"/>
      <c r="Z8" s="261"/>
      <c r="AF8" s="114"/>
    </row>
    <row r="9" spans="1:35" s="39" customFormat="1" ht="13.5" thickBot="1" x14ac:dyDescent="0.25">
      <c r="A9" s="192">
        <v>1</v>
      </c>
      <c r="B9" s="190">
        <v>2</v>
      </c>
      <c r="C9" s="190">
        <v>3</v>
      </c>
      <c r="D9" s="190">
        <v>4</v>
      </c>
      <c r="E9" s="190">
        <v>5</v>
      </c>
      <c r="F9" s="87">
        <v>6</v>
      </c>
      <c r="G9" s="88">
        <v>7</v>
      </c>
      <c r="H9" s="87">
        <v>8</v>
      </c>
      <c r="I9" s="89">
        <v>9</v>
      </c>
      <c r="J9" s="192">
        <v>10</v>
      </c>
      <c r="K9" s="190">
        <v>11</v>
      </c>
      <c r="L9" s="190">
        <v>12</v>
      </c>
      <c r="M9" s="84">
        <v>14</v>
      </c>
      <c r="N9" s="90">
        <v>15</v>
      </c>
      <c r="O9" s="190">
        <v>16</v>
      </c>
      <c r="P9" s="190">
        <v>17</v>
      </c>
      <c r="Q9" s="190">
        <v>18</v>
      </c>
      <c r="R9" s="83">
        <v>19</v>
      </c>
      <c r="S9" s="83">
        <v>20</v>
      </c>
      <c r="T9" s="83">
        <v>21</v>
      </c>
      <c r="U9" s="83">
        <v>22</v>
      </c>
      <c r="V9" s="83">
        <v>23</v>
      </c>
      <c r="W9" s="83">
        <v>24</v>
      </c>
      <c r="X9" s="83">
        <v>25</v>
      </c>
      <c r="Y9" s="83">
        <v>26</v>
      </c>
      <c r="Z9" s="84">
        <v>27</v>
      </c>
    </row>
    <row r="10" spans="1:35" s="31" customFormat="1" ht="20.25" customHeight="1" x14ac:dyDescent="0.25">
      <c r="A10" s="124">
        <v>1</v>
      </c>
      <c r="B10" s="188" t="s">
        <v>55</v>
      </c>
      <c r="C10" s="92" t="s">
        <v>11</v>
      </c>
      <c r="D10" s="93">
        <v>31</v>
      </c>
      <c r="E10" s="27" t="s">
        <v>19</v>
      </c>
      <c r="F10" s="103" t="s">
        <v>54</v>
      </c>
      <c r="G10" s="103" t="s">
        <v>12</v>
      </c>
      <c r="H10" s="103" t="s">
        <v>13</v>
      </c>
      <c r="I10" s="103" t="s">
        <v>14</v>
      </c>
      <c r="J10" s="94">
        <v>23</v>
      </c>
      <c r="K10" s="107">
        <f>27-J10</f>
        <v>4</v>
      </c>
      <c r="L10" s="94">
        <v>110.5</v>
      </c>
      <c r="M10" s="100">
        <v>350</v>
      </c>
      <c r="N10" s="100">
        <v>0</v>
      </c>
      <c r="O10" s="95"/>
      <c r="P10" s="96">
        <f>L10/8*(M10+M10*5/100)</f>
        <v>5076.09375</v>
      </c>
      <c r="Q10" s="96">
        <f t="shared" ref="Q10" si="0">J10*M10</f>
        <v>8050</v>
      </c>
      <c r="R10" s="112">
        <f>Q10+P10+N10</f>
        <v>13126.09375</v>
      </c>
      <c r="S10" s="109">
        <v>98</v>
      </c>
      <c r="T10" s="97">
        <v>0</v>
      </c>
      <c r="U10" s="109">
        <v>604.79999999999995</v>
      </c>
      <c r="V10" s="98">
        <v>200</v>
      </c>
      <c r="W10" s="113">
        <f>R10*3.25/100</f>
        <v>426.59804687500002</v>
      </c>
      <c r="X10" s="120">
        <f>V10+U10+T10+S10+O10</f>
        <v>902.8</v>
      </c>
      <c r="Y10" s="121">
        <f>R10-X10</f>
        <v>12223.293750000001</v>
      </c>
      <c r="Z10" s="115">
        <v>44812</v>
      </c>
    </row>
    <row r="11" spans="1:35" s="31" customFormat="1" ht="21.75" customHeight="1" x14ac:dyDescent="0.25">
      <c r="A11" s="125">
        <v>2</v>
      </c>
      <c r="B11" s="137"/>
      <c r="C11" s="12"/>
      <c r="D11" s="14"/>
      <c r="E11" s="33"/>
      <c r="F11" s="13"/>
      <c r="G11" s="13"/>
      <c r="H11" s="13"/>
      <c r="I11" s="13"/>
      <c r="J11" s="76"/>
      <c r="K11" s="108"/>
      <c r="L11" s="76"/>
      <c r="M11" s="101"/>
      <c r="N11" s="102"/>
      <c r="O11" s="91"/>
      <c r="P11" s="77"/>
      <c r="Q11" s="77"/>
      <c r="R11" s="80"/>
      <c r="S11" s="110"/>
      <c r="T11" s="64"/>
      <c r="U11" s="110"/>
      <c r="V11" s="45"/>
      <c r="W11" s="111"/>
      <c r="X11" s="122"/>
      <c r="Y11" s="123"/>
      <c r="Z11" s="116"/>
    </row>
    <row r="12" spans="1:35" ht="20.25" customHeight="1" x14ac:dyDescent="0.25">
      <c r="A12" s="126">
        <v>3</v>
      </c>
      <c r="B12" s="137"/>
      <c r="C12" s="12"/>
      <c r="D12" s="14"/>
      <c r="E12" s="26"/>
      <c r="F12" s="13"/>
      <c r="G12" s="13"/>
      <c r="H12" s="13"/>
      <c r="I12" s="13"/>
      <c r="J12" s="76"/>
      <c r="K12" s="108"/>
      <c r="L12" s="76"/>
      <c r="M12" s="102"/>
      <c r="N12" s="102"/>
      <c r="O12" s="91"/>
      <c r="P12" s="77"/>
      <c r="Q12" s="77"/>
      <c r="R12" s="80"/>
      <c r="S12" s="110"/>
      <c r="T12" s="64"/>
      <c r="U12" s="110"/>
      <c r="V12" s="45"/>
      <c r="W12" s="111"/>
      <c r="X12" s="122"/>
      <c r="Y12" s="123"/>
      <c r="Z12" s="116"/>
    </row>
    <row r="13" spans="1:35" s="30" customFormat="1" ht="16.5" customHeight="1" thickBot="1" x14ac:dyDescent="0.3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4"/>
      <c r="N13" s="148">
        <f>SUM(N10:N12)</f>
        <v>0</v>
      </c>
      <c r="O13" s="149">
        <f>SUM(O10:O12)</f>
        <v>0</v>
      </c>
      <c r="P13" s="149">
        <f>SUM(P10:P12)</f>
        <v>5076.09375</v>
      </c>
      <c r="Q13" s="149">
        <f>SUM(Q10:Q12)</f>
        <v>8050</v>
      </c>
      <c r="R13" s="150">
        <f t="shared" ref="R13" si="1">Q13+P13+N13</f>
        <v>13126.09375</v>
      </c>
      <c r="S13" s="151">
        <f t="shared" ref="S13:Y13" si="2">SUM(S10:S12)</f>
        <v>98</v>
      </c>
      <c r="T13" s="151">
        <f t="shared" si="2"/>
        <v>0</v>
      </c>
      <c r="U13" s="152">
        <f t="shared" si="2"/>
        <v>604.79999999999995</v>
      </c>
      <c r="V13" s="153">
        <f t="shared" si="2"/>
        <v>200</v>
      </c>
      <c r="W13" s="153">
        <f t="shared" si="2"/>
        <v>426.59804687500002</v>
      </c>
      <c r="X13" s="154">
        <f t="shared" si="2"/>
        <v>902.8</v>
      </c>
      <c r="Y13" s="155">
        <f t="shared" si="2"/>
        <v>12223.293750000001</v>
      </c>
      <c r="Z13" s="156"/>
    </row>
    <row r="14" spans="1:35" ht="3.95" customHeight="1" x14ac:dyDescent="0.2">
      <c r="T14" s="3"/>
    </row>
    <row r="15" spans="1:35" ht="3" customHeight="1" x14ac:dyDescent="0.25">
      <c r="B15" s="55"/>
      <c r="C15" s="34"/>
      <c r="D15" s="34"/>
      <c r="E15" s="34"/>
      <c r="F15" s="34"/>
      <c r="G15" s="34"/>
      <c r="T15" s="65"/>
      <c r="V15" s="63"/>
    </row>
    <row r="16" spans="1:35" ht="19.5" x14ac:dyDescent="0.3">
      <c r="B16" s="74" t="s">
        <v>35</v>
      </c>
      <c r="C16" s="71"/>
      <c r="D16" s="71"/>
      <c r="E16" s="71"/>
      <c r="F16" s="71"/>
      <c r="G16" s="71"/>
      <c r="H16" s="7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66"/>
      <c r="U16"/>
      <c r="V16" s="60"/>
      <c r="W16"/>
      <c r="X16"/>
      <c r="AB16" s="3"/>
      <c r="AC16" s="42"/>
      <c r="AD16" s="43"/>
      <c r="AE16" s="43"/>
      <c r="AF16" s="43"/>
      <c r="AG16" s="43"/>
      <c r="AH16" s="19"/>
      <c r="AI16" s="3"/>
    </row>
    <row r="17" spans="2:35" ht="16.5" x14ac:dyDescent="0.25">
      <c r="B17" s="69" t="s">
        <v>36</v>
      </c>
      <c r="C17" s="70"/>
      <c r="D17" s="70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7"/>
      <c r="U17"/>
      <c r="V17" s="60"/>
      <c r="W17"/>
      <c r="X17"/>
      <c r="AB17" s="3"/>
      <c r="AC17" s="42"/>
      <c r="AD17" s="43"/>
      <c r="AE17" s="43"/>
      <c r="AF17" s="43"/>
      <c r="AG17" s="43"/>
      <c r="AH17" s="19"/>
      <c r="AI17" s="3"/>
    </row>
    <row r="18" spans="2:35" ht="16.5" x14ac:dyDescent="0.25">
      <c r="B18" s="72" t="s">
        <v>51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8"/>
      <c r="U18"/>
      <c r="V18" s="60"/>
      <c r="W18"/>
      <c r="X18"/>
      <c r="AB18" s="3"/>
      <c r="AC18" s="259"/>
      <c r="AD18" s="259"/>
      <c r="AE18" s="191"/>
      <c r="AF18" s="191"/>
      <c r="AG18" s="191"/>
      <c r="AH18" s="20"/>
      <c r="AI18" s="3"/>
    </row>
    <row r="19" spans="2:35" ht="5.0999999999999996" customHeight="1" thickBot="1" x14ac:dyDescent="0.25">
      <c r="V19" s="60"/>
    </row>
    <row r="20" spans="2:35" ht="19.5" x14ac:dyDescent="0.3">
      <c r="B20" s="46" t="s">
        <v>33</v>
      </c>
      <c r="C20" s="47"/>
      <c r="D20" s="47"/>
      <c r="E20" s="47"/>
      <c r="F20" s="129"/>
      <c r="O20" s="78"/>
      <c r="V20" s="60"/>
      <c r="Y20" s="78"/>
    </row>
    <row r="21" spans="2:35" ht="16.5" x14ac:dyDescent="0.25">
      <c r="B21" s="49" t="s">
        <v>49</v>
      </c>
      <c r="C21" s="50"/>
      <c r="D21" s="50"/>
      <c r="E21" s="50"/>
      <c r="F21" s="61"/>
      <c r="N21" s="78"/>
      <c r="V21" s="60"/>
    </row>
    <row r="22" spans="2:35" ht="16.5" x14ac:dyDescent="0.25">
      <c r="B22" s="49" t="s">
        <v>48</v>
      </c>
      <c r="C22" s="50"/>
      <c r="D22" s="50"/>
      <c r="E22" s="50"/>
      <c r="F22" s="51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61"/>
    </row>
    <row r="23" spans="2:35" ht="17.25" thickBot="1" x14ac:dyDescent="0.3">
      <c r="B23" s="49" t="s">
        <v>38</v>
      </c>
      <c r="C23" s="50"/>
      <c r="D23" s="50"/>
      <c r="E23" s="50"/>
      <c r="F23" s="51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2"/>
    </row>
    <row r="24" spans="2:35" ht="19.5" x14ac:dyDescent="0.3">
      <c r="B24" s="46" t="s">
        <v>39</v>
      </c>
      <c r="C24" s="47"/>
      <c r="D24" s="47"/>
      <c r="E24" s="47"/>
      <c r="F24" s="48"/>
    </row>
    <row r="25" spans="2:35" ht="17.25" thickBot="1" x14ac:dyDescent="0.3">
      <c r="B25" s="52" t="s">
        <v>50</v>
      </c>
      <c r="C25" s="53"/>
      <c r="D25" s="53"/>
      <c r="E25" s="53"/>
      <c r="F25" s="54"/>
      <c r="Q25" s="79"/>
    </row>
    <row r="26" spans="2:35" x14ac:dyDescent="0.2">
      <c r="Q26" s="79"/>
    </row>
    <row r="27" spans="2:35" x14ac:dyDescent="0.2">
      <c r="Q27" s="79"/>
    </row>
    <row r="28" spans="2:35" ht="20.25" x14ac:dyDescent="0.3">
      <c r="B28" s="117" t="s">
        <v>47</v>
      </c>
      <c r="Q28" s="79"/>
    </row>
    <row r="29" spans="2:35" x14ac:dyDescent="0.2">
      <c r="Q29" s="79"/>
    </row>
    <row r="30" spans="2:35" x14ac:dyDescent="0.2">
      <c r="Q30" s="79"/>
    </row>
    <row r="31" spans="2:35" x14ac:dyDescent="0.2">
      <c r="Q31" s="79"/>
    </row>
    <row r="32" spans="2:35" x14ac:dyDescent="0.2">
      <c r="Q32" s="79"/>
    </row>
    <row r="33" spans="17:17" x14ac:dyDescent="0.2">
      <c r="Q33" s="79"/>
    </row>
    <row r="34" spans="17:17" x14ac:dyDescent="0.2">
      <c r="Q34" s="79"/>
    </row>
    <row r="35" spans="17:17" x14ac:dyDescent="0.2">
      <c r="Q35" s="79"/>
    </row>
    <row r="36" spans="17:17" x14ac:dyDescent="0.2">
      <c r="Q36" s="79"/>
    </row>
    <row r="37" spans="17:17" x14ac:dyDescent="0.2">
      <c r="Q37" s="79"/>
    </row>
    <row r="38" spans="17:17" x14ac:dyDescent="0.2">
      <c r="Q38" s="41"/>
    </row>
    <row r="39" spans="17:17" x14ac:dyDescent="0.2">
      <c r="Q39" s="41"/>
    </row>
    <row r="40" spans="17:17" x14ac:dyDescent="0.2">
      <c r="Q40" s="41"/>
    </row>
    <row r="41" spans="17:17" x14ac:dyDescent="0.2">
      <c r="Q41" s="41"/>
    </row>
  </sheetData>
  <mergeCells count="33">
    <mergeCell ref="B2:G2"/>
    <mergeCell ref="H2:I2"/>
    <mergeCell ref="R2:X4"/>
    <mergeCell ref="A6:A8"/>
    <mergeCell ref="B6:B8"/>
    <mergeCell ref="C6:C8"/>
    <mergeCell ref="D6:D8"/>
    <mergeCell ref="E6:E8"/>
    <mergeCell ref="F6:G6"/>
    <mergeCell ref="H6:I6"/>
    <mergeCell ref="U6:U8"/>
    <mergeCell ref="J6:J8"/>
    <mergeCell ref="K6:K8"/>
    <mergeCell ref="L6:L8"/>
    <mergeCell ref="M6:M8"/>
    <mergeCell ref="N6:N8"/>
    <mergeCell ref="O6:O8"/>
    <mergeCell ref="A13:M13"/>
    <mergeCell ref="AC18:AD18"/>
    <mergeCell ref="V6:V8"/>
    <mergeCell ref="W6:W8"/>
    <mergeCell ref="X6:X8"/>
    <mergeCell ref="Y6:Y8"/>
    <mergeCell ref="Z6:Z8"/>
    <mergeCell ref="F7:F8"/>
    <mergeCell ref="G7:G8"/>
    <mergeCell ref="H7:H8"/>
    <mergeCell ref="I7:I8"/>
    <mergeCell ref="P6:P8"/>
    <mergeCell ref="Q6:Q8"/>
    <mergeCell ref="R6:R8"/>
    <mergeCell ref="S6:S8"/>
    <mergeCell ref="T6:T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1"/>
  <sheetViews>
    <sheetView topLeftCell="A167" workbookViewId="0">
      <selection sqref="A1:XFD191"/>
    </sheetView>
  </sheetViews>
  <sheetFormatPr defaultRowHeight="12.75" x14ac:dyDescent="0.2"/>
  <cols>
    <col min="2" max="2" width="13.5703125" bestFit="1" customWidth="1"/>
    <col min="4" max="6" width="4.5703125" customWidth="1"/>
    <col min="7" max="7" width="4.5703125" style="203" customWidth="1"/>
    <col min="8" max="9" width="4.5703125" customWidth="1"/>
    <col min="10" max="10" width="4.5703125" style="196" customWidth="1"/>
    <col min="11" max="13" width="4.5703125" customWidth="1"/>
    <col min="14" max="14" width="4.5703125" style="203" customWidth="1"/>
    <col min="15" max="16" width="4.5703125" customWidth="1"/>
    <col min="17" max="17" width="4.5703125" style="196" customWidth="1"/>
    <col min="18" max="20" width="4.5703125" customWidth="1"/>
    <col min="21" max="21" width="4.5703125" style="203" customWidth="1"/>
    <col min="22" max="23" width="4.5703125" customWidth="1"/>
    <col min="24" max="24" width="4.5703125" style="196" customWidth="1"/>
    <col min="25" max="27" width="4.5703125" customWidth="1"/>
    <col min="28" max="28" width="4.5703125" style="203" customWidth="1"/>
    <col min="29" max="30" width="4.5703125" customWidth="1"/>
    <col min="31" max="31" width="4.5703125" style="196" customWidth="1"/>
    <col min="32" max="34" width="4.5703125" customWidth="1"/>
    <col min="35" max="35" width="6.28515625" customWidth="1"/>
  </cols>
  <sheetData>
    <row r="1" spans="1:38" ht="20.25" thickBot="1" x14ac:dyDescent="0.25">
      <c r="A1" s="221" t="s">
        <v>63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/>
    </row>
    <row r="2" spans="1:38" ht="36.75" thickBot="1" x14ac:dyDescent="0.25">
      <c r="A2" s="133" t="s">
        <v>0</v>
      </c>
      <c r="B2" s="132" t="s">
        <v>15</v>
      </c>
      <c r="C2" s="132" t="s">
        <v>46</v>
      </c>
      <c r="D2" s="134">
        <v>1</v>
      </c>
      <c r="E2" s="134">
        <v>2</v>
      </c>
      <c r="F2" s="134">
        <v>3</v>
      </c>
      <c r="G2" s="198">
        <v>4</v>
      </c>
      <c r="H2" s="134">
        <v>5</v>
      </c>
      <c r="I2" s="134">
        <v>6</v>
      </c>
      <c r="J2" s="134">
        <v>7</v>
      </c>
      <c r="K2" s="134">
        <v>8</v>
      </c>
      <c r="L2" s="134">
        <v>9</v>
      </c>
      <c r="M2" s="134">
        <v>10</v>
      </c>
      <c r="N2" s="198">
        <v>11</v>
      </c>
      <c r="O2" s="134">
        <v>12</v>
      </c>
      <c r="P2" s="134">
        <v>13</v>
      </c>
      <c r="Q2" s="134">
        <v>14</v>
      </c>
      <c r="R2" s="134">
        <v>15</v>
      </c>
      <c r="S2" s="134">
        <v>16</v>
      </c>
      <c r="T2" s="134">
        <v>17</v>
      </c>
      <c r="U2" s="198">
        <v>18</v>
      </c>
      <c r="V2" s="134">
        <v>19</v>
      </c>
      <c r="W2" s="134">
        <v>20</v>
      </c>
      <c r="X2" s="134">
        <v>21</v>
      </c>
      <c r="Y2" s="134">
        <v>22</v>
      </c>
      <c r="Z2" s="134">
        <v>23</v>
      </c>
      <c r="AA2" s="134">
        <v>24</v>
      </c>
      <c r="AB2" s="198">
        <v>25</v>
      </c>
      <c r="AC2" s="134">
        <v>26</v>
      </c>
      <c r="AD2" s="134">
        <v>27</v>
      </c>
      <c r="AE2" s="134">
        <v>28</v>
      </c>
      <c r="AF2" s="134">
        <v>29</v>
      </c>
      <c r="AG2" s="134">
        <v>30</v>
      </c>
      <c r="AH2" s="134">
        <v>31</v>
      </c>
      <c r="AI2" s="157" t="s">
        <v>37</v>
      </c>
      <c r="AJ2" s="158" t="s">
        <v>24</v>
      </c>
      <c r="AK2" s="159" t="s">
        <v>34</v>
      </c>
      <c r="AL2" s="160" t="s">
        <v>28</v>
      </c>
    </row>
    <row r="3" spans="1:38" ht="15.75" x14ac:dyDescent="0.2">
      <c r="A3" s="165">
        <v>1</v>
      </c>
      <c r="B3" s="166" t="s">
        <v>55</v>
      </c>
      <c r="C3" s="167" t="s">
        <v>19</v>
      </c>
      <c r="D3" s="174" t="s">
        <v>17</v>
      </c>
      <c r="E3" s="174" t="s">
        <v>17</v>
      </c>
      <c r="F3" s="174" t="s">
        <v>17</v>
      </c>
      <c r="G3" s="200" t="s">
        <v>18</v>
      </c>
      <c r="H3" s="174" t="s">
        <v>17</v>
      </c>
      <c r="I3" s="174" t="s">
        <v>17</v>
      </c>
      <c r="J3" s="174" t="s">
        <v>17</v>
      </c>
      <c r="K3" s="174" t="s">
        <v>17</v>
      </c>
      <c r="L3" s="172" t="s">
        <v>18</v>
      </c>
      <c r="M3" s="174" t="s">
        <v>17</v>
      </c>
      <c r="N3" s="200" t="s">
        <v>18</v>
      </c>
      <c r="O3" s="174" t="s">
        <v>17</v>
      </c>
      <c r="P3" s="174" t="s">
        <v>17</v>
      </c>
      <c r="Q3" s="174" t="s">
        <v>17</v>
      </c>
      <c r="R3" s="174" t="s">
        <v>17</v>
      </c>
      <c r="S3" s="174" t="s">
        <v>17</v>
      </c>
      <c r="T3" s="174" t="s">
        <v>17</v>
      </c>
      <c r="U3" s="200" t="s">
        <v>18</v>
      </c>
      <c r="V3" s="174" t="s">
        <v>17</v>
      </c>
      <c r="W3" s="174" t="s">
        <v>17</v>
      </c>
      <c r="X3" s="174" t="s">
        <v>17</v>
      </c>
      <c r="Y3" s="172" t="s">
        <v>18</v>
      </c>
      <c r="Z3" s="174" t="s">
        <v>17</v>
      </c>
      <c r="AA3" s="174" t="s">
        <v>17</v>
      </c>
      <c r="AB3" s="200" t="s">
        <v>18</v>
      </c>
      <c r="AC3" s="174" t="s">
        <v>17</v>
      </c>
      <c r="AD3" s="174" t="s">
        <v>17</v>
      </c>
      <c r="AE3" s="174" t="s">
        <v>17</v>
      </c>
      <c r="AF3" s="174" t="s">
        <v>17</v>
      </c>
      <c r="AG3" s="174" t="s">
        <v>17</v>
      </c>
      <c r="AH3" s="174"/>
      <c r="AI3" s="161">
        <f>+'Muster Sep 22'!J10</f>
        <v>24</v>
      </c>
      <c r="AJ3" s="162">
        <f>+'Muster Sep 22'!L10</f>
        <v>149.66</v>
      </c>
      <c r="AK3" s="118">
        <v>0</v>
      </c>
      <c r="AL3" s="127">
        <f>AI3+(AJ3/8)</f>
        <v>42.707499999999996</v>
      </c>
    </row>
    <row r="4" spans="1:38" ht="15.75" x14ac:dyDescent="0.2">
      <c r="A4" s="169">
        <v>2</v>
      </c>
      <c r="B4" s="170"/>
      <c r="C4" s="171"/>
      <c r="D4" s="172"/>
      <c r="E4" s="172"/>
      <c r="F4" s="172"/>
      <c r="G4" s="200"/>
      <c r="H4" s="172"/>
      <c r="I4" s="172"/>
      <c r="J4" s="172"/>
      <c r="K4" s="172"/>
      <c r="L4" s="172"/>
      <c r="M4" s="172"/>
      <c r="N4" s="200"/>
      <c r="O4" s="172"/>
      <c r="P4" s="172"/>
      <c r="Q4" s="172"/>
      <c r="R4" s="172"/>
      <c r="S4" s="172"/>
      <c r="T4" s="172"/>
      <c r="U4" s="200"/>
      <c r="V4" s="172"/>
      <c r="W4" s="172"/>
      <c r="X4" s="172"/>
      <c r="Y4" s="172"/>
      <c r="Z4" s="172"/>
      <c r="AA4" s="172"/>
      <c r="AB4" s="200"/>
      <c r="AC4" s="172"/>
      <c r="AD4" s="172"/>
      <c r="AE4" s="172"/>
      <c r="AF4" s="172"/>
      <c r="AG4" s="172"/>
      <c r="AH4" s="172"/>
      <c r="AI4" s="163">
        <v>0</v>
      </c>
      <c r="AJ4" s="164">
        <v>0</v>
      </c>
      <c r="AK4" s="119">
        <v>0</v>
      </c>
      <c r="AL4" s="128">
        <f t="shared" ref="AL4:AL20" si="0">AI4+(AJ4/8)</f>
        <v>0</v>
      </c>
    </row>
    <row r="5" spans="1:38" ht="15.75" x14ac:dyDescent="0.2">
      <c r="A5" s="169">
        <v>3</v>
      </c>
      <c r="B5" s="170"/>
      <c r="C5" s="173"/>
      <c r="D5" s="174"/>
      <c r="E5" s="174"/>
      <c r="F5" s="174"/>
      <c r="G5" s="199"/>
      <c r="H5" s="174"/>
      <c r="I5" s="174"/>
      <c r="J5" s="174"/>
      <c r="K5" s="174"/>
      <c r="L5" s="174"/>
      <c r="M5" s="172"/>
      <c r="N5" s="199"/>
      <c r="O5" s="174"/>
      <c r="P5" s="174"/>
      <c r="Q5" s="174"/>
      <c r="R5" s="174"/>
      <c r="S5" s="174"/>
      <c r="T5" s="174"/>
      <c r="U5" s="199"/>
      <c r="V5" s="174"/>
      <c r="W5" s="174"/>
      <c r="X5" s="174"/>
      <c r="Y5" s="174"/>
      <c r="Z5" s="174"/>
      <c r="AA5" s="174"/>
      <c r="AB5" s="199"/>
      <c r="AC5" s="174"/>
      <c r="AD5" s="174"/>
      <c r="AE5" s="174"/>
      <c r="AF5" s="174"/>
      <c r="AG5" s="174"/>
      <c r="AH5" s="174"/>
      <c r="AI5" s="146"/>
      <c r="AJ5" s="106"/>
      <c r="AK5" s="142"/>
      <c r="AL5" s="128">
        <f t="shared" si="0"/>
        <v>0</v>
      </c>
    </row>
    <row r="6" spans="1:38" ht="15.75" x14ac:dyDescent="0.2">
      <c r="A6" s="169">
        <v>4</v>
      </c>
      <c r="B6" s="175"/>
      <c r="C6" s="171"/>
      <c r="D6" s="172"/>
      <c r="E6" s="172"/>
      <c r="F6" s="172"/>
      <c r="G6" s="200"/>
      <c r="H6" s="172"/>
      <c r="I6" s="172"/>
      <c r="J6" s="172"/>
      <c r="K6" s="172"/>
      <c r="L6" s="172"/>
      <c r="M6" s="172"/>
      <c r="N6" s="200"/>
      <c r="O6" s="172"/>
      <c r="P6" s="172"/>
      <c r="Q6" s="172"/>
      <c r="R6" s="172"/>
      <c r="S6" s="172"/>
      <c r="T6" s="172"/>
      <c r="U6" s="200"/>
      <c r="V6" s="172"/>
      <c r="W6" s="172"/>
      <c r="X6" s="172"/>
      <c r="Y6" s="172"/>
      <c r="Z6" s="172"/>
      <c r="AA6" s="172"/>
      <c r="AB6" s="200"/>
      <c r="AC6" s="172"/>
      <c r="AD6" s="172"/>
      <c r="AE6" s="172"/>
      <c r="AF6" s="172"/>
      <c r="AG6" s="172"/>
      <c r="AH6" s="172"/>
      <c r="AI6" s="163"/>
      <c r="AJ6" s="164"/>
      <c r="AK6" s="119"/>
      <c r="AL6" s="128">
        <f t="shared" si="0"/>
        <v>0</v>
      </c>
    </row>
    <row r="7" spans="1:38" ht="15.75" x14ac:dyDescent="0.2">
      <c r="A7" s="169">
        <v>5</v>
      </c>
      <c r="B7" s="170"/>
      <c r="C7" s="173"/>
      <c r="D7" s="174"/>
      <c r="E7" s="174"/>
      <c r="F7" s="172"/>
      <c r="G7" s="200"/>
      <c r="H7" s="172"/>
      <c r="I7" s="174"/>
      <c r="J7" s="174"/>
      <c r="K7" s="176"/>
      <c r="L7" s="174"/>
      <c r="M7" s="174"/>
      <c r="N7" s="200"/>
      <c r="O7" s="174"/>
      <c r="P7" s="174"/>
      <c r="Q7" s="174"/>
      <c r="R7" s="172"/>
      <c r="S7" s="172"/>
      <c r="T7" s="174"/>
      <c r="U7" s="199"/>
      <c r="V7" s="174"/>
      <c r="W7" s="174"/>
      <c r="X7" s="174"/>
      <c r="Y7" s="174"/>
      <c r="Z7" s="174"/>
      <c r="AA7" s="174"/>
      <c r="AB7" s="199"/>
      <c r="AC7" s="172"/>
      <c r="AD7" s="174"/>
      <c r="AE7" s="174"/>
      <c r="AF7" s="174"/>
      <c r="AG7" s="174"/>
      <c r="AH7" s="177"/>
      <c r="AI7" s="146"/>
      <c r="AJ7" s="106"/>
      <c r="AK7" s="142"/>
      <c r="AL7" s="128">
        <f t="shared" si="0"/>
        <v>0</v>
      </c>
    </row>
    <row r="8" spans="1:38" ht="15.75" x14ac:dyDescent="0.2">
      <c r="A8" s="169">
        <v>6</v>
      </c>
      <c r="B8" s="170"/>
      <c r="C8" s="171"/>
      <c r="D8" s="172"/>
      <c r="E8" s="174"/>
      <c r="F8" s="174"/>
      <c r="G8" s="200"/>
      <c r="H8" s="174"/>
      <c r="I8" s="174"/>
      <c r="J8" s="174"/>
      <c r="K8" s="176"/>
      <c r="L8" s="174"/>
      <c r="M8" s="174"/>
      <c r="N8" s="200"/>
      <c r="O8" s="174"/>
      <c r="P8" s="174"/>
      <c r="Q8" s="172"/>
      <c r="R8" s="172"/>
      <c r="S8" s="174"/>
      <c r="T8" s="174"/>
      <c r="U8" s="199"/>
      <c r="V8" s="174"/>
      <c r="W8" s="174"/>
      <c r="X8" s="174"/>
      <c r="Y8" s="174"/>
      <c r="Z8" s="174"/>
      <c r="AA8" s="174"/>
      <c r="AB8" s="199"/>
      <c r="AC8" s="174"/>
      <c r="AD8" s="172"/>
      <c r="AE8" s="174"/>
      <c r="AF8" s="174"/>
      <c r="AG8" s="172"/>
      <c r="AH8" s="177"/>
      <c r="AI8" s="146"/>
      <c r="AJ8" s="106"/>
      <c r="AK8" s="142"/>
      <c r="AL8" s="128">
        <f t="shared" si="0"/>
        <v>0</v>
      </c>
    </row>
    <row r="9" spans="1:38" ht="15.75" x14ac:dyDescent="0.2">
      <c r="A9" s="169">
        <v>7</v>
      </c>
      <c r="B9" s="170"/>
      <c r="C9" s="173"/>
      <c r="D9" s="172"/>
      <c r="E9" s="172"/>
      <c r="F9" s="172"/>
      <c r="G9" s="200"/>
      <c r="H9" s="174"/>
      <c r="I9" s="174"/>
      <c r="J9" s="174"/>
      <c r="K9" s="174"/>
      <c r="L9" s="174"/>
      <c r="M9" s="174"/>
      <c r="N9" s="199"/>
      <c r="O9" s="174"/>
      <c r="P9" s="174"/>
      <c r="Q9" s="174"/>
      <c r="R9" s="172"/>
      <c r="S9" s="174"/>
      <c r="T9" s="174"/>
      <c r="U9" s="199"/>
      <c r="V9" s="174"/>
      <c r="W9" s="174"/>
      <c r="X9" s="174"/>
      <c r="Y9" s="174"/>
      <c r="Z9" s="174"/>
      <c r="AA9" s="174"/>
      <c r="AB9" s="199"/>
      <c r="AC9" s="174"/>
      <c r="AD9" s="174"/>
      <c r="AE9" s="174"/>
      <c r="AF9" s="174"/>
      <c r="AG9" s="174"/>
      <c r="AH9" s="177"/>
      <c r="AI9" s="146"/>
      <c r="AJ9" s="106"/>
      <c r="AK9" s="142"/>
      <c r="AL9" s="128">
        <f>AI9+(AJ9/8)</f>
        <v>0</v>
      </c>
    </row>
    <row r="10" spans="1:38" ht="15.75" x14ac:dyDescent="0.2">
      <c r="A10" s="169">
        <v>8</v>
      </c>
      <c r="B10" s="170"/>
      <c r="C10" s="173"/>
      <c r="D10" s="174"/>
      <c r="E10" s="174"/>
      <c r="F10" s="174"/>
      <c r="G10" s="200"/>
      <c r="H10" s="174"/>
      <c r="I10" s="174"/>
      <c r="J10" s="172"/>
      <c r="K10" s="172"/>
      <c r="L10" s="172"/>
      <c r="M10" s="172"/>
      <c r="N10" s="200"/>
      <c r="O10" s="174"/>
      <c r="P10" s="174"/>
      <c r="Q10" s="174"/>
      <c r="R10" s="172"/>
      <c r="S10" s="174"/>
      <c r="T10" s="174"/>
      <c r="U10" s="199"/>
      <c r="V10" s="174"/>
      <c r="W10" s="174"/>
      <c r="X10" s="174"/>
      <c r="Y10" s="174"/>
      <c r="Z10" s="174"/>
      <c r="AA10" s="174"/>
      <c r="AB10" s="199"/>
      <c r="AC10" s="172"/>
      <c r="AD10" s="172"/>
      <c r="AE10" s="172"/>
      <c r="AF10" s="172"/>
      <c r="AG10" s="172"/>
      <c r="AH10" s="178"/>
      <c r="AI10" s="146"/>
      <c r="AJ10" s="106"/>
      <c r="AK10" s="119"/>
      <c r="AL10" s="128">
        <f t="shared" si="0"/>
        <v>0</v>
      </c>
    </row>
    <row r="11" spans="1:38" ht="15.75" x14ac:dyDescent="0.2">
      <c r="A11" s="169">
        <v>9</v>
      </c>
      <c r="B11" s="170"/>
      <c r="C11" s="173"/>
      <c r="D11" s="176"/>
      <c r="E11" s="172"/>
      <c r="F11" s="174"/>
      <c r="G11" s="199"/>
      <c r="H11" s="174"/>
      <c r="I11" s="174"/>
      <c r="J11" s="174"/>
      <c r="K11" s="174"/>
      <c r="L11" s="174"/>
      <c r="M11" s="172"/>
      <c r="N11" s="199"/>
      <c r="O11" s="174"/>
      <c r="P11" s="174"/>
      <c r="Q11" s="174"/>
      <c r="R11" s="172"/>
      <c r="S11" s="174"/>
      <c r="T11" s="174"/>
      <c r="U11" s="199"/>
      <c r="V11" s="174"/>
      <c r="W11" s="174"/>
      <c r="X11" s="174"/>
      <c r="Y11" s="174"/>
      <c r="Z11" s="174"/>
      <c r="AA11" s="172"/>
      <c r="AB11" s="200"/>
      <c r="AC11" s="172"/>
      <c r="AD11" s="172"/>
      <c r="AE11" s="172"/>
      <c r="AF11" s="172"/>
      <c r="AG11" s="172"/>
      <c r="AH11" s="178"/>
      <c r="AI11" s="146"/>
      <c r="AJ11" s="106"/>
      <c r="AK11" s="142"/>
      <c r="AL11" s="128">
        <f t="shared" si="0"/>
        <v>0</v>
      </c>
    </row>
    <row r="12" spans="1:38" ht="15.75" x14ac:dyDescent="0.2">
      <c r="A12" s="169">
        <v>10</v>
      </c>
      <c r="B12" s="170"/>
      <c r="C12" s="171"/>
      <c r="D12" s="174"/>
      <c r="E12" s="174"/>
      <c r="F12" s="174"/>
      <c r="G12" s="199"/>
      <c r="H12" s="174"/>
      <c r="I12" s="174"/>
      <c r="J12" s="172"/>
      <c r="K12" s="172"/>
      <c r="L12" s="174"/>
      <c r="M12" s="174"/>
      <c r="N12" s="199"/>
      <c r="O12" s="172"/>
      <c r="P12" s="172"/>
      <c r="Q12" s="172"/>
      <c r="R12" s="172"/>
      <c r="S12" s="172"/>
      <c r="T12" s="172"/>
      <c r="U12" s="200"/>
      <c r="V12" s="172"/>
      <c r="W12" s="172"/>
      <c r="X12" s="172"/>
      <c r="Y12" s="172"/>
      <c r="Z12" s="172"/>
      <c r="AA12" s="172"/>
      <c r="AB12" s="200"/>
      <c r="AC12" s="174"/>
      <c r="AD12" s="174"/>
      <c r="AE12" s="174"/>
      <c r="AF12" s="174"/>
      <c r="AG12" s="174"/>
      <c r="AH12" s="174"/>
      <c r="AI12" s="146"/>
      <c r="AJ12" s="106"/>
      <c r="AK12" s="119"/>
      <c r="AL12" s="128">
        <f t="shared" si="0"/>
        <v>0</v>
      </c>
    </row>
    <row r="13" spans="1:38" ht="15.75" x14ac:dyDescent="0.2">
      <c r="A13" s="169">
        <v>11</v>
      </c>
      <c r="B13" s="170"/>
      <c r="C13" s="171"/>
      <c r="D13" s="174"/>
      <c r="E13" s="174"/>
      <c r="F13" s="174"/>
      <c r="G13" s="199"/>
      <c r="H13" s="174"/>
      <c r="I13" s="174"/>
      <c r="J13" s="174"/>
      <c r="K13" s="174"/>
      <c r="L13" s="174"/>
      <c r="M13" s="174"/>
      <c r="N13" s="199"/>
      <c r="O13" s="174"/>
      <c r="P13" s="174"/>
      <c r="Q13" s="174"/>
      <c r="R13" s="172"/>
      <c r="S13" s="174"/>
      <c r="T13" s="174"/>
      <c r="U13" s="199"/>
      <c r="V13" s="174"/>
      <c r="W13" s="174"/>
      <c r="X13" s="174"/>
      <c r="Y13" s="174"/>
      <c r="Z13" s="174"/>
      <c r="AA13" s="174"/>
      <c r="AB13" s="199"/>
      <c r="AC13" s="174"/>
      <c r="AD13" s="174"/>
      <c r="AE13" s="174"/>
      <c r="AF13" s="174"/>
      <c r="AG13" s="174"/>
      <c r="AH13" s="177"/>
      <c r="AI13" s="147"/>
      <c r="AJ13" s="130"/>
      <c r="AK13" s="119"/>
      <c r="AL13" s="131">
        <f t="shared" si="0"/>
        <v>0</v>
      </c>
    </row>
    <row r="14" spans="1:38" ht="15.75" x14ac:dyDescent="0.2">
      <c r="A14" s="169">
        <v>12</v>
      </c>
      <c r="B14" s="170"/>
      <c r="C14" s="171"/>
      <c r="D14" s="174"/>
      <c r="E14" s="174"/>
      <c r="F14" s="174"/>
      <c r="G14" s="199"/>
      <c r="H14" s="174"/>
      <c r="I14" s="174"/>
      <c r="J14" s="174"/>
      <c r="K14" s="174"/>
      <c r="L14" s="174"/>
      <c r="M14" s="174"/>
      <c r="N14" s="199"/>
      <c r="O14" s="174"/>
      <c r="P14" s="174"/>
      <c r="Q14" s="174"/>
      <c r="R14" s="174"/>
      <c r="S14" s="174"/>
      <c r="T14" s="174"/>
      <c r="U14" s="199"/>
      <c r="V14" s="174"/>
      <c r="W14" s="174"/>
      <c r="X14" s="174"/>
      <c r="Y14" s="174"/>
      <c r="Z14" s="174"/>
      <c r="AA14" s="172"/>
      <c r="AB14" s="199"/>
      <c r="AC14" s="174"/>
      <c r="AD14" s="174"/>
      <c r="AE14" s="174"/>
      <c r="AF14" s="174"/>
      <c r="AG14" s="174"/>
      <c r="AH14" s="177"/>
      <c r="AI14" s="147"/>
      <c r="AJ14" s="130"/>
      <c r="AK14" s="119"/>
      <c r="AL14" s="131">
        <f t="shared" si="0"/>
        <v>0</v>
      </c>
    </row>
    <row r="15" spans="1:38" ht="15.75" x14ac:dyDescent="0.2">
      <c r="A15" s="169">
        <v>13</v>
      </c>
      <c r="B15" s="170"/>
      <c r="C15" s="171"/>
      <c r="D15" s="172"/>
      <c r="E15" s="174"/>
      <c r="F15" s="174"/>
      <c r="G15" s="199"/>
      <c r="H15" s="174"/>
      <c r="I15" s="174"/>
      <c r="J15" s="172"/>
      <c r="K15" s="174"/>
      <c r="L15" s="174"/>
      <c r="M15" s="174"/>
      <c r="N15" s="199"/>
      <c r="O15" s="174"/>
      <c r="P15" s="174"/>
      <c r="Q15" s="174"/>
      <c r="R15" s="172"/>
      <c r="S15" s="174"/>
      <c r="T15" s="174"/>
      <c r="U15" s="199"/>
      <c r="V15" s="174"/>
      <c r="W15" s="174"/>
      <c r="X15" s="174"/>
      <c r="Y15" s="174"/>
      <c r="Z15" s="174"/>
      <c r="AA15" s="172"/>
      <c r="AB15" s="199"/>
      <c r="AC15" s="174"/>
      <c r="AD15" s="174"/>
      <c r="AE15" s="174"/>
      <c r="AF15" s="174"/>
      <c r="AG15" s="174"/>
      <c r="AH15" s="177"/>
      <c r="AI15" s="147"/>
      <c r="AJ15" s="130"/>
      <c r="AK15" s="119"/>
      <c r="AL15" s="131">
        <f t="shared" si="0"/>
        <v>0</v>
      </c>
    </row>
    <row r="16" spans="1:38" ht="15.75" x14ac:dyDescent="0.2">
      <c r="A16" s="169">
        <v>14</v>
      </c>
      <c r="B16" s="170"/>
      <c r="C16" s="173"/>
      <c r="D16" s="176"/>
      <c r="E16" s="172"/>
      <c r="F16" s="174"/>
      <c r="G16" s="199"/>
      <c r="H16" s="174"/>
      <c r="I16" s="174"/>
      <c r="J16" s="174"/>
      <c r="K16" s="174"/>
      <c r="L16" s="174"/>
      <c r="M16" s="174"/>
      <c r="N16" s="199"/>
      <c r="O16" s="174"/>
      <c r="P16" s="174"/>
      <c r="Q16" s="174"/>
      <c r="R16" s="172"/>
      <c r="S16" s="174"/>
      <c r="T16" s="174"/>
      <c r="U16" s="199"/>
      <c r="V16" s="174"/>
      <c r="W16" s="172"/>
      <c r="X16" s="172"/>
      <c r="Y16" s="172"/>
      <c r="Z16" s="174"/>
      <c r="AA16" s="174"/>
      <c r="AB16" s="199"/>
      <c r="AC16" s="174"/>
      <c r="AD16" s="174"/>
      <c r="AE16" s="174"/>
      <c r="AF16" s="174"/>
      <c r="AG16" s="174"/>
      <c r="AH16" s="177"/>
      <c r="AI16" s="147"/>
      <c r="AJ16" s="130"/>
      <c r="AK16" s="142"/>
      <c r="AL16" s="131">
        <f t="shared" si="0"/>
        <v>0</v>
      </c>
    </row>
    <row r="17" spans="1:38" ht="15.75" x14ac:dyDescent="0.2">
      <c r="A17" s="169">
        <v>15</v>
      </c>
      <c r="B17" s="170"/>
      <c r="C17" s="173"/>
      <c r="D17" s="174"/>
      <c r="E17" s="174"/>
      <c r="F17" s="172"/>
      <c r="G17" s="199"/>
      <c r="H17" s="174"/>
      <c r="I17" s="174"/>
      <c r="J17" s="174"/>
      <c r="K17" s="174"/>
      <c r="L17" s="174"/>
      <c r="M17" s="174"/>
      <c r="N17" s="199"/>
      <c r="O17" s="174"/>
      <c r="P17" s="174"/>
      <c r="Q17" s="174"/>
      <c r="R17" s="172"/>
      <c r="S17" s="174"/>
      <c r="T17" s="174"/>
      <c r="U17" s="199"/>
      <c r="V17" s="174"/>
      <c r="W17" s="174"/>
      <c r="X17" s="174"/>
      <c r="Y17" s="174"/>
      <c r="Z17" s="174"/>
      <c r="AA17" s="174"/>
      <c r="AB17" s="199"/>
      <c r="AC17" s="174"/>
      <c r="AD17" s="174"/>
      <c r="AE17" s="174"/>
      <c r="AF17" s="174"/>
      <c r="AG17" s="174"/>
      <c r="AH17" s="177"/>
      <c r="AI17" s="147"/>
      <c r="AJ17" s="130"/>
      <c r="AK17" s="142"/>
      <c r="AL17" s="131">
        <f t="shared" si="0"/>
        <v>0</v>
      </c>
    </row>
    <row r="18" spans="1:38" ht="15.75" x14ac:dyDescent="0.2">
      <c r="A18" s="169">
        <v>16</v>
      </c>
      <c r="B18" s="179"/>
      <c r="C18" s="173"/>
      <c r="D18" s="174"/>
      <c r="E18" s="174"/>
      <c r="F18" s="174"/>
      <c r="G18" s="199"/>
      <c r="H18" s="174"/>
      <c r="I18" s="174"/>
      <c r="J18" s="174"/>
      <c r="K18" s="174"/>
      <c r="L18" s="174"/>
      <c r="M18" s="174"/>
      <c r="N18" s="199"/>
      <c r="O18" s="174"/>
      <c r="P18" s="174"/>
      <c r="Q18" s="174"/>
      <c r="R18" s="174"/>
      <c r="S18" s="174"/>
      <c r="T18" s="174"/>
      <c r="U18" s="199"/>
      <c r="V18" s="174"/>
      <c r="W18" s="174"/>
      <c r="X18" s="174"/>
      <c r="Y18" s="174"/>
      <c r="Z18" s="174"/>
      <c r="AA18" s="172"/>
      <c r="AB18" s="199"/>
      <c r="AC18" s="174"/>
      <c r="AD18" s="174"/>
      <c r="AE18" s="174"/>
      <c r="AF18" s="174"/>
      <c r="AG18" s="174"/>
      <c r="AH18" s="177"/>
      <c r="AI18" s="147"/>
      <c r="AJ18" s="130"/>
      <c r="AK18" s="142"/>
      <c r="AL18" s="131">
        <f t="shared" si="0"/>
        <v>0</v>
      </c>
    </row>
    <row r="19" spans="1:38" ht="15.75" x14ac:dyDescent="0.2">
      <c r="A19" s="169">
        <v>17</v>
      </c>
      <c r="B19" s="180"/>
      <c r="C19" s="173"/>
      <c r="D19" s="172"/>
      <c r="E19" s="172"/>
      <c r="F19" s="172"/>
      <c r="G19" s="200"/>
      <c r="H19" s="172"/>
      <c r="I19" s="172"/>
      <c r="J19" s="174"/>
      <c r="K19" s="174"/>
      <c r="L19" s="174"/>
      <c r="M19" s="174"/>
      <c r="N19" s="199"/>
      <c r="O19" s="174"/>
      <c r="P19" s="172"/>
      <c r="Q19" s="172"/>
      <c r="R19" s="172"/>
      <c r="S19" s="172"/>
      <c r="T19" s="172"/>
      <c r="U19" s="200"/>
      <c r="V19" s="172"/>
      <c r="W19" s="172"/>
      <c r="X19" s="172"/>
      <c r="Y19" s="172"/>
      <c r="Z19" s="172"/>
      <c r="AA19" s="172"/>
      <c r="AB19" s="200"/>
      <c r="AC19" s="172"/>
      <c r="AD19" s="172"/>
      <c r="AE19" s="172"/>
      <c r="AF19" s="172"/>
      <c r="AG19" s="172"/>
      <c r="AH19" s="178"/>
      <c r="AI19" s="147"/>
      <c r="AJ19" s="130"/>
      <c r="AK19" s="142"/>
      <c r="AL19" s="131">
        <f t="shared" si="0"/>
        <v>0</v>
      </c>
    </row>
    <row r="20" spans="1:38" ht="16.5" thickBot="1" x14ac:dyDescent="0.25">
      <c r="A20" s="181">
        <v>18</v>
      </c>
      <c r="B20" s="182"/>
      <c r="C20" s="183"/>
      <c r="D20" s="184"/>
      <c r="E20" s="184"/>
      <c r="F20" s="184"/>
      <c r="G20" s="213"/>
      <c r="H20" s="185"/>
      <c r="I20" s="185"/>
      <c r="J20" s="185"/>
      <c r="K20" s="185"/>
      <c r="L20" s="185"/>
      <c r="M20" s="185"/>
      <c r="N20" s="213"/>
      <c r="O20" s="185"/>
      <c r="P20" s="185"/>
      <c r="Q20" s="185"/>
      <c r="R20" s="184"/>
      <c r="S20" s="185"/>
      <c r="T20" s="185"/>
      <c r="U20" s="213"/>
      <c r="V20" s="185"/>
      <c r="W20" s="185"/>
      <c r="X20" s="185"/>
      <c r="Y20" s="185"/>
      <c r="Z20" s="185"/>
      <c r="AA20" s="184"/>
      <c r="AB20" s="213"/>
      <c r="AC20" s="185"/>
      <c r="AD20" s="185"/>
      <c r="AE20" s="185"/>
      <c r="AF20" s="185"/>
      <c r="AG20" s="185"/>
      <c r="AH20" s="186"/>
      <c r="AI20" s="147"/>
      <c r="AJ20" s="130"/>
      <c r="AK20" s="119"/>
      <c r="AL20" s="131">
        <f t="shared" si="0"/>
        <v>0</v>
      </c>
    </row>
    <row r="21" spans="1:38" ht="16.5" thickBot="1" x14ac:dyDescent="0.25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138">
        <f>SUM(AI3:AI17)</f>
        <v>24</v>
      </c>
      <c r="AJ21" s="138">
        <f>SUM(AJ3:AJ17)</f>
        <v>149.66</v>
      </c>
      <c r="AK21" s="139">
        <f>SUM(AK3:AK17)</f>
        <v>0</v>
      </c>
      <c r="AL21" s="140">
        <f>SUM(AL3:AL17)</f>
        <v>42.707499999999996</v>
      </c>
    </row>
  </sheetData>
  <mergeCells count="2">
    <mergeCell ref="A1:AL1"/>
    <mergeCell ref="A21:AH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1"/>
  <sheetViews>
    <sheetView workbookViewId="0">
      <selection activeCell="B6" sqref="B6:B8"/>
    </sheetView>
  </sheetViews>
  <sheetFormatPr defaultRowHeight="12.75" x14ac:dyDescent="0.2"/>
  <cols>
    <col min="1" max="1" width="4.28515625" customWidth="1"/>
    <col min="2" max="2" width="14.42578125" customWidth="1"/>
    <col min="3" max="3" width="4.7109375" customWidth="1"/>
    <col min="4" max="4" width="5.85546875" customWidth="1"/>
    <col min="5" max="5" width="15.28515625" customWidth="1"/>
    <col min="6" max="6" width="10.5703125" customWidth="1"/>
    <col min="7" max="7" width="10.7109375" customWidth="1"/>
    <col min="8" max="8" width="10.140625" customWidth="1"/>
    <col min="9" max="9" width="9.5703125" customWidth="1"/>
    <col min="10" max="10" width="10.140625" customWidth="1"/>
    <col min="11" max="11" width="9.140625" customWidth="1"/>
    <col min="12" max="12" width="8.28515625" customWidth="1"/>
    <col min="13" max="13" width="10.140625" customWidth="1"/>
    <col min="14" max="14" width="12.140625" customWidth="1"/>
    <col min="15" max="15" width="11.85546875" customWidth="1"/>
    <col min="16" max="16" width="11.42578125" customWidth="1"/>
    <col min="17" max="17" width="13.28515625" customWidth="1"/>
    <col min="18" max="18" width="14" style="34" customWidth="1"/>
    <col min="19" max="19" width="11" style="34" customWidth="1"/>
    <col min="20" max="20" width="10.28515625" style="34" customWidth="1"/>
    <col min="21" max="21" width="12.85546875" style="34" customWidth="1"/>
    <col min="22" max="22" width="11.140625" style="34" customWidth="1"/>
    <col min="23" max="23" width="11.42578125" style="34" customWidth="1"/>
    <col min="24" max="24" width="13.85546875" style="34" customWidth="1"/>
    <col min="25" max="25" width="14" customWidth="1"/>
    <col min="26" max="26" width="14.42578125" customWidth="1"/>
    <col min="27" max="27" width="10" customWidth="1"/>
    <col min="28" max="28" width="10.140625" customWidth="1"/>
    <col min="32" max="32" width="18.42578125" customWidth="1"/>
  </cols>
  <sheetData>
    <row r="1" spans="1:35" ht="3" customHeight="1" thickBot="1" x14ac:dyDescent="0.25"/>
    <row r="2" spans="1:35" ht="18" x14ac:dyDescent="0.25">
      <c r="A2" s="4"/>
      <c r="B2" s="236"/>
      <c r="C2" s="236"/>
      <c r="D2" s="236"/>
      <c r="E2" s="236"/>
      <c r="F2" s="236"/>
      <c r="G2" s="236"/>
      <c r="H2" s="236"/>
      <c r="I2" s="236"/>
      <c r="J2" s="189"/>
      <c r="K2" s="189"/>
      <c r="L2" s="189"/>
      <c r="M2" s="189"/>
      <c r="N2" s="189"/>
      <c r="O2" s="189"/>
      <c r="P2" s="189"/>
      <c r="Q2" s="189"/>
      <c r="R2" s="237"/>
      <c r="S2" s="237"/>
      <c r="T2" s="237"/>
      <c r="U2" s="237"/>
      <c r="V2" s="237"/>
      <c r="W2" s="237"/>
      <c r="X2" s="237"/>
      <c r="Y2" s="21"/>
      <c r="Z2" s="5"/>
    </row>
    <row r="3" spans="1:35" ht="18" x14ac:dyDescent="0.25">
      <c r="A3" s="6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38"/>
      <c r="S3" s="238"/>
      <c r="T3" s="238"/>
      <c r="U3" s="238"/>
      <c r="V3" s="238"/>
      <c r="W3" s="238"/>
      <c r="X3" s="238"/>
      <c r="Y3" s="22"/>
      <c r="Z3" s="10"/>
    </row>
    <row r="4" spans="1:35" ht="3.6" customHeight="1" thickBot="1" x14ac:dyDescent="0.3">
      <c r="A4" s="6"/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238"/>
      <c r="S4" s="238"/>
      <c r="T4" s="238"/>
      <c r="U4" s="238"/>
      <c r="V4" s="238"/>
      <c r="W4" s="238"/>
      <c r="X4" s="238"/>
      <c r="Y4" s="22"/>
      <c r="Z4" s="10"/>
    </row>
    <row r="5" spans="1:35" ht="13.5" hidden="1" thickBot="1" x14ac:dyDescent="0.25">
      <c r="A5" s="6"/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40"/>
      <c r="S5" s="40"/>
      <c r="T5" s="40"/>
      <c r="U5" s="40"/>
      <c r="V5" s="40"/>
      <c r="W5" s="40"/>
      <c r="X5" s="40"/>
      <c r="Y5" s="9"/>
      <c r="Z5" s="10"/>
    </row>
    <row r="6" spans="1:35" ht="20.25" customHeight="1" x14ac:dyDescent="0.2">
      <c r="A6" s="265" t="s">
        <v>1</v>
      </c>
      <c r="B6" s="278" t="s">
        <v>2</v>
      </c>
      <c r="C6" s="232" t="s">
        <v>3</v>
      </c>
      <c r="D6" s="232" t="s">
        <v>4</v>
      </c>
      <c r="E6" s="232" t="s">
        <v>21</v>
      </c>
      <c r="F6" s="240" t="s">
        <v>5</v>
      </c>
      <c r="G6" s="277"/>
      <c r="H6" s="239" t="s">
        <v>6</v>
      </c>
      <c r="I6" s="240"/>
      <c r="J6" s="275" t="s">
        <v>25</v>
      </c>
      <c r="K6" s="273" t="s">
        <v>16</v>
      </c>
      <c r="L6" s="241" t="s">
        <v>24</v>
      </c>
      <c r="M6" s="271" t="s">
        <v>30</v>
      </c>
      <c r="N6" s="244" t="s">
        <v>29</v>
      </c>
      <c r="O6" s="273" t="s">
        <v>20</v>
      </c>
      <c r="P6" s="241" t="s">
        <v>31</v>
      </c>
      <c r="Q6" s="249" t="s">
        <v>32</v>
      </c>
      <c r="R6" s="257" t="s">
        <v>7</v>
      </c>
      <c r="S6" s="247" t="s">
        <v>23</v>
      </c>
      <c r="T6" s="269" t="s">
        <v>44</v>
      </c>
      <c r="U6" s="234" t="s">
        <v>43</v>
      </c>
      <c r="V6" s="234" t="s">
        <v>45</v>
      </c>
      <c r="W6" s="253" t="s">
        <v>22</v>
      </c>
      <c r="X6" s="255" t="s">
        <v>27</v>
      </c>
      <c r="Y6" s="267" t="s">
        <v>8</v>
      </c>
      <c r="Z6" s="260" t="s">
        <v>26</v>
      </c>
    </row>
    <row r="7" spans="1:35" x14ac:dyDescent="0.2">
      <c r="A7" s="266" t="s">
        <v>1</v>
      </c>
      <c r="B7" s="279"/>
      <c r="C7" s="233"/>
      <c r="D7" s="233"/>
      <c r="E7" s="233"/>
      <c r="F7" s="252" t="s">
        <v>9</v>
      </c>
      <c r="G7" s="252" t="s">
        <v>10</v>
      </c>
      <c r="H7" s="252" t="s">
        <v>9</v>
      </c>
      <c r="I7" s="230" t="s">
        <v>10</v>
      </c>
      <c r="J7" s="276"/>
      <c r="K7" s="274"/>
      <c r="L7" s="242"/>
      <c r="M7" s="272"/>
      <c r="N7" s="245"/>
      <c r="O7" s="274"/>
      <c r="P7" s="242"/>
      <c r="Q7" s="250"/>
      <c r="R7" s="258"/>
      <c r="S7" s="248"/>
      <c r="T7" s="270"/>
      <c r="U7" s="235"/>
      <c r="V7" s="235"/>
      <c r="W7" s="254"/>
      <c r="X7" s="256"/>
      <c r="Y7" s="268"/>
      <c r="Z7" s="261"/>
    </row>
    <row r="8" spans="1:35" ht="72" customHeight="1" thickBot="1" x14ac:dyDescent="0.3">
      <c r="A8" s="266"/>
      <c r="B8" s="279"/>
      <c r="C8" s="233"/>
      <c r="D8" s="233"/>
      <c r="E8" s="233"/>
      <c r="F8" s="243"/>
      <c r="G8" s="243"/>
      <c r="H8" s="243"/>
      <c r="I8" s="231"/>
      <c r="J8" s="276"/>
      <c r="K8" s="274"/>
      <c r="L8" s="242"/>
      <c r="M8" s="272"/>
      <c r="N8" s="246"/>
      <c r="O8" s="274"/>
      <c r="P8" s="243"/>
      <c r="Q8" s="251"/>
      <c r="R8" s="258"/>
      <c r="S8" s="248"/>
      <c r="T8" s="270"/>
      <c r="U8" s="235"/>
      <c r="V8" s="235"/>
      <c r="W8" s="254"/>
      <c r="X8" s="256"/>
      <c r="Y8" s="268"/>
      <c r="Z8" s="261"/>
      <c r="AF8" s="114"/>
    </row>
    <row r="9" spans="1:35" s="39" customFormat="1" ht="13.5" thickBot="1" x14ac:dyDescent="0.25">
      <c r="A9" s="192">
        <v>1</v>
      </c>
      <c r="B9" s="190">
        <v>2</v>
      </c>
      <c r="C9" s="190">
        <v>3</v>
      </c>
      <c r="D9" s="190">
        <v>4</v>
      </c>
      <c r="E9" s="190">
        <v>5</v>
      </c>
      <c r="F9" s="87">
        <v>6</v>
      </c>
      <c r="G9" s="88">
        <v>7</v>
      </c>
      <c r="H9" s="87">
        <v>8</v>
      </c>
      <c r="I9" s="89">
        <v>9</v>
      </c>
      <c r="J9" s="192">
        <v>10</v>
      </c>
      <c r="K9" s="190">
        <v>11</v>
      </c>
      <c r="L9" s="190">
        <v>12</v>
      </c>
      <c r="M9" s="84">
        <v>14</v>
      </c>
      <c r="N9" s="90">
        <v>15</v>
      </c>
      <c r="O9" s="190">
        <v>16</v>
      </c>
      <c r="P9" s="190">
        <v>17</v>
      </c>
      <c r="Q9" s="190">
        <v>18</v>
      </c>
      <c r="R9" s="83">
        <v>19</v>
      </c>
      <c r="S9" s="83">
        <v>20</v>
      </c>
      <c r="T9" s="83">
        <v>21</v>
      </c>
      <c r="U9" s="83">
        <v>22</v>
      </c>
      <c r="V9" s="83">
        <v>23</v>
      </c>
      <c r="W9" s="83">
        <v>24</v>
      </c>
      <c r="X9" s="83">
        <v>25</v>
      </c>
      <c r="Y9" s="83">
        <v>26</v>
      </c>
      <c r="Z9" s="84">
        <v>27</v>
      </c>
    </row>
    <row r="10" spans="1:35" s="31" customFormat="1" ht="20.25" customHeight="1" x14ac:dyDescent="0.25">
      <c r="A10" s="124">
        <v>1</v>
      </c>
      <c r="B10" s="188" t="s">
        <v>55</v>
      </c>
      <c r="C10" s="92" t="s">
        <v>11</v>
      </c>
      <c r="D10" s="93">
        <v>31</v>
      </c>
      <c r="E10" s="27" t="s">
        <v>19</v>
      </c>
      <c r="F10" s="103" t="s">
        <v>54</v>
      </c>
      <c r="G10" s="103" t="s">
        <v>12</v>
      </c>
      <c r="H10" s="103" t="s">
        <v>13</v>
      </c>
      <c r="I10" s="103" t="s">
        <v>14</v>
      </c>
      <c r="J10" s="94">
        <v>24</v>
      </c>
      <c r="K10" s="107">
        <f>26-J10</f>
        <v>2</v>
      </c>
      <c r="L10" s="193">
        <v>149.66</v>
      </c>
      <c r="M10" s="100">
        <v>350</v>
      </c>
      <c r="N10" s="100">
        <v>0</v>
      </c>
      <c r="O10" s="95">
        <f>[2]Attendance!AK4</f>
        <v>0</v>
      </c>
      <c r="P10" s="96">
        <f>L10/8*(M10+M10*5/100)</f>
        <v>6875.0062499999995</v>
      </c>
      <c r="Q10" s="96">
        <f t="shared" ref="Q10" si="0">J10*M10</f>
        <v>8400</v>
      </c>
      <c r="R10" s="217">
        <f>Q10+P10+N10</f>
        <v>15275.006249999999</v>
      </c>
      <c r="S10" s="109">
        <v>114.56</v>
      </c>
      <c r="T10" s="97">
        <v>0</v>
      </c>
      <c r="U10" s="109">
        <v>630</v>
      </c>
      <c r="V10" s="98">
        <v>200</v>
      </c>
      <c r="W10" s="113">
        <f>R10*3.25/100</f>
        <v>496.43770312499998</v>
      </c>
      <c r="X10" s="120">
        <f>V10+U10+T10+S10+O10</f>
        <v>944.56</v>
      </c>
      <c r="Y10" s="121">
        <f>R10-X10</f>
        <v>14330.446249999999</v>
      </c>
      <c r="Z10" s="115">
        <v>44842</v>
      </c>
    </row>
    <row r="11" spans="1:35" s="31" customFormat="1" ht="21.75" customHeight="1" x14ac:dyDescent="0.25">
      <c r="A11" s="125">
        <v>2</v>
      </c>
      <c r="B11" s="137"/>
      <c r="C11" s="12"/>
      <c r="D11" s="14"/>
      <c r="E11" s="33"/>
      <c r="F11" s="13"/>
      <c r="G11" s="13"/>
      <c r="H11" s="13"/>
      <c r="I11" s="13"/>
      <c r="J11" s="76"/>
      <c r="K11" s="108"/>
      <c r="L11" s="76"/>
      <c r="M11" s="101"/>
      <c r="N11" s="102"/>
      <c r="O11" s="91"/>
      <c r="P11" s="77"/>
      <c r="Q11" s="77"/>
      <c r="R11" s="80"/>
      <c r="S11" s="110"/>
      <c r="T11" s="64"/>
      <c r="U11" s="110"/>
      <c r="V11" s="45"/>
      <c r="W11" s="111"/>
      <c r="X11" s="122"/>
      <c r="Y11" s="123"/>
      <c r="Z11" s="116"/>
    </row>
    <row r="12" spans="1:35" ht="20.25" customHeight="1" x14ac:dyDescent="0.25">
      <c r="A12" s="126">
        <v>3</v>
      </c>
      <c r="B12" s="137"/>
      <c r="C12" s="12"/>
      <c r="D12" s="14"/>
      <c r="E12" s="26"/>
      <c r="F12" s="13"/>
      <c r="G12" s="13"/>
      <c r="H12" s="13"/>
      <c r="I12" s="13"/>
      <c r="J12" s="76"/>
      <c r="K12" s="108"/>
      <c r="L12" s="76"/>
      <c r="M12" s="102"/>
      <c r="N12" s="102"/>
      <c r="O12" s="91"/>
      <c r="P12" s="77"/>
      <c r="Q12" s="77"/>
      <c r="R12" s="80"/>
      <c r="S12" s="110"/>
      <c r="T12" s="64"/>
      <c r="U12" s="110"/>
      <c r="V12" s="45"/>
      <c r="W12" s="111"/>
      <c r="X12" s="122"/>
      <c r="Y12" s="123"/>
      <c r="Z12" s="116"/>
    </row>
    <row r="13" spans="1:35" s="30" customFormat="1" ht="16.5" customHeight="1" thickBot="1" x14ac:dyDescent="0.3">
      <c r="A13" s="262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4"/>
      <c r="N13" s="148">
        <f>SUM(N10:N12)</f>
        <v>0</v>
      </c>
      <c r="O13" s="149">
        <f>SUM(O10:O12)</f>
        <v>0</v>
      </c>
      <c r="P13" s="149">
        <f>SUM(P10:P12)</f>
        <v>6875.0062499999995</v>
      </c>
      <c r="Q13" s="149">
        <f>SUM(Q10:Q12)</f>
        <v>8400</v>
      </c>
      <c r="R13" s="150">
        <f t="shared" ref="R13" si="1">Q13+P13+N13</f>
        <v>15275.006249999999</v>
      </c>
      <c r="S13" s="151">
        <f t="shared" ref="S13:Y13" si="2">SUM(S10:S12)</f>
        <v>114.56</v>
      </c>
      <c r="T13" s="151">
        <f t="shared" si="2"/>
        <v>0</v>
      </c>
      <c r="U13" s="152">
        <f t="shared" si="2"/>
        <v>630</v>
      </c>
      <c r="V13" s="153">
        <f t="shared" si="2"/>
        <v>200</v>
      </c>
      <c r="W13" s="153">
        <f t="shared" si="2"/>
        <v>496.43770312499998</v>
      </c>
      <c r="X13" s="154">
        <f t="shared" si="2"/>
        <v>944.56</v>
      </c>
      <c r="Y13" s="155">
        <f t="shared" si="2"/>
        <v>14330.446249999999</v>
      </c>
      <c r="Z13" s="156"/>
    </row>
    <row r="14" spans="1:35" ht="3.95" customHeight="1" x14ac:dyDescent="0.2">
      <c r="T14" s="3"/>
    </row>
    <row r="15" spans="1:35" ht="3" customHeight="1" x14ac:dyDescent="0.25">
      <c r="B15" s="55"/>
      <c r="C15" s="34"/>
      <c r="D15" s="34"/>
      <c r="E15" s="34"/>
      <c r="F15" s="34"/>
      <c r="G15" s="34"/>
      <c r="T15" s="65"/>
      <c r="V15" s="63"/>
    </row>
    <row r="16" spans="1:35" ht="19.5" x14ac:dyDescent="0.3">
      <c r="B16" s="74" t="s">
        <v>35</v>
      </c>
      <c r="C16" s="71"/>
      <c r="D16" s="71"/>
      <c r="E16" s="71"/>
      <c r="F16" s="71"/>
      <c r="G16" s="71"/>
      <c r="H16" s="7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66"/>
      <c r="U16"/>
      <c r="V16" s="60"/>
      <c r="W16"/>
      <c r="X16"/>
      <c r="AB16" s="3"/>
      <c r="AC16" s="42"/>
      <c r="AD16" s="43"/>
      <c r="AE16" s="43"/>
      <c r="AF16" s="43"/>
      <c r="AG16" s="43"/>
      <c r="AH16" s="19"/>
      <c r="AI16" s="3"/>
    </row>
    <row r="17" spans="2:35" ht="16.5" x14ac:dyDescent="0.25">
      <c r="B17" s="69" t="s">
        <v>36</v>
      </c>
      <c r="C17" s="70"/>
      <c r="D17" s="70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7"/>
      <c r="U17"/>
      <c r="V17" s="60"/>
      <c r="W17"/>
      <c r="X17"/>
      <c r="AB17" s="3"/>
      <c r="AC17" s="42"/>
      <c r="AD17" s="43"/>
      <c r="AE17" s="43"/>
      <c r="AF17" s="43"/>
      <c r="AG17" s="43"/>
      <c r="AH17" s="19"/>
      <c r="AI17" s="3"/>
    </row>
    <row r="18" spans="2:35" ht="16.5" x14ac:dyDescent="0.25">
      <c r="B18" s="72" t="s">
        <v>51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8"/>
      <c r="U18"/>
      <c r="V18" s="60"/>
      <c r="W18"/>
      <c r="X18"/>
      <c r="AB18" s="3"/>
      <c r="AC18" s="259"/>
      <c r="AD18" s="259"/>
      <c r="AE18" s="191"/>
      <c r="AF18" s="191"/>
      <c r="AG18" s="191"/>
      <c r="AH18" s="20"/>
      <c r="AI18" s="3"/>
    </row>
    <row r="19" spans="2:35" ht="5.0999999999999996" customHeight="1" thickBot="1" x14ac:dyDescent="0.25">
      <c r="V19" s="60"/>
    </row>
    <row r="20" spans="2:35" ht="19.5" x14ac:dyDescent="0.3">
      <c r="B20" s="46" t="s">
        <v>33</v>
      </c>
      <c r="C20" s="47"/>
      <c r="D20" s="47"/>
      <c r="E20" s="47"/>
      <c r="F20" s="129"/>
      <c r="O20" s="78"/>
      <c r="V20" s="60"/>
      <c r="Y20" s="78"/>
    </row>
    <row r="21" spans="2:35" ht="16.5" x14ac:dyDescent="0.25">
      <c r="B21" s="49" t="s">
        <v>49</v>
      </c>
      <c r="C21" s="50"/>
      <c r="D21" s="50"/>
      <c r="E21" s="50"/>
      <c r="F21" s="61"/>
      <c r="N21" s="78"/>
      <c r="V21" s="60"/>
    </row>
    <row r="22" spans="2:35" ht="16.5" x14ac:dyDescent="0.25">
      <c r="B22" s="49" t="s">
        <v>48</v>
      </c>
      <c r="C22" s="50"/>
      <c r="D22" s="50"/>
      <c r="E22" s="50"/>
      <c r="F22" s="51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61"/>
    </row>
    <row r="23" spans="2:35" ht="17.25" thickBot="1" x14ac:dyDescent="0.3">
      <c r="B23" s="49" t="s">
        <v>38</v>
      </c>
      <c r="C23" s="50"/>
      <c r="D23" s="50"/>
      <c r="E23" s="50"/>
      <c r="F23" s="51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2"/>
    </row>
    <row r="24" spans="2:35" ht="19.5" x14ac:dyDescent="0.3">
      <c r="B24" s="46" t="s">
        <v>39</v>
      </c>
      <c r="C24" s="47"/>
      <c r="D24" s="47"/>
      <c r="E24" s="47"/>
      <c r="F24" s="48"/>
    </row>
    <row r="25" spans="2:35" ht="17.25" thickBot="1" x14ac:dyDescent="0.3">
      <c r="B25" s="52" t="s">
        <v>50</v>
      </c>
      <c r="C25" s="53"/>
      <c r="D25" s="53"/>
      <c r="E25" s="53"/>
      <c r="F25" s="54"/>
      <c r="Q25" s="79"/>
    </row>
    <row r="26" spans="2:35" x14ac:dyDescent="0.2">
      <c r="Q26" s="79"/>
    </row>
    <row r="27" spans="2:35" x14ac:dyDescent="0.2">
      <c r="Q27" s="79"/>
    </row>
    <row r="28" spans="2:35" ht="20.25" x14ac:dyDescent="0.3">
      <c r="B28" s="117" t="s">
        <v>47</v>
      </c>
      <c r="Q28" s="79"/>
    </row>
    <row r="29" spans="2:35" x14ac:dyDescent="0.2">
      <c r="Q29" s="79"/>
    </row>
    <row r="30" spans="2:35" x14ac:dyDescent="0.2">
      <c r="Q30" s="79"/>
    </row>
    <row r="31" spans="2:35" x14ac:dyDescent="0.2">
      <c r="Q31" s="79"/>
    </row>
    <row r="32" spans="2:35" x14ac:dyDescent="0.2">
      <c r="Q32" s="79"/>
    </row>
    <row r="33" spans="17:17" x14ac:dyDescent="0.2">
      <c r="Q33" s="79"/>
    </row>
    <row r="34" spans="17:17" x14ac:dyDescent="0.2">
      <c r="Q34" s="79"/>
    </row>
    <row r="35" spans="17:17" x14ac:dyDescent="0.2">
      <c r="Q35" s="79"/>
    </row>
    <row r="36" spans="17:17" x14ac:dyDescent="0.2">
      <c r="Q36" s="79"/>
    </row>
    <row r="37" spans="17:17" x14ac:dyDescent="0.2">
      <c r="Q37" s="79"/>
    </row>
    <row r="38" spans="17:17" x14ac:dyDescent="0.2">
      <c r="Q38" s="41"/>
    </row>
    <row r="39" spans="17:17" x14ac:dyDescent="0.2">
      <c r="Q39" s="41"/>
    </row>
    <row r="40" spans="17:17" x14ac:dyDescent="0.2">
      <c r="Q40" s="41"/>
    </row>
    <row r="41" spans="17:17" x14ac:dyDescent="0.2">
      <c r="Q41" s="41"/>
    </row>
  </sheetData>
  <mergeCells count="33">
    <mergeCell ref="B2:G2"/>
    <mergeCell ref="H2:I2"/>
    <mergeCell ref="R2:X4"/>
    <mergeCell ref="A6:A8"/>
    <mergeCell ref="B6:B8"/>
    <mergeCell ref="C6:C8"/>
    <mergeCell ref="D6:D8"/>
    <mergeCell ref="E6:E8"/>
    <mergeCell ref="F6:G6"/>
    <mergeCell ref="H6:I6"/>
    <mergeCell ref="U6:U8"/>
    <mergeCell ref="J6:J8"/>
    <mergeCell ref="K6:K8"/>
    <mergeCell ref="L6:L8"/>
    <mergeCell ref="M6:M8"/>
    <mergeCell ref="N6:N8"/>
    <mergeCell ref="O6:O8"/>
    <mergeCell ref="A13:M13"/>
    <mergeCell ref="AC18:AD18"/>
    <mergeCell ref="V6:V8"/>
    <mergeCell ref="W6:W8"/>
    <mergeCell ref="X6:X8"/>
    <mergeCell ref="Y6:Y8"/>
    <mergeCell ref="Z6:Z8"/>
    <mergeCell ref="F7:F8"/>
    <mergeCell ref="G7:G8"/>
    <mergeCell ref="H7:H8"/>
    <mergeCell ref="I7:I8"/>
    <mergeCell ref="P6:P8"/>
    <mergeCell ref="Q6:Q8"/>
    <mergeCell ref="R6:R8"/>
    <mergeCell ref="S6:S8"/>
    <mergeCell ref="T6:T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1"/>
  <sheetViews>
    <sheetView topLeftCell="A19" workbookViewId="0">
      <selection sqref="A1:XFD35"/>
    </sheetView>
  </sheetViews>
  <sheetFormatPr defaultRowHeight="12.75" x14ac:dyDescent="0.2"/>
  <cols>
    <col min="4" max="4" width="4.5703125" customWidth="1"/>
    <col min="5" max="5" width="4.5703125" style="203" customWidth="1"/>
    <col min="6" max="6" width="4.5703125" customWidth="1"/>
    <col min="7" max="7" width="4.5703125" style="196" customWidth="1"/>
    <col min="8" max="11" width="4.5703125" customWidth="1"/>
    <col min="12" max="12" width="4.5703125" style="203" customWidth="1"/>
    <col min="13" max="13" width="4.5703125" customWidth="1"/>
    <col min="14" max="14" width="4.5703125" style="196" customWidth="1"/>
    <col min="15" max="18" width="4.5703125" customWidth="1"/>
    <col min="19" max="19" width="4.5703125" style="203" customWidth="1"/>
    <col min="20" max="20" width="4.5703125" customWidth="1"/>
    <col min="21" max="21" width="4.5703125" style="196" customWidth="1"/>
    <col min="22" max="25" width="4.5703125" customWidth="1"/>
    <col min="26" max="26" width="4.5703125" style="203" customWidth="1"/>
    <col min="27" max="27" width="4.5703125" customWidth="1"/>
    <col min="28" max="28" width="4.5703125" style="196" customWidth="1"/>
    <col min="29" max="32" width="4.5703125" customWidth="1"/>
    <col min="33" max="33" width="4.5703125" style="203" customWidth="1"/>
    <col min="34" max="34" width="4.5703125" customWidth="1"/>
  </cols>
  <sheetData>
    <row r="1" spans="1:38" ht="20.25" thickBot="1" x14ac:dyDescent="0.25">
      <c r="A1" s="221" t="s">
        <v>64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/>
    </row>
    <row r="2" spans="1:38" ht="36.75" thickBot="1" x14ac:dyDescent="0.25">
      <c r="A2" s="133" t="s">
        <v>0</v>
      </c>
      <c r="B2" s="132" t="s">
        <v>15</v>
      </c>
      <c r="C2" s="132" t="s">
        <v>46</v>
      </c>
      <c r="D2" s="134">
        <v>1</v>
      </c>
      <c r="E2" s="198">
        <v>2</v>
      </c>
      <c r="F2" s="134">
        <v>3</v>
      </c>
      <c r="G2" s="134">
        <v>4</v>
      </c>
      <c r="H2" s="134">
        <v>5</v>
      </c>
      <c r="I2" s="134">
        <v>6</v>
      </c>
      <c r="J2" s="134">
        <v>7</v>
      </c>
      <c r="K2" s="134">
        <v>8</v>
      </c>
      <c r="L2" s="198">
        <v>9</v>
      </c>
      <c r="M2" s="134">
        <v>10</v>
      </c>
      <c r="N2" s="134">
        <v>11</v>
      </c>
      <c r="O2" s="134">
        <v>12</v>
      </c>
      <c r="P2" s="134">
        <v>13</v>
      </c>
      <c r="Q2" s="134">
        <v>14</v>
      </c>
      <c r="R2" s="134">
        <v>15</v>
      </c>
      <c r="S2" s="198">
        <v>16</v>
      </c>
      <c r="T2" s="134">
        <v>17</v>
      </c>
      <c r="U2" s="134">
        <v>18</v>
      </c>
      <c r="V2" s="134">
        <v>19</v>
      </c>
      <c r="W2" s="134">
        <v>20</v>
      </c>
      <c r="X2" s="134">
        <v>21</v>
      </c>
      <c r="Y2" s="134">
        <v>22</v>
      </c>
      <c r="Z2" s="198">
        <v>23</v>
      </c>
      <c r="AA2" s="134">
        <v>24</v>
      </c>
      <c r="AB2" s="134">
        <v>25</v>
      </c>
      <c r="AC2" s="134">
        <v>26</v>
      </c>
      <c r="AD2" s="134">
        <v>27</v>
      </c>
      <c r="AE2" s="134">
        <v>28</v>
      </c>
      <c r="AF2" s="134">
        <v>29</v>
      </c>
      <c r="AG2" s="198">
        <v>30</v>
      </c>
      <c r="AH2" s="134">
        <v>31</v>
      </c>
      <c r="AI2" s="157" t="s">
        <v>37</v>
      </c>
      <c r="AJ2" s="158" t="s">
        <v>24</v>
      </c>
      <c r="AK2" s="159" t="s">
        <v>34</v>
      </c>
      <c r="AL2" s="160" t="s">
        <v>28</v>
      </c>
    </row>
    <row r="3" spans="1:38" ht="15.75" x14ac:dyDescent="0.2">
      <c r="A3" s="165">
        <v>1</v>
      </c>
      <c r="B3" s="166" t="s">
        <v>55</v>
      </c>
      <c r="C3" s="167" t="s">
        <v>19</v>
      </c>
      <c r="D3" s="174" t="s">
        <v>17</v>
      </c>
      <c r="E3" s="199" t="s">
        <v>17</v>
      </c>
      <c r="F3" s="174" t="s">
        <v>17</v>
      </c>
      <c r="G3" s="174" t="s">
        <v>17</v>
      </c>
      <c r="H3" s="172" t="s">
        <v>18</v>
      </c>
      <c r="I3" s="174" t="s">
        <v>17</v>
      </c>
      <c r="J3" s="174" t="s">
        <v>17</v>
      </c>
      <c r="K3" s="174" t="s">
        <v>17</v>
      </c>
      <c r="L3" s="199" t="s">
        <v>17</v>
      </c>
      <c r="M3" s="174" t="s">
        <v>17</v>
      </c>
      <c r="N3" s="174" t="s">
        <v>17</v>
      </c>
      <c r="O3" s="174" t="s">
        <v>17</v>
      </c>
      <c r="P3" s="174" t="s">
        <v>17</v>
      </c>
      <c r="Q3" s="174" t="s">
        <v>17</v>
      </c>
      <c r="R3" s="174" t="s">
        <v>17</v>
      </c>
      <c r="S3" s="199" t="s">
        <v>17</v>
      </c>
      <c r="T3" s="174" t="s">
        <v>17</v>
      </c>
      <c r="U3" s="174" t="s">
        <v>17</v>
      </c>
      <c r="V3" s="174" t="s">
        <v>17</v>
      </c>
      <c r="W3" s="174" t="s">
        <v>17</v>
      </c>
      <c r="X3" s="174" t="s">
        <v>17</v>
      </c>
      <c r="Y3" s="174" t="s">
        <v>17</v>
      </c>
      <c r="Z3" s="199" t="s">
        <v>17</v>
      </c>
      <c r="AA3" s="172" t="s">
        <v>18</v>
      </c>
      <c r="AB3" s="172" t="s">
        <v>18</v>
      </c>
      <c r="AC3" s="172" t="s">
        <v>18</v>
      </c>
      <c r="AD3" s="174" t="s">
        <v>17</v>
      </c>
      <c r="AE3" s="174" t="s">
        <v>17</v>
      </c>
      <c r="AF3" s="174" t="s">
        <v>17</v>
      </c>
      <c r="AG3" s="199" t="s">
        <v>17</v>
      </c>
      <c r="AH3" s="174" t="s">
        <v>17</v>
      </c>
      <c r="AI3" s="161">
        <f>+'Muster Oct 22'!J10</f>
        <v>22</v>
      </c>
      <c r="AJ3" s="162">
        <f>+'Muster Oct 22'!L10</f>
        <v>151.85</v>
      </c>
      <c r="AK3" s="118">
        <v>0</v>
      </c>
      <c r="AL3" s="127">
        <f>AI3+(AJ3/8)</f>
        <v>40.981250000000003</v>
      </c>
    </row>
    <row r="4" spans="1:38" ht="15.75" x14ac:dyDescent="0.2">
      <c r="A4" s="169">
        <v>2</v>
      </c>
      <c r="B4" s="170"/>
      <c r="C4" s="171"/>
      <c r="D4" s="172"/>
      <c r="E4" s="200"/>
      <c r="F4" s="172"/>
      <c r="G4" s="172"/>
      <c r="H4" s="172"/>
      <c r="I4" s="172"/>
      <c r="J4" s="172"/>
      <c r="K4" s="172"/>
      <c r="L4" s="200"/>
      <c r="M4" s="172"/>
      <c r="N4" s="172"/>
      <c r="O4" s="172"/>
      <c r="P4" s="172"/>
      <c r="Q4" s="172"/>
      <c r="R4" s="172"/>
      <c r="S4" s="200"/>
      <c r="T4" s="172"/>
      <c r="U4" s="172"/>
      <c r="V4" s="172"/>
      <c r="W4" s="172"/>
      <c r="X4" s="172"/>
      <c r="Y4" s="172"/>
      <c r="Z4" s="200"/>
      <c r="AA4" s="172"/>
      <c r="AB4" s="172"/>
      <c r="AC4" s="172"/>
      <c r="AD4" s="172"/>
      <c r="AE4" s="172"/>
      <c r="AF4" s="172"/>
      <c r="AG4" s="200"/>
      <c r="AH4" s="172"/>
      <c r="AI4" s="163">
        <v>0</v>
      </c>
      <c r="AJ4" s="164">
        <v>0</v>
      </c>
      <c r="AK4" s="119">
        <v>0</v>
      </c>
      <c r="AL4" s="128">
        <f t="shared" ref="AL4:AL20" si="0">AI4+(AJ4/8)</f>
        <v>0</v>
      </c>
    </row>
    <row r="5" spans="1:38" ht="15.75" x14ac:dyDescent="0.2">
      <c r="A5" s="169">
        <v>3</v>
      </c>
      <c r="B5" s="170"/>
      <c r="C5" s="173"/>
      <c r="D5" s="174"/>
      <c r="E5" s="199"/>
      <c r="F5" s="174"/>
      <c r="G5" s="174"/>
      <c r="H5" s="174"/>
      <c r="I5" s="174"/>
      <c r="J5" s="174"/>
      <c r="K5" s="174"/>
      <c r="L5" s="199"/>
      <c r="M5" s="172"/>
      <c r="N5" s="174"/>
      <c r="O5" s="174"/>
      <c r="P5" s="174"/>
      <c r="Q5" s="174"/>
      <c r="R5" s="174"/>
      <c r="S5" s="199"/>
      <c r="T5" s="174"/>
      <c r="U5" s="174"/>
      <c r="V5" s="174"/>
      <c r="W5" s="174"/>
      <c r="X5" s="174"/>
      <c r="Y5" s="174"/>
      <c r="Z5" s="199"/>
      <c r="AA5" s="174"/>
      <c r="AB5" s="174"/>
      <c r="AC5" s="174"/>
      <c r="AD5" s="174"/>
      <c r="AE5" s="174"/>
      <c r="AF5" s="174"/>
      <c r="AG5" s="199"/>
      <c r="AH5" s="174"/>
      <c r="AI5" s="146"/>
      <c r="AJ5" s="106"/>
      <c r="AK5" s="142"/>
      <c r="AL5" s="128">
        <f t="shared" si="0"/>
        <v>0</v>
      </c>
    </row>
    <row r="6" spans="1:38" ht="15.75" x14ac:dyDescent="0.2">
      <c r="A6" s="169">
        <v>4</v>
      </c>
      <c r="B6" s="175"/>
      <c r="C6" s="171"/>
      <c r="D6" s="172"/>
      <c r="E6" s="200"/>
      <c r="F6" s="172"/>
      <c r="G6" s="172"/>
      <c r="H6" s="172"/>
      <c r="I6" s="172"/>
      <c r="J6" s="172"/>
      <c r="K6" s="172"/>
      <c r="L6" s="200"/>
      <c r="M6" s="172"/>
      <c r="N6" s="172"/>
      <c r="O6" s="172"/>
      <c r="P6" s="172"/>
      <c r="Q6" s="172"/>
      <c r="R6" s="172"/>
      <c r="S6" s="200"/>
      <c r="T6" s="172"/>
      <c r="U6" s="172"/>
      <c r="V6" s="172"/>
      <c r="W6" s="172"/>
      <c r="X6" s="172"/>
      <c r="Y6" s="172"/>
      <c r="Z6" s="200"/>
      <c r="AA6" s="172"/>
      <c r="AB6" s="172"/>
      <c r="AC6" s="172"/>
      <c r="AD6" s="172"/>
      <c r="AE6" s="172"/>
      <c r="AF6" s="172"/>
      <c r="AG6" s="200"/>
      <c r="AH6" s="172"/>
      <c r="AI6" s="163"/>
      <c r="AJ6" s="164"/>
      <c r="AK6" s="119"/>
      <c r="AL6" s="128">
        <f t="shared" si="0"/>
        <v>0</v>
      </c>
    </row>
    <row r="7" spans="1:38" ht="15.75" x14ac:dyDescent="0.2">
      <c r="A7" s="169">
        <v>5</v>
      </c>
      <c r="B7" s="170"/>
      <c r="C7" s="173"/>
      <c r="D7" s="174"/>
      <c r="E7" s="199"/>
      <c r="F7" s="172"/>
      <c r="G7" s="172"/>
      <c r="H7" s="172"/>
      <c r="I7" s="174"/>
      <c r="J7" s="174"/>
      <c r="K7" s="176"/>
      <c r="L7" s="199"/>
      <c r="M7" s="174"/>
      <c r="N7" s="172"/>
      <c r="O7" s="174"/>
      <c r="P7" s="174"/>
      <c r="Q7" s="174"/>
      <c r="R7" s="172"/>
      <c r="S7" s="200"/>
      <c r="T7" s="174"/>
      <c r="U7" s="174"/>
      <c r="V7" s="174"/>
      <c r="W7" s="174"/>
      <c r="X7" s="174"/>
      <c r="Y7" s="174"/>
      <c r="Z7" s="199"/>
      <c r="AA7" s="174"/>
      <c r="AB7" s="174"/>
      <c r="AC7" s="172"/>
      <c r="AD7" s="174"/>
      <c r="AE7" s="174"/>
      <c r="AF7" s="174"/>
      <c r="AG7" s="199"/>
      <c r="AH7" s="177"/>
      <c r="AI7" s="146"/>
      <c r="AJ7" s="106"/>
      <c r="AK7" s="142"/>
      <c r="AL7" s="128">
        <f t="shared" si="0"/>
        <v>0</v>
      </c>
    </row>
    <row r="8" spans="1:38" ht="15.75" x14ac:dyDescent="0.2">
      <c r="A8" s="169">
        <v>6</v>
      </c>
      <c r="B8" s="170"/>
      <c r="C8" s="171"/>
      <c r="D8" s="172"/>
      <c r="E8" s="199"/>
      <c r="F8" s="174"/>
      <c r="G8" s="172"/>
      <c r="H8" s="174"/>
      <c r="I8" s="174"/>
      <c r="J8" s="174"/>
      <c r="K8" s="176"/>
      <c r="L8" s="199"/>
      <c r="M8" s="174"/>
      <c r="N8" s="172"/>
      <c r="O8" s="174"/>
      <c r="P8" s="174"/>
      <c r="Q8" s="172"/>
      <c r="R8" s="172"/>
      <c r="S8" s="199"/>
      <c r="T8" s="174"/>
      <c r="U8" s="174"/>
      <c r="V8" s="174"/>
      <c r="W8" s="174"/>
      <c r="X8" s="174"/>
      <c r="Y8" s="174"/>
      <c r="Z8" s="199"/>
      <c r="AA8" s="174"/>
      <c r="AB8" s="174"/>
      <c r="AC8" s="174"/>
      <c r="AD8" s="172"/>
      <c r="AE8" s="174"/>
      <c r="AF8" s="174"/>
      <c r="AG8" s="200"/>
      <c r="AH8" s="177"/>
      <c r="AI8" s="146"/>
      <c r="AJ8" s="106"/>
      <c r="AK8" s="142"/>
      <c r="AL8" s="128">
        <f t="shared" si="0"/>
        <v>0</v>
      </c>
    </row>
    <row r="9" spans="1:38" ht="15.75" x14ac:dyDescent="0.2">
      <c r="A9" s="169">
        <v>7</v>
      </c>
      <c r="B9" s="170"/>
      <c r="C9" s="173"/>
      <c r="D9" s="172"/>
      <c r="E9" s="200"/>
      <c r="F9" s="172"/>
      <c r="G9" s="172"/>
      <c r="H9" s="174"/>
      <c r="I9" s="174"/>
      <c r="J9" s="174"/>
      <c r="K9" s="174"/>
      <c r="L9" s="199"/>
      <c r="M9" s="174"/>
      <c r="N9" s="174"/>
      <c r="O9" s="174"/>
      <c r="P9" s="174"/>
      <c r="Q9" s="174"/>
      <c r="R9" s="172"/>
      <c r="S9" s="199"/>
      <c r="T9" s="174"/>
      <c r="U9" s="174"/>
      <c r="V9" s="174"/>
      <c r="W9" s="174"/>
      <c r="X9" s="174"/>
      <c r="Y9" s="174"/>
      <c r="Z9" s="199"/>
      <c r="AA9" s="174"/>
      <c r="AB9" s="174"/>
      <c r="AC9" s="174"/>
      <c r="AD9" s="174"/>
      <c r="AE9" s="174"/>
      <c r="AF9" s="174"/>
      <c r="AG9" s="199"/>
      <c r="AH9" s="177"/>
      <c r="AI9" s="146"/>
      <c r="AJ9" s="106"/>
      <c r="AK9" s="142"/>
      <c r="AL9" s="128">
        <f>AI9+(AJ9/8)</f>
        <v>0</v>
      </c>
    </row>
    <row r="10" spans="1:38" ht="15.75" x14ac:dyDescent="0.2">
      <c r="A10" s="169">
        <v>8</v>
      </c>
      <c r="B10" s="170"/>
      <c r="C10" s="173"/>
      <c r="D10" s="174"/>
      <c r="E10" s="199"/>
      <c r="F10" s="174"/>
      <c r="G10" s="172"/>
      <c r="H10" s="174"/>
      <c r="I10" s="174"/>
      <c r="J10" s="172"/>
      <c r="K10" s="172"/>
      <c r="L10" s="200"/>
      <c r="M10" s="172"/>
      <c r="N10" s="172"/>
      <c r="O10" s="174"/>
      <c r="P10" s="174"/>
      <c r="Q10" s="174"/>
      <c r="R10" s="172"/>
      <c r="S10" s="199"/>
      <c r="T10" s="174"/>
      <c r="U10" s="174"/>
      <c r="V10" s="174"/>
      <c r="W10" s="174"/>
      <c r="X10" s="174"/>
      <c r="Y10" s="174"/>
      <c r="Z10" s="199"/>
      <c r="AA10" s="174"/>
      <c r="AB10" s="174"/>
      <c r="AC10" s="172"/>
      <c r="AD10" s="172"/>
      <c r="AE10" s="172"/>
      <c r="AF10" s="172"/>
      <c r="AG10" s="200"/>
      <c r="AH10" s="178"/>
      <c r="AI10" s="146"/>
      <c r="AJ10" s="106"/>
      <c r="AK10" s="119"/>
      <c r="AL10" s="128">
        <f t="shared" si="0"/>
        <v>0</v>
      </c>
    </row>
    <row r="11" spans="1:38" ht="15.75" x14ac:dyDescent="0.2">
      <c r="A11" s="169">
        <v>9</v>
      </c>
      <c r="B11" s="170"/>
      <c r="C11" s="173"/>
      <c r="D11" s="176"/>
      <c r="E11" s="200"/>
      <c r="F11" s="174"/>
      <c r="G11" s="174"/>
      <c r="H11" s="174"/>
      <c r="I11" s="174"/>
      <c r="J11" s="174"/>
      <c r="K11" s="174"/>
      <c r="L11" s="199"/>
      <c r="M11" s="172"/>
      <c r="N11" s="174"/>
      <c r="O11" s="174"/>
      <c r="P11" s="174"/>
      <c r="Q11" s="174"/>
      <c r="R11" s="172"/>
      <c r="S11" s="199"/>
      <c r="T11" s="174"/>
      <c r="U11" s="174"/>
      <c r="V11" s="174"/>
      <c r="W11" s="174"/>
      <c r="X11" s="174"/>
      <c r="Y11" s="174"/>
      <c r="Z11" s="199"/>
      <c r="AA11" s="172"/>
      <c r="AB11" s="172"/>
      <c r="AC11" s="172"/>
      <c r="AD11" s="172"/>
      <c r="AE11" s="172"/>
      <c r="AF11" s="172"/>
      <c r="AG11" s="200"/>
      <c r="AH11" s="178"/>
      <c r="AI11" s="146"/>
      <c r="AJ11" s="106"/>
      <c r="AK11" s="142"/>
      <c r="AL11" s="128">
        <f t="shared" si="0"/>
        <v>0</v>
      </c>
    </row>
    <row r="12" spans="1:38" ht="15.75" x14ac:dyDescent="0.2">
      <c r="A12" s="169">
        <v>10</v>
      </c>
      <c r="B12" s="170"/>
      <c r="C12" s="171"/>
      <c r="D12" s="174"/>
      <c r="E12" s="199"/>
      <c r="F12" s="174"/>
      <c r="G12" s="174"/>
      <c r="H12" s="174"/>
      <c r="I12" s="174"/>
      <c r="J12" s="172"/>
      <c r="K12" s="172"/>
      <c r="L12" s="199"/>
      <c r="M12" s="174"/>
      <c r="N12" s="174"/>
      <c r="O12" s="172"/>
      <c r="P12" s="172"/>
      <c r="Q12" s="172"/>
      <c r="R12" s="172"/>
      <c r="S12" s="200"/>
      <c r="T12" s="172"/>
      <c r="U12" s="172"/>
      <c r="V12" s="172"/>
      <c r="W12" s="172"/>
      <c r="X12" s="172"/>
      <c r="Y12" s="172"/>
      <c r="Z12" s="200"/>
      <c r="AA12" s="172"/>
      <c r="AB12" s="172"/>
      <c r="AC12" s="174"/>
      <c r="AD12" s="174"/>
      <c r="AE12" s="174"/>
      <c r="AF12" s="174"/>
      <c r="AG12" s="199"/>
      <c r="AH12" s="174"/>
      <c r="AI12" s="146"/>
      <c r="AJ12" s="106"/>
      <c r="AK12" s="119"/>
      <c r="AL12" s="128">
        <f t="shared" si="0"/>
        <v>0</v>
      </c>
    </row>
    <row r="13" spans="1:38" ht="15.75" x14ac:dyDescent="0.2">
      <c r="A13" s="169">
        <v>11</v>
      </c>
      <c r="B13" s="170"/>
      <c r="C13" s="171"/>
      <c r="D13" s="174"/>
      <c r="E13" s="199"/>
      <c r="F13" s="174"/>
      <c r="G13" s="174"/>
      <c r="H13" s="174"/>
      <c r="I13" s="174"/>
      <c r="J13" s="174"/>
      <c r="K13" s="174"/>
      <c r="L13" s="199"/>
      <c r="M13" s="174"/>
      <c r="N13" s="174"/>
      <c r="O13" s="174"/>
      <c r="P13" s="174"/>
      <c r="Q13" s="174"/>
      <c r="R13" s="172"/>
      <c r="S13" s="199"/>
      <c r="T13" s="174"/>
      <c r="U13" s="174"/>
      <c r="V13" s="174"/>
      <c r="W13" s="174"/>
      <c r="X13" s="174"/>
      <c r="Y13" s="174"/>
      <c r="Z13" s="199"/>
      <c r="AA13" s="174"/>
      <c r="AB13" s="174"/>
      <c r="AC13" s="174"/>
      <c r="AD13" s="174"/>
      <c r="AE13" s="174"/>
      <c r="AF13" s="174"/>
      <c r="AG13" s="199"/>
      <c r="AH13" s="177"/>
      <c r="AI13" s="147"/>
      <c r="AJ13" s="130"/>
      <c r="AK13" s="119"/>
      <c r="AL13" s="131">
        <f t="shared" si="0"/>
        <v>0</v>
      </c>
    </row>
    <row r="14" spans="1:38" ht="15.75" x14ac:dyDescent="0.2">
      <c r="A14" s="169">
        <v>12</v>
      </c>
      <c r="B14" s="170"/>
      <c r="C14" s="171"/>
      <c r="D14" s="174"/>
      <c r="E14" s="199"/>
      <c r="F14" s="174"/>
      <c r="G14" s="174"/>
      <c r="H14" s="174"/>
      <c r="I14" s="174"/>
      <c r="J14" s="174"/>
      <c r="K14" s="174"/>
      <c r="L14" s="199"/>
      <c r="M14" s="174"/>
      <c r="N14" s="174"/>
      <c r="O14" s="174"/>
      <c r="P14" s="174"/>
      <c r="Q14" s="174"/>
      <c r="R14" s="174"/>
      <c r="S14" s="199"/>
      <c r="T14" s="174"/>
      <c r="U14" s="174"/>
      <c r="V14" s="174"/>
      <c r="W14" s="174"/>
      <c r="X14" s="174"/>
      <c r="Y14" s="174"/>
      <c r="Z14" s="199"/>
      <c r="AA14" s="172"/>
      <c r="AB14" s="174"/>
      <c r="AC14" s="174"/>
      <c r="AD14" s="174"/>
      <c r="AE14" s="174"/>
      <c r="AF14" s="174"/>
      <c r="AG14" s="199"/>
      <c r="AH14" s="177"/>
      <c r="AI14" s="147"/>
      <c r="AJ14" s="130"/>
      <c r="AK14" s="119"/>
      <c r="AL14" s="131">
        <f t="shared" si="0"/>
        <v>0</v>
      </c>
    </row>
    <row r="15" spans="1:38" ht="15.75" x14ac:dyDescent="0.2">
      <c r="A15" s="169">
        <v>13</v>
      </c>
      <c r="B15" s="170"/>
      <c r="C15" s="171"/>
      <c r="D15" s="172"/>
      <c r="E15" s="199"/>
      <c r="F15" s="174"/>
      <c r="G15" s="174"/>
      <c r="H15" s="174"/>
      <c r="I15" s="174"/>
      <c r="J15" s="172"/>
      <c r="K15" s="174"/>
      <c r="L15" s="199"/>
      <c r="M15" s="174"/>
      <c r="N15" s="174"/>
      <c r="O15" s="174"/>
      <c r="P15" s="174"/>
      <c r="Q15" s="174"/>
      <c r="R15" s="172"/>
      <c r="S15" s="199"/>
      <c r="T15" s="174"/>
      <c r="U15" s="174"/>
      <c r="V15" s="174"/>
      <c r="W15" s="174"/>
      <c r="X15" s="174"/>
      <c r="Y15" s="174"/>
      <c r="Z15" s="199"/>
      <c r="AA15" s="172"/>
      <c r="AB15" s="174"/>
      <c r="AC15" s="174"/>
      <c r="AD15" s="174"/>
      <c r="AE15" s="174"/>
      <c r="AF15" s="174"/>
      <c r="AG15" s="199"/>
      <c r="AH15" s="177"/>
      <c r="AI15" s="147"/>
      <c r="AJ15" s="130"/>
      <c r="AK15" s="119"/>
      <c r="AL15" s="131">
        <f t="shared" si="0"/>
        <v>0</v>
      </c>
    </row>
    <row r="16" spans="1:38" ht="15.75" x14ac:dyDescent="0.2">
      <c r="A16" s="169">
        <v>14</v>
      </c>
      <c r="B16" s="170"/>
      <c r="C16" s="173"/>
      <c r="D16" s="176"/>
      <c r="E16" s="200"/>
      <c r="F16" s="174"/>
      <c r="G16" s="174"/>
      <c r="H16" s="174"/>
      <c r="I16" s="174"/>
      <c r="J16" s="174"/>
      <c r="K16" s="174"/>
      <c r="L16" s="199"/>
      <c r="M16" s="174"/>
      <c r="N16" s="174"/>
      <c r="O16" s="174"/>
      <c r="P16" s="174"/>
      <c r="Q16" s="174"/>
      <c r="R16" s="172"/>
      <c r="S16" s="199"/>
      <c r="T16" s="174"/>
      <c r="U16" s="174"/>
      <c r="V16" s="174"/>
      <c r="W16" s="172"/>
      <c r="X16" s="172"/>
      <c r="Y16" s="172"/>
      <c r="Z16" s="199"/>
      <c r="AA16" s="174"/>
      <c r="AB16" s="174"/>
      <c r="AC16" s="174"/>
      <c r="AD16" s="174"/>
      <c r="AE16" s="174"/>
      <c r="AF16" s="174"/>
      <c r="AG16" s="199"/>
      <c r="AH16" s="177"/>
      <c r="AI16" s="147"/>
      <c r="AJ16" s="130"/>
      <c r="AK16" s="142"/>
      <c r="AL16" s="131">
        <f t="shared" si="0"/>
        <v>0</v>
      </c>
    </row>
    <row r="17" spans="1:38" ht="15.75" x14ac:dyDescent="0.2">
      <c r="A17" s="169">
        <v>15</v>
      </c>
      <c r="B17" s="170"/>
      <c r="C17" s="173"/>
      <c r="D17" s="174"/>
      <c r="E17" s="199"/>
      <c r="F17" s="172"/>
      <c r="G17" s="174"/>
      <c r="H17" s="174"/>
      <c r="I17" s="174"/>
      <c r="J17" s="174"/>
      <c r="K17" s="174"/>
      <c r="L17" s="199"/>
      <c r="M17" s="174"/>
      <c r="N17" s="174"/>
      <c r="O17" s="174"/>
      <c r="P17" s="174"/>
      <c r="Q17" s="174"/>
      <c r="R17" s="172"/>
      <c r="S17" s="199"/>
      <c r="T17" s="174"/>
      <c r="U17" s="174"/>
      <c r="V17" s="174"/>
      <c r="W17" s="174"/>
      <c r="X17" s="174"/>
      <c r="Y17" s="174"/>
      <c r="Z17" s="199"/>
      <c r="AA17" s="174"/>
      <c r="AB17" s="174"/>
      <c r="AC17" s="174"/>
      <c r="AD17" s="174"/>
      <c r="AE17" s="174"/>
      <c r="AF17" s="174"/>
      <c r="AG17" s="199"/>
      <c r="AH17" s="177"/>
      <c r="AI17" s="147"/>
      <c r="AJ17" s="130"/>
      <c r="AK17" s="142"/>
      <c r="AL17" s="131">
        <f t="shared" si="0"/>
        <v>0</v>
      </c>
    </row>
    <row r="18" spans="1:38" ht="15.75" x14ac:dyDescent="0.2">
      <c r="A18" s="169">
        <v>16</v>
      </c>
      <c r="B18" s="179"/>
      <c r="C18" s="173"/>
      <c r="D18" s="174"/>
      <c r="E18" s="199"/>
      <c r="F18" s="174"/>
      <c r="G18" s="174"/>
      <c r="H18" s="174"/>
      <c r="I18" s="174"/>
      <c r="J18" s="174"/>
      <c r="K18" s="174"/>
      <c r="L18" s="199"/>
      <c r="M18" s="174"/>
      <c r="N18" s="174"/>
      <c r="O18" s="174"/>
      <c r="P18" s="174"/>
      <c r="Q18" s="174"/>
      <c r="R18" s="174"/>
      <c r="S18" s="199"/>
      <c r="T18" s="174"/>
      <c r="U18" s="174"/>
      <c r="V18" s="174"/>
      <c r="W18" s="174"/>
      <c r="X18" s="174"/>
      <c r="Y18" s="174"/>
      <c r="Z18" s="199"/>
      <c r="AA18" s="172"/>
      <c r="AB18" s="174"/>
      <c r="AC18" s="174"/>
      <c r="AD18" s="174"/>
      <c r="AE18" s="174"/>
      <c r="AF18" s="174"/>
      <c r="AG18" s="199"/>
      <c r="AH18" s="177"/>
      <c r="AI18" s="147"/>
      <c r="AJ18" s="130"/>
      <c r="AK18" s="142"/>
      <c r="AL18" s="131">
        <f t="shared" si="0"/>
        <v>0</v>
      </c>
    </row>
    <row r="19" spans="1:38" ht="15.75" x14ac:dyDescent="0.2">
      <c r="A19" s="169">
        <v>17</v>
      </c>
      <c r="B19" s="180"/>
      <c r="C19" s="173"/>
      <c r="D19" s="172"/>
      <c r="E19" s="200"/>
      <c r="F19" s="172"/>
      <c r="G19" s="172"/>
      <c r="H19" s="172"/>
      <c r="I19" s="172"/>
      <c r="J19" s="174"/>
      <c r="K19" s="174"/>
      <c r="L19" s="199"/>
      <c r="M19" s="174"/>
      <c r="N19" s="174"/>
      <c r="O19" s="174"/>
      <c r="P19" s="172"/>
      <c r="Q19" s="172"/>
      <c r="R19" s="172"/>
      <c r="S19" s="200"/>
      <c r="T19" s="172"/>
      <c r="U19" s="172"/>
      <c r="V19" s="172"/>
      <c r="W19" s="172"/>
      <c r="X19" s="172"/>
      <c r="Y19" s="172"/>
      <c r="Z19" s="200"/>
      <c r="AA19" s="172"/>
      <c r="AB19" s="172"/>
      <c r="AC19" s="172"/>
      <c r="AD19" s="172"/>
      <c r="AE19" s="172"/>
      <c r="AF19" s="172"/>
      <c r="AG19" s="200"/>
      <c r="AH19" s="178"/>
      <c r="AI19" s="147"/>
      <c r="AJ19" s="130"/>
      <c r="AK19" s="142"/>
      <c r="AL19" s="131">
        <f t="shared" si="0"/>
        <v>0</v>
      </c>
    </row>
    <row r="20" spans="1:38" ht="16.5" thickBot="1" x14ac:dyDescent="0.25">
      <c r="A20" s="181">
        <v>18</v>
      </c>
      <c r="B20" s="182"/>
      <c r="C20" s="183"/>
      <c r="D20" s="184"/>
      <c r="E20" s="201"/>
      <c r="F20" s="184"/>
      <c r="G20" s="185"/>
      <c r="H20" s="185"/>
      <c r="I20" s="185"/>
      <c r="J20" s="185"/>
      <c r="K20" s="185"/>
      <c r="L20" s="213"/>
      <c r="M20" s="185"/>
      <c r="N20" s="185"/>
      <c r="O20" s="185"/>
      <c r="P20" s="185"/>
      <c r="Q20" s="185"/>
      <c r="R20" s="184"/>
      <c r="S20" s="213"/>
      <c r="T20" s="185"/>
      <c r="U20" s="185"/>
      <c r="V20" s="185"/>
      <c r="W20" s="185"/>
      <c r="X20" s="185"/>
      <c r="Y20" s="185"/>
      <c r="Z20" s="213"/>
      <c r="AA20" s="184"/>
      <c r="AB20" s="185"/>
      <c r="AC20" s="185"/>
      <c r="AD20" s="185"/>
      <c r="AE20" s="185"/>
      <c r="AF20" s="185"/>
      <c r="AG20" s="213"/>
      <c r="AH20" s="186"/>
      <c r="AI20" s="147"/>
      <c r="AJ20" s="130"/>
      <c r="AK20" s="119"/>
      <c r="AL20" s="131">
        <f t="shared" si="0"/>
        <v>0</v>
      </c>
    </row>
    <row r="21" spans="1:38" ht="16.5" thickBot="1" x14ac:dyDescent="0.25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138">
        <f>SUM(AI3:AI17)</f>
        <v>22</v>
      </c>
      <c r="AJ21" s="138">
        <f>SUM(AJ3:AJ17)</f>
        <v>151.85</v>
      </c>
      <c r="AK21" s="139">
        <f>SUM(AK3:AK17)</f>
        <v>0</v>
      </c>
      <c r="AL21" s="140">
        <f>SUM(AL3:AL17)</f>
        <v>40.981250000000003</v>
      </c>
    </row>
    <row r="22" spans="1:38" x14ac:dyDescent="0.2">
      <c r="J22" s="196"/>
      <c r="Q22" s="196"/>
      <c r="X22" s="196"/>
      <c r="AE22" s="196"/>
    </row>
    <row r="23" spans="1:38" x14ac:dyDescent="0.2">
      <c r="J23" s="196"/>
      <c r="Q23" s="196"/>
      <c r="X23" s="196"/>
      <c r="AE23" s="196"/>
    </row>
    <row r="24" spans="1:38" x14ac:dyDescent="0.2">
      <c r="J24" s="196"/>
      <c r="Q24" s="196"/>
      <c r="X24" s="196"/>
      <c r="AE24" s="196"/>
    </row>
    <row r="25" spans="1:38" x14ac:dyDescent="0.2">
      <c r="J25" s="196"/>
      <c r="Q25" s="196"/>
      <c r="X25" s="196"/>
      <c r="AE25" s="196"/>
    </row>
    <row r="26" spans="1:38" x14ac:dyDescent="0.2">
      <c r="J26" s="196"/>
      <c r="Q26" s="196"/>
      <c r="X26" s="196"/>
      <c r="AE26" s="196"/>
    </row>
    <row r="27" spans="1:38" x14ac:dyDescent="0.2">
      <c r="J27" s="196"/>
      <c r="Q27" s="196"/>
      <c r="X27" s="196"/>
      <c r="AE27" s="196"/>
    </row>
    <row r="28" spans="1:38" x14ac:dyDescent="0.2">
      <c r="J28" s="196"/>
      <c r="Q28" s="196"/>
      <c r="X28" s="196"/>
      <c r="AE28" s="196"/>
    </row>
    <row r="29" spans="1:38" x14ac:dyDescent="0.2">
      <c r="J29" s="196"/>
      <c r="Q29" s="196"/>
      <c r="X29" s="196"/>
      <c r="AE29" s="196"/>
    </row>
    <row r="30" spans="1:38" x14ac:dyDescent="0.2">
      <c r="J30" s="196"/>
      <c r="Q30" s="196"/>
      <c r="X30" s="196"/>
      <c r="AE30" s="196"/>
    </row>
    <row r="31" spans="1:38" x14ac:dyDescent="0.2">
      <c r="J31" s="196"/>
      <c r="Q31" s="196"/>
      <c r="X31" s="196"/>
      <c r="AE31" s="196"/>
    </row>
    <row r="32" spans="1:38" x14ac:dyDescent="0.2">
      <c r="J32" s="196"/>
      <c r="Q32" s="196"/>
      <c r="X32" s="196"/>
      <c r="AE32" s="196"/>
    </row>
    <row r="33" spans="10:31" x14ac:dyDescent="0.2">
      <c r="J33" s="196"/>
      <c r="Q33" s="196"/>
      <c r="X33" s="196"/>
      <c r="AE33" s="196"/>
    </row>
    <row r="34" spans="10:31" x14ac:dyDescent="0.2">
      <c r="J34" s="196"/>
      <c r="Q34" s="196"/>
      <c r="X34" s="196"/>
      <c r="AE34" s="196"/>
    </row>
    <row r="35" spans="10:31" x14ac:dyDescent="0.2">
      <c r="J35" s="196"/>
      <c r="Q35" s="196"/>
      <c r="X35" s="196"/>
      <c r="AE35" s="196"/>
    </row>
    <row r="36" spans="10:31" x14ac:dyDescent="0.2">
      <c r="J36" s="196"/>
      <c r="Q36" s="196"/>
      <c r="X36" s="196"/>
      <c r="AE36" s="196"/>
    </row>
    <row r="37" spans="10:31" x14ac:dyDescent="0.2">
      <c r="J37" s="196"/>
      <c r="Q37" s="196"/>
      <c r="X37" s="196"/>
      <c r="AE37" s="196"/>
    </row>
    <row r="38" spans="10:31" x14ac:dyDescent="0.2">
      <c r="J38" s="196"/>
      <c r="Q38" s="196"/>
      <c r="X38" s="196"/>
      <c r="AE38" s="196"/>
    </row>
    <row r="39" spans="10:31" x14ac:dyDescent="0.2">
      <c r="J39" s="196"/>
      <c r="Q39" s="196"/>
      <c r="X39" s="196"/>
      <c r="AE39" s="196"/>
    </row>
    <row r="40" spans="10:31" x14ac:dyDescent="0.2">
      <c r="J40" s="196"/>
      <c r="Q40" s="196"/>
      <c r="X40" s="196"/>
      <c r="AE40" s="196"/>
    </row>
    <row r="41" spans="10:31" x14ac:dyDescent="0.2">
      <c r="J41" s="196"/>
      <c r="Q41" s="196"/>
      <c r="X41" s="196"/>
      <c r="AE41" s="196"/>
    </row>
    <row r="42" spans="10:31" x14ac:dyDescent="0.2">
      <c r="J42" s="196"/>
      <c r="Q42" s="196"/>
      <c r="X42" s="196"/>
      <c r="AE42" s="196"/>
    </row>
    <row r="43" spans="10:31" x14ac:dyDescent="0.2">
      <c r="J43" s="196"/>
      <c r="Q43" s="196"/>
      <c r="X43" s="196"/>
      <c r="AE43" s="196"/>
    </row>
    <row r="44" spans="10:31" x14ac:dyDescent="0.2">
      <c r="J44" s="196"/>
      <c r="Q44" s="196"/>
      <c r="X44" s="196"/>
      <c r="AE44" s="196"/>
    </row>
    <row r="45" spans="10:31" x14ac:dyDescent="0.2">
      <c r="J45" s="196"/>
      <c r="Q45" s="196"/>
      <c r="X45" s="196"/>
      <c r="AE45" s="196"/>
    </row>
    <row r="46" spans="10:31" x14ac:dyDescent="0.2">
      <c r="J46" s="196"/>
      <c r="Q46" s="196"/>
      <c r="X46" s="196"/>
      <c r="AE46" s="196"/>
    </row>
    <row r="47" spans="10:31" x14ac:dyDescent="0.2">
      <c r="J47" s="196"/>
      <c r="Q47" s="196"/>
      <c r="X47" s="196"/>
      <c r="AE47" s="196"/>
    </row>
    <row r="48" spans="10:31" x14ac:dyDescent="0.2">
      <c r="J48" s="196"/>
      <c r="Q48" s="196"/>
      <c r="X48" s="196"/>
      <c r="AE48" s="196"/>
    </row>
    <row r="49" spans="10:31" x14ac:dyDescent="0.2">
      <c r="J49" s="196"/>
      <c r="Q49" s="196"/>
      <c r="X49" s="196"/>
      <c r="AE49" s="196"/>
    </row>
    <row r="50" spans="10:31" x14ac:dyDescent="0.2">
      <c r="J50" s="196"/>
      <c r="Q50" s="196"/>
      <c r="X50" s="196"/>
      <c r="AE50" s="196"/>
    </row>
    <row r="51" spans="10:31" x14ac:dyDescent="0.2">
      <c r="J51" s="196"/>
      <c r="Q51" s="196"/>
      <c r="X51" s="196"/>
      <c r="AE51" s="196"/>
    </row>
    <row r="52" spans="10:31" x14ac:dyDescent="0.2">
      <c r="J52" s="196"/>
      <c r="Q52" s="196"/>
      <c r="X52" s="196"/>
      <c r="AE52" s="196"/>
    </row>
    <row r="53" spans="10:31" x14ac:dyDescent="0.2">
      <c r="J53" s="196"/>
      <c r="Q53" s="196"/>
      <c r="X53" s="196"/>
      <c r="AE53" s="196"/>
    </row>
    <row r="54" spans="10:31" x14ac:dyDescent="0.2">
      <c r="J54" s="196"/>
      <c r="Q54" s="196"/>
      <c r="X54" s="196"/>
      <c r="AE54" s="196"/>
    </row>
    <row r="55" spans="10:31" x14ac:dyDescent="0.2">
      <c r="J55" s="196"/>
      <c r="Q55" s="196"/>
      <c r="X55" s="196"/>
      <c r="AE55" s="196"/>
    </row>
    <row r="56" spans="10:31" x14ac:dyDescent="0.2">
      <c r="J56" s="196"/>
      <c r="Q56" s="196"/>
      <c r="X56" s="196"/>
      <c r="AE56" s="196"/>
    </row>
    <row r="57" spans="10:31" x14ac:dyDescent="0.2">
      <c r="J57" s="196"/>
      <c r="Q57" s="196"/>
      <c r="X57" s="196"/>
      <c r="AE57" s="196"/>
    </row>
    <row r="58" spans="10:31" x14ac:dyDescent="0.2">
      <c r="J58" s="196"/>
      <c r="Q58" s="196"/>
      <c r="X58" s="196"/>
      <c r="AE58" s="196"/>
    </row>
    <row r="59" spans="10:31" x14ac:dyDescent="0.2">
      <c r="J59" s="196"/>
      <c r="Q59" s="196"/>
      <c r="X59" s="196"/>
      <c r="AE59" s="196"/>
    </row>
    <row r="60" spans="10:31" x14ac:dyDescent="0.2">
      <c r="J60" s="196"/>
      <c r="Q60" s="196"/>
      <c r="X60" s="196"/>
      <c r="AE60" s="196"/>
    </row>
    <row r="61" spans="10:31" x14ac:dyDescent="0.2">
      <c r="J61" s="196"/>
      <c r="Q61" s="196"/>
      <c r="X61" s="196"/>
      <c r="AE61" s="196"/>
    </row>
    <row r="62" spans="10:31" x14ac:dyDescent="0.2">
      <c r="J62" s="196"/>
      <c r="Q62" s="196"/>
      <c r="X62" s="196"/>
      <c r="AE62" s="196"/>
    </row>
    <row r="63" spans="10:31" x14ac:dyDescent="0.2">
      <c r="J63" s="196"/>
      <c r="Q63" s="196"/>
      <c r="X63" s="196"/>
      <c r="AE63" s="196"/>
    </row>
    <row r="64" spans="10:31" x14ac:dyDescent="0.2">
      <c r="J64" s="196"/>
      <c r="Q64" s="196"/>
      <c r="X64" s="196"/>
      <c r="AE64" s="196"/>
    </row>
    <row r="65" spans="10:31" x14ac:dyDescent="0.2">
      <c r="J65" s="196"/>
      <c r="Q65" s="196"/>
      <c r="X65" s="196"/>
      <c r="AE65" s="196"/>
    </row>
    <row r="66" spans="10:31" x14ac:dyDescent="0.2">
      <c r="J66" s="196"/>
      <c r="Q66" s="196"/>
      <c r="X66" s="196"/>
      <c r="AE66" s="196"/>
    </row>
    <row r="67" spans="10:31" x14ac:dyDescent="0.2">
      <c r="J67" s="196"/>
      <c r="Q67" s="196"/>
      <c r="X67" s="196"/>
      <c r="AE67" s="196"/>
    </row>
    <row r="68" spans="10:31" x14ac:dyDescent="0.2">
      <c r="J68" s="196"/>
      <c r="Q68" s="196"/>
      <c r="X68" s="196"/>
      <c r="AE68" s="196"/>
    </row>
    <row r="69" spans="10:31" x14ac:dyDescent="0.2">
      <c r="J69" s="196"/>
      <c r="Q69" s="196"/>
      <c r="X69" s="196"/>
      <c r="AE69" s="196"/>
    </row>
    <row r="70" spans="10:31" x14ac:dyDescent="0.2">
      <c r="J70" s="196"/>
      <c r="Q70" s="196"/>
      <c r="X70" s="196"/>
      <c r="AE70" s="196"/>
    </row>
    <row r="71" spans="10:31" x14ac:dyDescent="0.2">
      <c r="J71" s="196"/>
      <c r="Q71" s="196"/>
      <c r="X71" s="196"/>
      <c r="AE71" s="196"/>
    </row>
    <row r="72" spans="10:31" x14ac:dyDescent="0.2">
      <c r="J72" s="196"/>
      <c r="Q72" s="196"/>
      <c r="X72" s="196"/>
      <c r="AE72" s="196"/>
    </row>
    <row r="73" spans="10:31" x14ac:dyDescent="0.2">
      <c r="J73" s="196"/>
      <c r="Q73" s="196"/>
      <c r="X73" s="196"/>
      <c r="AE73" s="196"/>
    </row>
    <row r="74" spans="10:31" x14ac:dyDescent="0.2">
      <c r="J74" s="196"/>
      <c r="Q74" s="196"/>
      <c r="X74" s="196"/>
      <c r="AE74" s="196"/>
    </row>
    <row r="75" spans="10:31" x14ac:dyDescent="0.2">
      <c r="J75" s="196"/>
      <c r="Q75" s="196"/>
      <c r="X75" s="196"/>
      <c r="AE75" s="196"/>
    </row>
    <row r="76" spans="10:31" x14ac:dyDescent="0.2">
      <c r="J76" s="196"/>
      <c r="Q76" s="196"/>
      <c r="X76" s="196"/>
      <c r="AE76" s="196"/>
    </row>
    <row r="77" spans="10:31" x14ac:dyDescent="0.2">
      <c r="J77" s="196"/>
      <c r="Q77" s="196"/>
      <c r="X77" s="196"/>
      <c r="AE77" s="196"/>
    </row>
    <row r="78" spans="10:31" x14ac:dyDescent="0.2">
      <c r="J78" s="196"/>
      <c r="Q78" s="196"/>
      <c r="X78" s="196"/>
      <c r="AE78" s="196"/>
    </row>
    <row r="79" spans="10:31" x14ac:dyDescent="0.2">
      <c r="J79" s="196"/>
      <c r="Q79" s="196"/>
      <c r="X79" s="196"/>
      <c r="AE79" s="196"/>
    </row>
    <row r="80" spans="10:31" x14ac:dyDescent="0.2">
      <c r="J80" s="196"/>
      <c r="Q80" s="196"/>
      <c r="X80" s="196"/>
      <c r="AE80" s="196"/>
    </row>
    <row r="81" spans="10:31" x14ac:dyDescent="0.2">
      <c r="J81" s="196"/>
      <c r="Q81" s="196"/>
      <c r="X81" s="196"/>
      <c r="AE81" s="196"/>
    </row>
    <row r="82" spans="10:31" x14ac:dyDescent="0.2">
      <c r="J82" s="196"/>
      <c r="Q82" s="196"/>
      <c r="X82" s="196"/>
      <c r="AE82" s="196"/>
    </row>
    <row r="83" spans="10:31" x14ac:dyDescent="0.2">
      <c r="J83" s="196"/>
      <c r="Q83" s="196"/>
      <c r="X83" s="196"/>
      <c r="AE83" s="196"/>
    </row>
    <row r="84" spans="10:31" x14ac:dyDescent="0.2">
      <c r="J84" s="196"/>
      <c r="Q84" s="196"/>
      <c r="X84" s="196"/>
      <c r="AE84" s="196"/>
    </row>
    <row r="85" spans="10:31" x14ac:dyDescent="0.2">
      <c r="J85" s="196"/>
      <c r="Q85" s="196"/>
      <c r="X85" s="196"/>
      <c r="AE85" s="196"/>
    </row>
    <row r="86" spans="10:31" x14ac:dyDescent="0.2">
      <c r="J86" s="196"/>
      <c r="Q86" s="196"/>
      <c r="X86" s="196"/>
      <c r="AE86" s="196"/>
    </row>
    <row r="87" spans="10:31" x14ac:dyDescent="0.2">
      <c r="J87" s="196"/>
      <c r="Q87" s="196"/>
      <c r="X87" s="196"/>
      <c r="AE87" s="196"/>
    </row>
    <row r="88" spans="10:31" x14ac:dyDescent="0.2">
      <c r="J88" s="196"/>
      <c r="Q88" s="196"/>
      <c r="X88" s="196"/>
      <c r="AE88" s="196"/>
    </row>
    <row r="89" spans="10:31" x14ac:dyDescent="0.2">
      <c r="J89" s="196"/>
      <c r="Q89" s="196"/>
      <c r="X89" s="196"/>
      <c r="AE89" s="196"/>
    </row>
    <row r="90" spans="10:31" x14ac:dyDescent="0.2">
      <c r="J90" s="196"/>
      <c r="Q90" s="196"/>
      <c r="X90" s="196"/>
      <c r="AE90" s="196"/>
    </row>
    <row r="91" spans="10:31" x14ac:dyDescent="0.2">
      <c r="J91" s="196"/>
      <c r="Q91" s="196"/>
      <c r="X91" s="196"/>
      <c r="AE91" s="196"/>
    </row>
    <row r="92" spans="10:31" x14ac:dyDescent="0.2">
      <c r="J92" s="196"/>
      <c r="Q92" s="196"/>
      <c r="X92" s="196"/>
      <c r="AE92" s="196"/>
    </row>
    <row r="93" spans="10:31" x14ac:dyDescent="0.2">
      <c r="J93" s="196"/>
      <c r="Q93" s="196"/>
      <c r="X93" s="196"/>
      <c r="AE93" s="196"/>
    </row>
    <row r="94" spans="10:31" x14ac:dyDescent="0.2">
      <c r="J94" s="196"/>
      <c r="Q94" s="196"/>
      <c r="X94" s="196"/>
      <c r="AE94" s="196"/>
    </row>
    <row r="95" spans="10:31" x14ac:dyDescent="0.2">
      <c r="J95" s="196"/>
      <c r="Q95" s="196"/>
      <c r="X95" s="196"/>
      <c r="AE95" s="196"/>
    </row>
    <row r="96" spans="10:31" x14ac:dyDescent="0.2">
      <c r="J96" s="196"/>
      <c r="Q96" s="196"/>
      <c r="X96" s="196"/>
      <c r="AE96" s="196"/>
    </row>
    <row r="97" spans="10:31" x14ac:dyDescent="0.2">
      <c r="J97" s="196"/>
      <c r="Q97" s="196"/>
      <c r="X97" s="196"/>
      <c r="AE97" s="196"/>
    </row>
    <row r="98" spans="10:31" x14ac:dyDescent="0.2">
      <c r="J98" s="196"/>
      <c r="Q98" s="196"/>
      <c r="X98" s="196"/>
      <c r="AE98" s="196"/>
    </row>
    <row r="99" spans="10:31" x14ac:dyDescent="0.2">
      <c r="J99" s="196"/>
      <c r="Q99" s="196"/>
      <c r="X99" s="196"/>
      <c r="AE99" s="196"/>
    </row>
    <row r="100" spans="10:31" x14ac:dyDescent="0.2">
      <c r="J100" s="196"/>
      <c r="Q100" s="196"/>
      <c r="X100" s="196"/>
      <c r="AE100" s="196"/>
    </row>
    <row r="101" spans="10:31" x14ac:dyDescent="0.2">
      <c r="J101" s="196"/>
      <c r="Q101" s="196"/>
      <c r="X101" s="196"/>
      <c r="AE101" s="196"/>
    </row>
    <row r="102" spans="10:31" x14ac:dyDescent="0.2">
      <c r="J102" s="196"/>
      <c r="Q102" s="196"/>
      <c r="X102" s="196"/>
      <c r="AE102" s="196"/>
    </row>
    <row r="103" spans="10:31" x14ac:dyDescent="0.2">
      <c r="J103" s="196"/>
      <c r="Q103" s="196"/>
      <c r="X103" s="196"/>
      <c r="AE103" s="196"/>
    </row>
    <row r="104" spans="10:31" x14ac:dyDescent="0.2">
      <c r="J104" s="196"/>
      <c r="Q104" s="196"/>
      <c r="X104" s="196"/>
      <c r="AE104" s="196"/>
    </row>
    <row r="105" spans="10:31" x14ac:dyDescent="0.2">
      <c r="J105" s="196"/>
      <c r="Q105" s="196"/>
      <c r="X105" s="196"/>
      <c r="AE105" s="196"/>
    </row>
    <row r="106" spans="10:31" x14ac:dyDescent="0.2">
      <c r="J106" s="196"/>
      <c r="Q106" s="196"/>
      <c r="X106" s="196"/>
      <c r="AE106" s="196"/>
    </row>
    <row r="107" spans="10:31" x14ac:dyDescent="0.2">
      <c r="J107" s="196"/>
      <c r="Q107" s="196"/>
      <c r="X107" s="196"/>
      <c r="AE107" s="196"/>
    </row>
    <row r="108" spans="10:31" x14ac:dyDescent="0.2">
      <c r="J108" s="196"/>
      <c r="Q108" s="196"/>
      <c r="X108" s="196"/>
      <c r="AE108" s="196"/>
    </row>
    <row r="109" spans="10:31" x14ac:dyDescent="0.2">
      <c r="J109" s="196"/>
      <c r="Q109" s="196"/>
      <c r="X109" s="196"/>
      <c r="AE109" s="196"/>
    </row>
    <row r="110" spans="10:31" x14ac:dyDescent="0.2">
      <c r="J110" s="196"/>
      <c r="Q110" s="196"/>
      <c r="X110" s="196"/>
      <c r="AE110" s="196"/>
    </row>
    <row r="111" spans="10:31" x14ac:dyDescent="0.2">
      <c r="J111" s="196"/>
      <c r="Q111" s="196"/>
      <c r="X111" s="196"/>
      <c r="AE111" s="196"/>
    </row>
    <row r="112" spans="10:31" x14ac:dyDescent="0.2">
      <c r="J112" s="196"/>
      <c r="Q112" s="196"/>
      <c r="X112" s="196"/>
      <c r="AE112" s="196"/>
    </row>
    <row r="113" spans="10:31" x14ac:dyDescent="0.2">
      <c r="J113" s="196"/>
      <c r="Q113" s="196"/>
      <c r="X113" s="196"/>
      <c r="AE113" s="196"/>
    </row>
    <row r="114" spans="10:31" x14ac:dyDescent="0.2">
      <c r="J114" s="196"/>
      <c r="Q114" s="196"/>
      <c r="X114" s="196"/>
      <c r="AE114" s="196"/>
    </row>
    <row r="115" spans="10:31" x14ac:dyDescent="0.2">
      <c r="J115" s="196"/>
      <c r="Q115" s="196"/>
      <c r="X115" s="196"/>
      <c r="AE115" s="196"/>
    </row>
    <row r="116" spans="10:31" x14ac:dyDescent="0.2">
      <c r="J116" s="196"/>
      <c r="Q116" s="196"/>
      <c r="X116" s="196"/>
      <c r="AE116" s="196"/>
    </row>
    <row r="117" spans="10:31" x14ac:dyDescent="0.2">
      <c r="J117" s="196"/>
      <c r="Q117" s="196"/>
      <c r="X117" s="196"/>
      <c r="AE117" s="196"/>
    </row>
    <row r="118" spans="10:31" x14ac:dyDescent="0.2">
      <c r="J118" s="196"/>
      <c r="Q118" s="196"/>
      <c r="X118" s="196"/>
      <c r="AE118" s="196"/>
    </row>
    <row r="119" spans="10:31" x14ac:dyDescent="0.2">
      <c r="J119" s="196"/>
      <c r="Q119" s="196"/>
      <c r="X119" s="196"/>
      <c r="AE119" s="196"/>
    </row>
    <row r="120" spans="10:31" x14ac:dyDescent="0.2">
      <c r="J120" s="196"/>
      <c r="Q120" s="196"/>
      <c r="X120" s="196"/>
      <c r="AE120" s="196"/>
    </row>
    <row r="121" spans="10:31" x14ac:dyDescent="0.2">
      <c r="J121" s="196"/>
      <c r="Q121" s="196"/>
      <c r="X121" s="196"/>
      <c r="AE121" s="196"/>
    </row>
    <row r="122" spans="10:31" x14ac:dyDescent="0.2">
      <c r="J122" s="196"/>
      <c r="Q122" s="196"/>
      <c r="X122" s="196"/>
      <c r="AE122" s="196"/>
    </row>
    <row r="123" spans="10:31" x14ac:dyDescent="0.2">
      <c r="J123" s="196"/>
      <c r="Q123" s="196"/>
      <c r="X123" s="196"/>
      <c r="AE123" s="196"/>
    </row>
    <row r="124" spans="10:31" x14ac:dyDescent="0.2">
      <c r="J124" s="196"/>
      <c r="Q124" s="196"/>
      <c r="X124" s="196"/>
      <c r="AE124" s="196"/>
    </row>
    <row r="125" spans="10:31" x14ac:dyDescent="0.2">
      <c r="J125" s="196"/>
      <c r="Q125" s="196"/>
      <c r="X125" s="196"/>
      <c r="AE125" s="196"/>
    </row>
    <row r="126" spans="10:31" x14ac:dyDescent="0.2">
      <c r="J126" s="196"/>
      <c r="Q126" s="196"/>
      <c r="X126" s="196"/>
      <c r="AE126" s="196"/>
    </row>
    <row r="127" spans="10:31" x14ac:dyDescent="0.2">
      <c r="J127" s="196"/>
      <c r="Q127" s="196"/>
      <c r="X127" s="196"/>
      <c r="AE127" s="196"/>
    </row>
    <row r="128" spans="10:31" x14ac:dyDescent="0.2">
      <c r="J128" s="196"/>
      <c r="Q128" s="196"/>
      <c r="X128" s="196"/>
      <c r="AE128" s="196"/>
    </row>
    <row r="129" spans="10:31" x14ac:dyDescent="0.2">
      <c r="J129" s="196"/>
      <c r="Q129" s="196"/>
      <c r="X129" s="196"/>
      <c r="AE129" s="196"/>
    </row>
    <row r="130" spans="10:31" x14ac:dyDescent="0.2">
      <c r="J130" s="196"/>
      <c r="Q130" s="196"/>
      <c r="X130" s="196"/>
      <c r="AE130" s="196"/>
    </row>
    <row r="131" spans="10:31" x14ac:dyDescent="0.2">
      <c r="J131" s="196"/>
      <c r="Q131" s="196"/>
      <c r="X131" s="196"/>
      <c r="AE131" s="196"/>
    </row>
    <row r="132" spans="10:31" x14ac:dyDescent="0.2">
      <c r="J132" s="196"/>
      <c r="Q132" s="196"/>
      <c r="X132" s="196"/>
      <c r="AE132" s="196"/>
    </row>
    <row r="133" spans="10:31" x14ac:dyDescent="0.2">
      <c r="J133" s="196"/>
      <c r="Q133" s="196"/>
      <c r="X133" s="196"/>
      <c r="AE133" s="196"/>
    </row>
    <row r="134" spans="10:31" x14ac:dyDescent="0.2">
      <c r="J134" s="196"/>
      <c r="Q134" s="196"/>
      <c r="X134" s="196"/>
      <c r="AE134" s="196"/>
    </row>
    <row r="135" spans="10:31" x14ac:dyDescent="0.2">
      <c r="J135" s="196"/>
      <c r="Q135" s="196"/>
      <c r="X135" s="196"/>
      <c r="AE135" s="196"/>
    </row>
    <row r="136" spans="10:31" x14ac:dyDescent="0.2">
      <c r="J136" s="196"/>
      <c r="Q136" s="196"/>
      <c r="X136" s="196"/>
      <c r="AE136" s="196"/>
    </row>
    <row r="137" spans="10:31" x14ac:dyDescent="0.2">
      <c r="J137" s="196"/>
      <c r="Q137" s="196"/>
      <c r="X137" s="196"/>
      <c r="AE137" s="196"/>
    </row>
    <row r="138" spans="10:31" x14ac:dyDescent="0.2">
      <c r="J138" s="196"/>
      <c r="Q138" s="196"/>
      <c r="X138" s="196"/>
      <c r="AE138" s="196"/>
    </row>
    <row r="139" spans="10:31" x14ac:dyDescent="0.2">
      <c r="J139" s="196"/>
      <c r="Q139" s="196"/>
      <c r="X139" s="196"/>
      <c r="AE139" s="196"/>
    </row>
    <row r="140" spans="10:31" x14ac:dyDescent="0.2">
      <c r="J140" s="196"/>
      <c r="Q140" s="196"/>
      <c r="X140" s="196"/>
      <c r="AE140" s="196"/>
    </row>
    <row r="141" spans="10:31" x14ac:dyDescent="0.2">
      <c r="J141" s="196"/>
      <c r="Q141" s="196"/>
      <c r="X141" s="196"/>
      <c r="AE141" s="196"/>
    </row>
    <row r="142" spans="10:31" x14ac:dyDescent="0.2">
      <c r="J142" s="196"/>
      <c r="Q142" s="196"/>
      <c r="X142" s="196"/>
      <c r="AE142" s="196"/>
    </row>
    <row r="143" spans="10:31" x14ac:dyDescent="0.2">
      <c r="J143" s="196"/>
      <c r="Q143" s="196"/>
      <c r="X143" s="196"/>
      <c r="AE143" s="196"/>
    </row>
    <row r="144" spans="10:31" x14ac:dyDescent="0.2">
      <c r="J144" s="196"/>
      <c r="Q144" s="196"/>
      <c r="X144" s="196"/>
      <c r="AE144" s="196"/>
    </row>
    <row r="145" spans="10:31" x14ac:dyDescent="0.2">
      <c r="J145" s="196"/>
      <c r="Q145" s="196"/>
      <c r="X145" s="196"/>
      <c r="AE145" s="196"/>
    </row>
    <row r="146" spans="10:31" x14ac:dyDescent="0.2">
      <c r="J146" s="196"/>
      <c r="Q146" s="196"/>
      <c r="X146" s="196"/>
      <c r="AE146" s="196"/>
    </row>
    <row r="147" spans="10:31" x14ac:dyDescent="0.2">
      <c r="J147" s="196"/>
      <c r="Q147" s="196"/>
      <c r="X147" s="196"/>
      <c r="AE147" s="196"/>
    </row>
    <row r="148" spans="10:31" x14ac:dyDescent="0.2">
      <c r="J148" s="196"/>
      <c r="Q148" s="196"/>
      <c r="X148" s="196"/>
      <c r="AE148" s="196"/>
    </row>
    <row r="149" spans="10:31" x14ac:dyDescent="0.2">
      <c r="J149" s="196"/>
      <c r="Q149" s="196"/>
      <c r="X149" s="196"/>
      <c r="AE149" s="196"/>
    </row>
    <row r="150" spans="10:31" x14ac:dyDescent="0.2">
      <c r="J150" s="196"/>
      <c r="Q150" s="196"/>
      <c r="X150" s="196"/>
      <c r="AE150" s="196"/>
    </row>
    <row r="151" spans="10:31" x14ac:dyDescent="0.2">
      <c r="J151" s="196"/>
      <c r="Q151" s="196"/>
      <c r="X151" s="196"/>
      <c r="AE151" s="196"/>
    </row>
    <row r="152" spans="10:31" x14ac:dyDescent="0.2">
      <c r="J152" s="196"/>
      <c r="Q152" s="196"/>
      <c r="X152" s="196"/>
      <c r="AE152" s="196"/>
    </row>
    <row r="153" spans="10:31" x14ac:dyDescent="0.2">
      <c r="J153" s="196"/>
      <c r="Q153" s="196"/>
      <c r="X153" s="196"/>
      <c r="AE153" s="196"/>
    </row>
    <row r="154" spans="10:31" x14ac:dyDescent="0.2">
      <c r="J154" s="196"/>
      <c r="Q154" s="196"/>
      <c r="X154" s="196"/>
      <c r="AE154" s="196"/>
    </row>
    <row r="155" spans="10:31" x14ac:dyDescent="0.2">
      <c r="J155" s="196"/>
      <c r="Q155" s="196"/>
      <c r="X155" s="196"/>
      <c r="AE155" s="196"/>
    </row>
    <row r="156" spans="10:31" x14ac:dyDescent="0.2">
      <c r="J156" s="196"/>
      <c r="Q156" s="196"/>
      <c r="X156" s="196"/>
      <c r="AE156" s="196"/>
    </row>
    <row r="157" spans="10:31" x14ac:dyDescent="0.2">
      <c r="J157" s="196"/>
      <c r="Q157" s="196"/>
      <c r="X157" s="196"/>
      <c r="AE157" s="196"/>
    </row>
    <row r="158" spans="10:31" x14ac:dyDescent="0.2">
      <c r="J158" s="196"/>
      <c r="Q158" s="196"/>
      <c r="X158" s="196"/>
      <c r="AE158" s="196"/>
    </row>
    <row r="159" spans="10:31" x14ac:dyDescent="0.2">
      <c r="J159" s="196"/>
      <c r="Q159" s="196"/>
      <c r="X159" s="196"/>
      <c r="AE159" s="196"/>
    </row>
    <row r="160" spans="10:31" x14ac:dyDescent="0.2">
      <c r="J160" s="196"/>
      <c r="Q160" s="196"/>
      <c r="X160" s="196"/>
      <c r="AE160" s="196"/>
    </row>
    <row r="161" spans="10:31" x14ac:dyDescent="0.2">
      <c r="J161" s="196"/>
      <c r="Q161" s="196"/>
      <c r="X161" s="196"/>
      <c r="AE161" s="196"/>
    </row>
    <row r="162" spans="10:31" x14ac:dyDescent="0.2">
      <c r="J162" s="196"/>
      <c r="Q162" s="196"/>
      <c r="X162" s="196"/>
      <c r="AE162" s="196"/>
    </row>
    <row r="163" spans="10:31" x14ac:dyDescent="0.2">
      <c r="J163" s="196"/>
      <c r="Q163" s="196"/>
      <c r="X163" s="196"/>
      <c r="AE163" s="196"/>
    </row>
    <row r="164" spans="10:31" x14ac:dyDescent="0.2">
      <c r="J164" s="196"/>
      <c r="Q164" s="196"/>
      <c r="X164" s="196"/>
      <c r="AE164" s="196"/>
    </row>
    <row r="165" spans="10:31" x14ac:dyDescent="0.2">
      <c r="J165" s="196"/>
      <c r="Q165" s="196"/>
      <c r="X165" s="196"/>
      <c r="AE165" s="196"/>
    </row>
    <row r="166" spans="10:31" x14ac:dyDescent="0.2">
      <c r="J166" s="196"/>
      <c r="Q166" s="196"/>
      <c r="X166" s="196"/>
      <c r="AE166" s="196"/>
    </row>
    <row r="167" spans="10:31" x14ac:dyDescent="0.2">
      <c r="J167" s="196"/>
      <c r="Q167" s="196"/>
      <c r="X167" s="196"/>
      <c r="AE167" s="196"/>
    </row>
    <row r="168" spans="10:31" x14ac:dyDescent="0.2">
      <c r="J168" s="196"/>
      <c r="Q168" s="196"/>
      <c r="X168" s="196"/>
      <c r="AE168" s="196"/>
    </row>
    <row r="169" spans="10:31" x14ac:dyDescent="0.2">
      <c r="J169" s="196"/>
      <c r="Q169" s="196"/>
      <c r="X169" s="196"/>
      <c r="AE169" s="196"/>
    </row>
    <row r="170" spans="10:31" x14ac:dyDescent="0.2">
      <c r="J170" s="196"/>
      <c r="Q170" s="196"/>
      <c r="X170" s="196"/>
      <c r="AE170" s="196"/>
    </row>
    <row r="171" spans="10:31" x14ac:dyDescent="0.2">
      <c r="J171" s="196"/>
      <c r="Q171" s="196"/>
      <c r="X171" s="196"/>
      <c r="AE171" s="196"/>
    </row>
    <row r="172" spans="10:31" x14ac:dyDescent="0.2">
      <c r="J172" s="196"/>
      <c r="Q172" s="196"/>
      <c r="X172" s="196"/>
      <c r="AE172" s="196"/>
    </row>
    <row r="173" spans="10:31" x14ac:dyDescent="0.2">
      <c r="J173" s="196"/>
      <c r="Q173" s="196"/>
      <c r="X173" s="196"/>
      <c r="AE173" s="196"/>
    </row>
    <row r="174" spans="10:31" x14ac:dyDescent="0.2">
      <c r="J174" s="196"/>
      <c r="Q174" s="196"/>
      <c r="X174" s="196"/>
      <c r="AE174" s="196"/>
    </row>
    <row r="175" spans="10:31" x14ac:dyDescent="0.2">
      <c r="J175" s="196"/>
      <c r="Q175" s="196"/>
      <c r="X175" s="196"/>
      <c r="AE175" s="196"/>
    </row>
    <row r="176" spans="10:31" x14ac:dyDescent="0.2">
      <c r="J176" s="196"/>
      <c r="Q176" s="196"/>
      <c r="X176" s="196"/>
      <c r="AE176" s="196"/>
    </row>
    <row r="177" spans="10:31" x14ac:dyDescent="0.2">
      <c r="J177" s="196"/>
      <c r="Q177" s="196"/>
      <c r="X177" s="196"/>
      <c r="AE177" s="196"/>
    </row>
    <row r="178" spans="10:31" x14ac:dyDescent="0.2">
      <c r="J178" s="196"/>
      <c r="Q178" s="196"/>
      <c r="X178" s="196"/>
      <c r="AE178" s="196"/>
    </row>
    <row r="179" spans="10:31" x14ac:dyDescent="0.2">
      <c r="J179" s="196"/>
      <c r="Q179" s="196"/>
      <c r="X179" s="196"/>
      <c r="AE179" s="196"/>
    </row>
    <row r="180" spans="10:31" x14ac:dyDescent="0.2">
      <c r="J180" s="196"/>
      <c r="Q180" s="196"/>
      <c r="X180" s="196"/>
      <c r="AE180" s="196"/>
    </row>
    <row r="181" spans="10:31" x14ac:dyDescent="0.2">
      <c r="J181" s="196"/>
      <c r="Q181" s="196"/>
      <c r="X181" s="196"/>
      <c r="AE181" s="196"/>
    </row>
    <row r="182" spans="10:31" x14ac:dyDescent="0.2">
      <c r="J182" s="196"/>
      <c r="Q182" s="196"/>
      <c r="X182" s="196"/>
      <c r="AE182" s="196"/>
    </row>
    <row r="183" spans="10:31" x14ac:dyDescent="0.2">
      <c r="J183" s="196"/>
      <c r="Q183" s="196"/>
      <c r="X183" s="196"/>
      <c r="AE183" s="196"/>
    </row>
    <row r="184" spans="10:31" x14ac:dyDescent="0.2">
      <c r="J184" s="196"/>
      <c r="Q184" s="196"/>
      <c r="X184" s="196"/>
      <c r="AE184" s="196"/>
    </row>
    <row r="185" spans="10:31" x14ac:dyDescent="0.2">
      <c r="J185" s="196"/>
      <c r="Q185" s="196"/>
      <c r="X185" s="196"/>
      <c r="AE185" s="196"/>
    </row>
    <row r="186" spans="10:31" x14ac:dyDescent="0.2">
      <c r="J186" s="196"/>
      <c r="Q186" s="196"/>
      <c r="X186" s="196"/>
      <c r="AE186" s="196"/>
    </row>
    <row r="187" spans="10:31" x14ac:dyDescent="0.2">
      <c r="J187" s="196"/>
      <c r="Q187" s="196"/>
      <c r="X187" s="196"/>
      <c r="AE187" s="196"/>
    </row>
    <row r="188" spans="10:31" x14ac:dyDescent="0.2">
      <c r="J188" s="196"/>
      <c r="Q188" s="196"/>
      <c r="X188" s="196"/>
      <c r="AE188" s="196"/>
    </row>
    <row r="189" spans="10:31" x14ac:dyDescent="0.2">
      <c r="J189" s="196"/>
      <c r="Q189" s="196"/>
      <c r="X189" s="196"/>
      <c r="AE189" s="196"/>
    </row>
    <row r="190" spans="10:31" x14ac:dyDescent="0.2">
      <c r="J190" s="196"/>
      <c r="Q190" s="196"/>
      <c r="X190" s="196"/>
      <c r="AE190" s="196"/>
    </row>
    <row r="191" spans="10:31" x14ac:dyDescent="0.2">
      <c r="J191" s="196"/>
      <c r="Q191" s="196"/>
      <c r="X191" s="196"/>
      <c r="AE191" s="196"/>
    </row>
  </sheetData>
  <mergeCells count="2">
    <mergeCell ref="A1:AL1"/>
    <mergeCell ref="A21:A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Attendance Jun 22</vt:lpstr>
      <vt:lpstr>Muster Jun 22</vt:lpstr>
      <vt:lpstr>Attendance July 22</vt:lpstr>
      <vt:lpstr>Muster July 22</vt:lpstr>
      <vt:lpstr>Attendance Aug 22</vt:lpstr>
      <vt:lpstr>Muster Aug 22</vt:lpstr>
      <vt:lpstr>Attendance Sep 22 </vt:lpstr>
      <vt:lpstr>Muster Sep 22</vt:lpstr>
      <vt:lpstr>Attendance Oct 22 </vt:lpstr>
      <vt:lpstr>Muster Oct 22</vt:lpstr>
      <vt:lpstr>Attendance Nov 22</vt:lpstr>
      <vt:lpstr>Muster Nov 22</vt:lpstr>
      <vt:lpstr>Attendance Dec 22</vt:lpstr>
      <vt:lpstr>Muster Dec 22</vt:lpstr>
      <vt:lpstr>'Attendance Jun 22'!Print_Area</vt:lpstr>
      <vt:lpstr>'Muster Jun 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Supreem Enterprises</dc:creator>
  <cp:lastModifiedBy>Kailas</cp:lastModifiedBy>
  <cp:lastPrinted>2022-08-10T10:57:49Z</cp:lastPrinted>
  <dcterms:created xsi:type="dcterms:W3CDTF">2015-06-10T07:31:17Z</dcterms:created>
  <dcterms:modified xsi:type="dcterms:W3CDTF">2023-01-12T11:47:21Z</dcterms:modified>
</cp:coreProperties>
</file>