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SHANKAR PATIL\WSP CRANES\HR\SALARY SHEETS\SALARY SHEET 2023\"/>
    </mc:Choice>
  </mc:AlternateContent>
  <xr:revisionPtr revIDLastSave="0" documentId="13_ncr:1_{233828F5-2B71-4A58-8521-D6321C98BA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G48" i="1"/>
  <c r="AE46" i="1"/>
  <c r="AI45" i="1"/>
  <c r="AH45" i="1"/>
  <c r="AG45" i="1"/>
  <c r="AF45" i="1"/>
  <c r="AC45" i="1"/>
  <c r="W45" i="1"/>
  <c r="V45" i="1"/>
  <c r="R45" i="1"/>
  <c r="N45" i="1"/>
  <c r="U45" i="1" s="1"/>
  <c r="M45" i="1"/>
  <c r="T45" i="1" s="1"/>
  <c r="L45" i="1"/>
  <c r="S45" i="1" s="1"/>
  <c r="K45" i="1"/>
  <c r="J45" i="1"/>
  <c r="Q45" i="1" s="1"/>
  <c r="I45" i="1"/>
  <c r="H45" i="1"/>
  <c r="G45" i="1"/>
  <c r="F45" i="1"/>
  <c r="E45" i="1"/>
  <c r="D45" i="1"/>
  <c r="AA45" i="1" s="1"/>
  <c r="C45" i="1"/>
  <c r="AI44" i="1"/>
  <c r="AH44" i="1"/>
  <c r="AG44" i="1"/>
  <c r="AF44" i="1"/>
  <c r="W44" i="1"/>
  <c r="N44" i="1"/>
  <c r="M44" i="1"/>
  <c r="L44" i="1"/>
  <c r="K44" i="1"/>
  <c r="R44" i="1" s="1"/>
  <c r="J44" i="1"/>
  <c r="I44" i="1"/>
  <c r="H44" i="1"/>
  <c r="G44" i="1"/>
  <c r="F44" i="1"/>
  <c r="E44" i="1"/>
  <c r="D44" i="1"/>
  <c r="C44" i="1"/>
  <c r="AI43" i="1"/>
  <c r="AH43" i="1"/>
  <c r="AG43" i="1"/>
  <c r="AF43" i="1"/>
  <c r="W43" i="1"/>
  <c r="V43" i="1"/>
  <c r="U43" i="1"/>
  <c r="R43" i="1"/>
  <c r="N43" i="1"/>
  <c r="M43" i="1"/>
  <c r="T43" i="1" s="1"/>
  <c r="L43" i="1"/>
  <c r="K43" i="1"/>
  <c r="J43" i="1"/>
  <c r="Q43" i="1" s="1"/>
  <c r="I43" i="1"/>
  <c r="H43" i="1"/>
  <c r="S43" i="1" s="1"/>
  <c r="G43" i="1"/>
  <c r="F43" i="1"/>
  <c r="E43" i="1"/>
  <c r="D43" i="1"/>
  <c r="C43" i="1"/>
  <c r="AI42" i="1"/>
  <c r="AH42" i="1"/>
  <c r="AG42" i="1"/>
  <c r="AF42" i="1"/>
  <c r="W42" i="1"/>
  <c r="T42" i="1"/>
  <c r="N42" i="1"/>
  <c r="M42" i="1"/>
  <c r="L42" i="1"/>
  <c r="S42" i="1" s="1"/>
  <c r="K42" i="1"/>
  <c r="R42" i="1" s="1"/>
  <c r="J42" i="1"/>
  <c r="Q42" i="1" s="1"/>
  <c r="I42" i="1"/>
  <c r="H42" i="1"/>
  <c r="U42" i="1" s="1"/>
  <c r="G42" i="1"/>
  <c r="F42" i="1"/>
  <c r="E42" i="1"/>
  <c r="D42" i="1"/>
  <c r="C42" i="1"/>
  <c r="AI41" i="1"/>
  <c r="AH41" i="1"/>
  <c r="AG41" i="1"/>
  <c r="AF41" i="1"/>
  <c r="W41" i="1"/>
  <c r="V41" i="1"/>
  <c r="S41" i="1"/>
  <c r="R41" i="1"/>
  <c r="N41" i="1"/>
  <c r="U41" i="1" s="1"/>
  <c r="M41" i="1"/>
  <c r="T41" i="1" s="1"/>
  <c r="L41" i="1"/>
  <c r="K41" i="1"/>
  <c r="J41" i="1"/>
  <c r="Q41" i="1" s="1"/>
  <c r="I41" i="1"/>
  <c r="H41" i="1"/>
  <c r="G41" i="1"/>
  <c r="F41" i="1"/>
  <c r="E41" i="1"/>
  <c r="D41" i="1"/>
  <c r="C41" i="1"/>
  <c r="AI40" i="1"/>
  <c r="AH40" i="1"/>
  <c r="AG40" i="1"/>
  <c r="AF40" i="1"/>
  <c r="W40" i="1"/>
  <c r="T40" i="1"/>
  <c r="N40" i="1"/>
  <c r="M40" i="1"/>
  <c r="L40" i="1"/>
  <c r="S40" i="1" s="1"/>
  <c r="K40" i="1"/>
  <c r="R40" i="1" s="1"/>
  <c r="J40" i="1"/>
  <c r="I40" i="1"/>
  <c r="H40" i="1"/>
  <c r="G40" i="1"/>
  <c r="F40" i="1"/>
  <c r="E40" i="1"/>
  <c r="D40" i="1"/>
  <c r="C40" i="1"/>
  <c r="AI39" i="1"/>
  <c r="AH39" i="1"/>
  <c r="AG39" i="1"/>
  <c r="AF39" i="1"/>
  <c r="W39" i="1"/>
  <c r="V39" i="1"/>
  <c r="S39" i="1"/>
  <c r="R39" i="1"/>
  <c r="N39" i="1"/>
  <c r="U39" i="1" s="1"/>
  <c r="M39" i="1"/>
  <c r="T39" i="1" s="1"/>
  <c r="L39" i="1"/>
  <c r="K39" i="1"/>
  <c r="J39" i="1"/>
  <c r="Q39" i="1" s="1"/>
  <c r="I39" i="1"/>
  <c r="H39" i="1"/>
  <c r="G39" i="1"/>
  <c r="F39" i="1"/>
  <c r="E39" i="1"/>
  <c r="D39" i="1"/>
  <c r="C39" i="1"/>
  <c r="AI38" i="1"/>
  <c r="AH38" i="1"/>
  <c r="AG38" i="1"/>
  <c r="AF38" i="1"/>
  <c r="W38" i="1"/>
  <c r="T38" i="1"/>
  <c r="N38" i="1"/>
  <c r="M38" i="1"/>
  <c r="L38" i="1"/>
  <c r="S38" i="1" s="1"/>
  <c r="K38" i="1"/>
  <c r="R38" i="1" s="1"/>
  <c r="J38" i="1"/>
  <c r="I38" i="1"/>
  <c r="H38" i="1"/>
  <c r="G38" i="1"/>
  <c r="F38" i="1"/>
  <c r="E38" i="1"/>
  <c r="D38" i="1"/>
  <c r="C38" i="1"/>
  <c r="AI37" i="1"/>
  <c r="AH37" i="1"/>
  <c r="AG37" i="1"/>
  <c r="AF37" i="1"/>
  <c r="W37" i="1"/>
  <c r="V37" i="1"/>
  <c r="S37" i="1"/>
  <c r="R37" i="1"/>
  <c r="N37" i="1"/>
  <c r="U37" i="1" s="1"/>
  <c r="M37" i="1"/>
  <c r="T37" i="1" s="1"/>
  <c r="L37" i="1"/>
  <c r="K37" i="1"/>
  <c r="J37" i="1"/>
  <c r="Q37" i="1" s="1"/>
  <c r="I37" i="1"/>
  <c r="H37" i="1"/>
  <c r="G37" i="1"/>
  <c r="F37" i="1"/>
  <c r="E37" i="1"/>
  <c r="D37" i="1"/>
  <c r="C37" i="1"/>
  <c r="AI36" i="1"/>
  <c r="AH36" i="1"/>
  <c r="AG36" i="1"/>
  <c r="AF36" i="1"/>
  <c r="W36" i="1"/>
  <c r="T36" i="1"/>
  <c r="N36" i="1"/>
  <c r="M36" i="1"/>
  <c r="L36" i="1"/>
  <c r="S36" i="1" s="1"/>
  <c r="K36" i="1"/>
  <c r="R36" i="1" s="1"/>
  <c r="J36" i="1"/>
  <c r="I36" i="1"/>
  <c r="H36" i="1"/>
  <c r="G36" i="1"/>
  <c r="F36" i="1"/>
  <c r="E36" i="1"/>
  <c r="D36" i="1"/>
  <c r="C36" i="1"/>
  <c r="AI35" i="1"/>
  <c r="AH35" i="1"/>
  <c r="AG35" i="1"/>
  <c r="AF35" i="1"/>
  <c r="W35" i="1"/>
  <c r="V35" i="1"/>
  <c r="S35" i="1"/>
  <c r="R35" i="1"/>
  <c r="N35" i="1"/>
  <c r="U35" i="1" s="1"/>
  <c r="M35" i="1"/>
  <c r="T35" i="1" s="1"/>
  <c r="L35" i="1"/>
  <c r="K35" i="1"/>
  <c r="J35" i="1"/>
  <c r="Q35" i="1" s="1"/>
  <c r="I35" i="1"/>
  <c r="H35" i="1"/>
  <c r="G35" i="1"/>
  <c r="F35" i="1"/>
  <c r="E35" i="1"/>
  <c r="D35" i="1"/>
  <c r="C35" i="1"/>
  <c r="AI34" i="1"/>
  <c r="AH34" i="1"/>
  <c r="AG34" i="1"/>
  <c r="AF34" i="1"/>
  <c r="W34" i="1"/>
  <c r="T34" i="1"/>
  <c r="N34" i="1"/>
  <c r="M34" i="1"/>
  <c r="L34" i="1"/>
  <c r="S34" i="1" s="1"/>
  <c r="K34" i="1"/>
  <c r="R34" i="1" s="1"/>
  <c r="J34" i="1"/>
  <c r="I34" i="1"/>
  <c r="H34" i="1"/>
  <c r="G34" i="1"/>
  <c r="F34" i="1"/>
  <c r="E34" i="1"/>
  <c r="D34" i="1"/>
  <c r="C34" i="1"/>
  <c r="AI33" i="1"/>
  <c r="AH33" i="1"/>
  <c r="AG33" i="1"/>
  <c r="AF33" i="1"/>
  <c r="W33" i="1"/>
  <c r="V33" i="1"/>
  <c r="S33" i="1"/>
  <c r="R33" i="1"/>
  <c r="N33" i="1"/>
  <c r="U33" i="1" s="1"/>
  <c r="M33" i="1"/>
  <c r="T33" i="1" s="1"/>
  <c r="L33" i="1"/>
  <c r="K33" i="1"/>
  <c r="J33" i="1"/>
  <c r="Q33" i="1" s="1"/>
  <c r="I33" i="1"/>
  <c r="H33" i="1"/>
  <c r="G33" i="1"/>
  <c r="F33" i="1"/>
  <c r="E33" i="1"/>
  <c r="D33" i="1"/>
  <c r="C33" i="1"/>
  <c r="AI32" i="1"/>
  <c r="AH32" i="1"/>
  <c r="AG32" i="1"/>
  <c r="AF32" i="1"/>
  <c r="W32" i="1"/>
  <c r="N32" i="1"/>
  <c r="M32" i="1"/>
  <c r="L32" i="1"/>
  <c r="K32" i="1"/>
  <c r="R32" i="1" s="1"/>
  <c r="J32" i="1"/>
  <c r="I32" i="1"/>
  <c r="H32" i="1"/>
  <c r="G32" i="1"/>
  <c r="F32" i="1"/>
  <c r="E32" i="1"/>
  <c r="D32" i="1"/>
  <c r="C32" i="1"/>
  <c r="AI31" i="1"/>
  <c r="AH31" i="1"/>
  <c r="AG31" i="1"/>
  <c r="AF31" i="1"/>
  <c r="W31" i="1"/>
  <c r="V31" i="1"/>
  <c r="S31" i="1"/>
  <c r="R31" i="1"/>
  <c r="N31" i="1"/>
  <c r="U31" i="1" s="1"/>
  <c r="M31" i="1"/>
  <c r="T31" i="1" s="1"/>
  <c r="L31" i="1"/>
  <c r="K31" i="1"/>
  <c r="J31" i="1"/>
  <c r="Q31" i="1" s="1"/>
  <c r="I31" i="1"/>
  <c r="H31" i="1"/>
  <c r="G31" i="1"/>
  <c r="F31" i="1"/>
  <c r="E31" i="1"/>
  <c r="D31" i="1"/>
  <c r="C31" i="1"/>
  <c r="AI30" i="1"/>
  <c r="AH30" i="1"/>
  <c r="AG30" i="1"/>
  <c r="AF30" i="1"/>
  <c r="W30" i="1"/>
  <c r="U30" i="1"/>
  <c r="T30" i="1"/>
  <c r="N30" i="1"/>
  <c r="M30" i="1"/>
  <c r="L30" i="1"/>
  <c r="S30" i="1" s="1"/>
  <c r="K30" i="1"/>
  <c r="R30" i="1" s="1"/>
  <c r="J30" i="1"/>
  <c r="I30" i="1"/>
  <c r="H30" i="1"/>
  <c r="Q30" i="1" s="1"/>
  <c r="G30" i="1"/>
  <c r="F30" i="1"/>
  <c r="E30" i="1"/>
  <c r="D30" i="1"/>
  <c r="C30" i="1"/>
  <c r="AI29" i="1"/>
  <c r="AH29" i="1"/>
  <c r="AG29" i="1"/>
  <c r="AF29" i="1"/>
  <c r="W29" i="1"/>
  <c r="U29" i="1"/>
  <c r="S29" i="1"/>
  <c r="R29" i="1"/>
  <c r="Q29" i="1"/>
  <c r="N29" i="1"/>
  <c r="M29" i="1"/>
  <c r="T29" i="1" s="1"/>
  <c r="L29" i="1"/>
  <c r="K29" i="1"/>
  <c r="AA29" i="1" s="1"/>
  <c r="AC29" i="1" s="1"/>
  <c r="J29" i="1"/>
  <c r="I29" i="1"/>
  <c r="P29" i="1" s="1"/>
  <c r="H29" i="1"/>
  <c r="G29" i="1"/>
  <c r="V29" i="1" s="1"/>
  <c r="F29" i="1"/>
  <c r="E29" i="1"/>
  <c r="D29" i="1"/>
  <c r="C29" i="1"/>
  <c r="AI28" i="1"/>
  <c r="AH28" i="1"/>
  <c r="AG28" i="1"/>
  <c r="AF28" i="1"/>
  <c r="AC28" i="1"/>
  <c r="W28" i="1"/>
  <c r="T28" i="1"/>
  <c r="P28" i="1"/>
  <c r="N28" i="1"/>
  <c r="U28" i="1" s="1"/>
  <c r="M28" i="1"/>
  <c r="L28" i="1"/>
  <c r="K28" i="1"/>
  <c r="J28" i="1"/>
  <c r="Q28" i="1" s="1"/>
  <c r="I28" i="1"/>
  <c r="H28" i="1"/>
  <c r="R28" i="1" s="1"/>
  <c r="G28" i="1"/>
  <c r="F28" i="1"/>
  <c r="E28" i="1"/>
  <c r="D28" i="1"/>
  <c r="AA28" i="1" s="1"/>
  <c r="C28" i="1"/>
  <c r="AI27" i="1"/>
  <c r="AH27" i="1"/>
  <c r="AG27" i="1"/>
  <c r="AF27" i="1"/>
  <c r="W27" i="1"/>
  <c r="N27" i="1"/>
  <c r="M27" i="1"/>
  <c r="L27" i="1"/>
  <c r="S27" i="1" s="1"/>
  <c r="K27" i="1"/>
  <c r="J27" i="1"/>
  <c r="I27" i="1"/>
  <c r="H27" i="1"/>
  <c r="T27" i="1" s="1"/>
  <c r="G27" i="1"/>
  <c r="F27" i="1"/>
  <c r="E27" i="1"/>
  <c r="D27" i="1"/>
  <c r="AA27" i="1" s="1"/>
  <c r="AC27" i="1" s="1"/>
  <c r="C27" i="1"/>
  <c r="AI26" i="1"/>
  <c r="AH26" i="1"/>
  <c r="AG26" i="1"/>
  <c r="AF26" i="1"/>
  <c r="W26" i="1"/>
  <c r="T26" i="1"/>
  <c r="P26" i="1"/>
  <c r="N26" i="1"/>
  <c r="U26" i="1" s="1"/>
  <c r="M26" i="1"/>
  <c r="L26" i="1"/>
  <c r="K26" i="1"/>
  <c r="J26" i="1"/>
  <c r="Q26" i="1" s="1"/>
  <c r="I26" i="1"/>
  <c r="H26" i="1"/>
  <c r="R26" i="1" s="1"/>
  <c r="G26" i="1"/>
  <c r="F26" i="1"/>
  <c r="E26" i="1"/>
  <c r="D26" i="1"/>
  <c r="C26" i="1"/>
  <c r="AI25" i="1"/>
  <c r="AH25" i="1"/>
  <c r="AG25" i="1"/>
  <c r="AF25" i="1"/>
  <c r="W25" i="1"/>
  <c r="N25" i="1"/>
  <c r="M25" i="1"/>
  <c r="L25" i="1"/>
  <c r="S25" i="1" s="1"/>
  <c r="K25" i="1"/>
  <c r="J25" i="1"/>
  <c r="I25" i="1"/>
  <c r="H25" i="1"/>
  <c r="T25" i="1" s="1"/>
  <c r="G25" i="1"/>
  <c r="F25" i="1"/>
  <c r="E25" i="1"/>
  <c r="D25" i="1"/>
  <c r="AA25" i="1" s="1"/>
  <c r="AC25" i="1" s="1"/>
  <c r="C25" i="1"/>
  <c r="AI24" i="1"/>
  <c r="AH24" i="1"/>
  <c r="AG24" i="1"/>
  <c r="AF24" i="1"/>
  <c r="W24" i="1"/>
  <c r="T24" i="1"/>
  <c r="P24" i="1"/>
  <c r="N24" i="1"/>
  <c r="U24" i="1" s="1"/>
  <c r="M24" i="1"/>
  <c r="L24" i="1"/>
  <c r="K24" i="1"/>
  <c r="J24" i="1"/>
  <c r="Q24" i="1" s="1"/>
  <c r="I24" i="1"/>
  <c r="H24" i="1"/>
  <c r="R24" i="1" s="1"/>
  <c r="G24" i="1"/>
  <c r="F24" i="1"/>
  <c r="E24" i="1"/>
  <c r="D24" i="1"/>
  <c r="C24" i="1"/>
  <c r="AI23" i="1"/>
  <c r="AG23" i="1"/>
  <c r="AF23" i="1"/>
  <c r="W23" i="1"/>
  <c r="U23" i="1"/>
  <c r="S23" i="1"/>
  <c r="Q23" i="1"/>
  <c r="N23" i="1"/>
  <c r="M23" i="1"/>
  <c r="T23" i="1" s="1"/>
  <c r="L23" i="1"/>
  <c r="K23" i="1"/>
  <c r="R23" i="1" s="1"/>
  <c r="J23" i="1"/>
  <c r="I23" i="1"/>
  <c r="P23" i="1" s="1"/>
  <c r="H23" i="1"/>
  <c r="G23" i="1"/>
  <c r="V23" i="1" s="1"/>
  <c r="F23" i="1"/>
  <c r="E23" i="1"/>
  <c r="D23" i="1"/>
  <c r="C23" i="1"/>
  <c r="AI22" i="1"/>
  <c r="AH22" i="1"/>
  <c r="AG22" i="1"/>
  <c r="AF22" i="1"/>
  <c r="W22" i="1"/>
  <c r="S22" i="1"/>
  <c r="Q22" i="1"/>
  <c r="N22" i="1"/>
  <c r="M22" i="1"/>
  <c r="T22" i="1" s="1"/>
  <c r="L22" i="1"/>
  <c r="K22" i="1"/>
  <c r="R22" i="1" s="1"/>
  <c r="J22" i="1"/>
  <c r="I22" i="1"/>
  <c r="P22" i="1" s="1"/>
  <c r="H22" i="1"/>
  <c r="U22" i="1" s="1"/>
  <c r="G22" i="1"/>
  <c r="F22" i="1"/>
  <c r="E22" i="1"/>
  <c r="D22" i="1"/>
  <c r="C22" i="1"/>
  <c r="AI21" i="1"/>
  <c r="AH21" i="1"/>
  <c r="AG21" i="1"/>
  <c r="AF21" i="1"/>
  <c r="W21" i="1"/>
  <c r="S21" i="1"/>
  <c r="N21" i="1"/>
  <c r="U21" i="1" s="1"/>
  <c r="M21" i="1"/>
  <c r="T21" i="1" s="1"/>
  <c r="L21" i="1"/>
  <c r="K21" i="1"/>
  <c r="R21" i="1" s="1"/>
  <c r="J21" i="1"/>
  <c r="Q21" i="1" s="1"/>
  <c r="I21" i="1"/>
  <c r="P21" i="1" s="1"/>
  <c r="H21" i="1"/>
  <c r="G21" i="1"/>
  <c r="V21" i="1" s="1"/>
  <c r="F21" i="1"/>
  <c r="E21" i="1"/>
  <c r="D21" i="1"/>
  <c r="C21" i="1"/>
  <c r="AI20" i="1"/>
  <c r="AH20" i="1"/>
  <c r="AG20" i="1"/>
  <c r="AF20" i="1"/>
  <c r="W20" i="1"/>
  <c r="N20" i="1"/>
  <c r="M20" i="1"/>
  <c r="T20" i="1" s="1"/>
  <c r="L20" i="1"/>
  <c r="S20" i="1" s="1"/>
  <c r="K20" i="1"/>
  <c r="J20" i="1"/>
  <c r="I20" i="1"/>
  <c r="O20" i="1" s="1"/>
  <c r="H20" i="1"/>
  <c r="Q20" i="1" s="1"/>
  <c r="G20" i="1"/>
  <c r="F20" i="1"/>
  <c r="E20" i="1"/>
  <c r="D20" i="1"/>
  <c r="V20" i="1" s="1"/>
  <c r="C20" i="1"/>
  <c r="AI19" i="1"/>
  <c r="AH19" i="1"/>
  <c r="AG19" i="1"/>
  <c r="AF19" i="1"/>
  <c r="W19" i="1"/>
  <c r="S19" i="1"/>
  <c r="R19" i="1"/>
  <c r="N19" i="1"/>
  <c r="U19" i="1" s="1"/>
  <c r="M19" i="1"/>
  <c r="T19" i="1" s="1"/>
  <c r="L19" i="1"/>
  <c r="K19" i="1"/>
  <c r="J19" i="1"/>
  <c r="Q19" i="1" s="1"/>
  <c r="I19" i="1"/>
  <c r="P19" i="1" s="1"/>
  <c r="H19" i="1"/>
  <c r="G19" i="1"/>
  <c r="V19" i="1" s="1"/>
  <c r="F19" i="1"/>
  <c r="E19" i="1"/>
  <c r="D19" i="1"/>
  <c r="C19" i="1"/>
  <c r="AI18" i="1"/>
  <c r="AH18" i="1"/>
  <c r="AG18" i="1"/>
  <c r="AF18" i="1"/>
  <c r="W18" i="1"/>
  <c r="T18" i="1"/>
  <c r="N18" i="1"/>
  <c r="M18" i="1"/>
  <c r="L18" i="1"/>
  <c r="S18" i="1" s="1"/>
  <c r="K18" i="1"/>
  <c r="R18" i="1" s="1"/>
  <c r="J18" i="1"/>
  <c r="I18" i="1"/>
  <c r="H18" i="1"/>
  <c r="Q18" i="1" s="1"/>
  <c r="G18" i="1"/>
  <c r="F18" i="1"/>
  <c r="E18" i="1"/>
  <c r="D18" i="1"/>
  <c r="C18" i="1"/>
  <c r="AI17" i="1"/>
  <c r="AH17" i="1"/>
  <c r="AG17" i="1"/>
  <c r="AF17" i="1"/>
  <c r="W17" i="1"/>
  <c r="V17" i="1"/>
  <c r="S17" i="1"/>
  <c r="R17" i="1"/>
  <c r="Q17" i="1"/>
  <c r="N17" i="1"/>
  <c r="U17" i="1" s="1"/>
  <c r="M17" i="1"/>
  <c r="T17" i="1" s="1"/>
  <c r="L17" i="1"/>
  <c r="K17" i="1"/>
  <c r="J17" i="1"/>
  <c r="I17" i="1"/>
  <c r="P17" i="1" s="1"/>
  <c r="H17" i="1"/>
  <c r="G17" i="1"/>
  <c r="F17" i="1"/>
  <c r="E17" i="1"/>
  <c r="D17" i="1"/>
  <c r="C17" i="1"/>
  <c r="AI16" i="1"/>
  <c r="AH16" i="1"/>
  <c r="AG16" i="1"/>
  <c r="AF16" i="1"/>
  <c r="W16" i="1"/>
  <c r="T16" i="1"/>
  <c r="S16" i="1"/>
  <c r="N16" i="1"/>
  <c r="M16" i="1"/>
  <c r="L16" i="1"/>
  <c r="K16" i="1"/>
  <c r="R16" i="1" s="1"/>
  <c r="J16" i="1"/>
  <c r="I16" i="1"/>
  <c r="H16" i="1"/>
  <c r="Q16" i="1" s="1"/>
  <c r="G16" i="1"/>
  <c r="F16" i="1"/>
  <c r="E16" i="1"/>
  <c r="D16" i="1"/>
  <c r="C16" i="1"/>
  <c r="AI15" i="1"/>
  <c r="AH15" i="1"/>
  <c r="AG15" i="1"/>
  <c r="AF15" i="1"/>
  <c r="W15" i="1"/>
  <c r="U15" i="1"/>
  <c r="S15" i="1"/>
  <c r="Q15" i="1"/>
  <c r="N15" i="1"/>
  <c r="M15" i="1"/>
  <c r="T15" i="1" s="1"/>
  <c r="L15" i="1"/>
  <c r="K15" i="1"/>
  <c r="J15" i="1"/>
  <c r="I15" i="1"/>
  <c r="P15" i="1" s="1"/>
  <c r="H15" i="1"/>
  <c r="G15" i="1"/>
  <c r="V15" i="1" s="1"/>
  <c r="F15" i="1"/>
  <c r="E15" i="1"/>
  <c r="D15" i="1"/>
  <c r="C15" i="1"/>
  <c r="AI14" i="1"/>
  <c r="AH14" i="1"/>
  <c r="AG14" i="1"/>
  <c r="AF14" i="1"/>
  <c r="W14" i="1"/>
  <c r="S14" i="1"/>
  <c r="Q14" i="1"/>
  <c r="N14" i="1"/>
  <c r="M14" i="1"/>
  <c r="T14" i="1" s="1"/>
  <c r="L14" i="1"/>
  <c r="K14" i="1"/>
  <c r="R14" i="1" s="1"/>
  <c r="J14" i="1"/>
  <c r="I14" i="1"/>
  <c r="H14" i="1"/>
  <c r="U14" i="1" s="1"/>
  <c r="G14" i="1"/>
  <c r="F14" i="1"/>
  <c r="E14" i="1"/>
  <c r="D14" i="1"/>
  <c r="C14" i="1"/>
  <c r="AI13" i="1"/>
  <c r="AH13" i="1"/>
  <c r="AG13" i="1"/>
  <c r="AF13" i="1"/>
  <c r="Y13" i="1"/>
  <c r="Z13" i="1" s="1"/>
  <c r="AB13" i="1" s="1"/>
  <c r="W13" i="1"/>
  <c r="S13" i="1"/>
  <c r="N13" i="1"/>
  <c r="U13" i="1" s="1"/>
  <c r="M13" i="1"/>
  <c r="T13" i="1" s="1"/>
  <c r="L13" i="1"/>
  <c r="K13" i="1"/>
  <c r="R13" i="1" s="1"/>
  <c r="J13" i="1"/>
  <c r="I13" i="1"/>
  <c r="P13" i="1" s="1"/>
  <c r="H13" i="1"/>
  <c r="G13" i="1"/>
  <c r="V13" i="1" s="1"/>
  <c r="F13" i="1"/>
  <c r="E13" i="1"/>
  <c r="D13" i="1"/>
  <c r="C13" i="1"/>
  <c r="AI12" i="1"/>
  <c r="AH12" i="1"/>
  <c r="AG12" i="1"/>
  <c r="AF12" i="1"/>
  <c r="AA12" i="1"/>
  <c r="AC12" i="1" s="1"/>
  <c r="W12" i="1"/>
  <c r="N12" i="1"/>
  <c r="M12" i="1"/>
  <c r="T12" i="1" s="1"/>
  <c r="L12" i="1"/>
  <c r="K12" i="1"/>
  <c r="J12" i="1"/>
  <c r="I12" i="1"/>
  <c r="O12" i="1" s="1"/>
  <c r="H12" i="1"/>
  <c r="Q12" i="1" s="1"/>
  <c r="G12" i="1"/>
  <c r="F12" i="1"/>
  <c r="E12" i="1"/>
  <c r="D12" i="1"/>
  <c r="V12" i="1" s="1"/>
  <c r="C12" i="1"/>
  <c r="AI11" i="1"/>
  <c r="AH11" i="1"/>
  <c r="AG11" i="1"/>
  <c r="AF11" i="1"/>
  <c r="AC11" i="1"/>
  <c r="W11" i="1"/>
  <c r="S11" i="1"/>
  <c r="R11" i="1"/>
  <c r="N11" i="1"/>
  <c r="U11" i="1" s="1"/>
  <c r="M11" i="1"/>
  <c r="T11" i="1" s="1"/>
  <c r="L11" i="1"/>
  <c r="K11" i="1"/>
  <c r="AA11" i="1" s="1"/>
  <c r="J11" i="1"/>
  <c r="Q11" i="1" s="1"/>
  <c r="I11" i="1"/>
  <c r="H11" i="1"/>
  <c r="G11" i="1"/>
  <c r="V11" i="1" s="1"/>
  <c r="F11" i="1"/>
  <c r="E11" i="1"/>
  <c r="E46" i="1" s="1"/>
  <c r="D11" i="1"/>
  <c r="C11" i="1"/>
  <c r="AI10" i="1"/>
  <c r="AH10" i="1"/>
  <c r="AG10" i="1"/>
  <c r="AF10" i="1"/>
  <c r="W10" i="1"/>
  <c r="T10" i="1"/>
  <c r="N10" i="1"/>
  <c r="M10" i="1"/>
  <c r="L10" i="1"/>
  <c r="S10" i="1" s="1"/>
  <c r="K10" i="1"/>
  <c r="R10" i="1" s="1"/>
  <c r="J10" i="1"/>
  <c r="I10" i="1"/>
  <c r="H10" i="1"/>
  <c r="Q10" i="1" s="1"/>
  <c r="G10" i="1"/>
  <c r="F10" i="1"/>
  <c r="E10" i="1"/>
  <c r="D10" i="1"/>
  <c r="C10" i="1"/>
  <c r="AI9" i="1"/>
  <c r="AH9" i="1"/>
  <c r="AG9" i="1"/>
  <c r="AG46" i="1" s="1"/>
  <c r="AF9" i="1"/>
  <c r="AA9" i="1"/>
  <c r="W9" i="1"/>
  <c r="V9" i="1"/>
  <c r="S9" i="1"/>
  <c r="R9" i="1"/>
  <c r="Q9" i="1"/>
  <c r="N9" i="1"/>
  <c r="M9" i="1"/>
  <c r="T9" i="1" s="1"/>
  <c r="L9" i="1"/>
  <c r="L46" i="1" s="1"/>
  <c r="K9" i="1"/>
  <c r="J9" i="1"/>
  <c r="I9" i="1"/>
  <c r="H9" i="1"/>
  <c r="G9" i="1"/>
  <c r="F9" i="1"/>
  <c r="E9" i="1"/>
  <c r="D9" i="1"/>
  <c r="D46" i="1" s="1"/>
  <c r="C9" i="1"/>
  <c r="P12" i="1" l="1"/>
  <c r="Q13" i="1"/>
  <c r="O13" i="1"/>
  <c r="AD15" i="1"/>
  <c r="AC9" i="1"/>
  <c r="P11" i="1"/>
  <c r="O11" i="1"/>
  <c r="O10" i="1"/>
  <c r="P14" i="1"/>
  <c r="O14" i="1"/>
  <c r="AD17" i="1"/>
  <c r="Y21" i="1"/>
  <c r="Z21" i="1" s="1"/>
  <c r="AB21" i="1" s="1"/>
  <c r="Y22" i="1"/>
  <c r="Z22" i="1" s="1"/>
  <c r="AB22" i="1" s="1"/>
  <c r="X22" i="1"/>
  <c r="Y28" i="1"/>
  <c r="Z28" i="1" s="1"/>
  <c r="AB28" i="1" s="1"/>
  <c r="S12" i="1"/>
  <c r="S46" i="1" s="1"/>
  <c r="U12" i="1"/>
  <c r="R15" i="1"/>
  <c r="O15" i="1"/>
  <c r="O18" i="1"/>
  <c r="X19" i="1"/>
  <c r="P20" i="1"/>
  <c r="U20" i="1"/>
  <c r="AA20" i="1"/>
  <c r="AC20" i="1" s="1"/>
  <c r="O23" i="1"/>
  <c r="P25" i="1"/>
  <c r="V25" i="1"/>
  <c r="P27" i="1"/>
  <c r="V27" i="1"/>
  <c r="X29" i="1"/>
  <c r="Y29" i="1"/>
  <c r="Z29" i="1" s="1"/>
  <c r="AB29" i="1" s="1"/>
  <c r="P35" i="1"/>
  <c r="O35" i="1"/>
  <c r="O36" i="1"/>
  <c r="P43" i="1"/>
  <c r="O43" i="1"/>
  <c r="O44" i="1"/>
  <c r="P45" i="1"/>
  <c r="O45" i="1"/>
  <c r="P9" i="1"/>
  <c r="I46" i="1"/>
  <c r="W46" i="1"/>
  <c r="AH46" i="1"/>
  <c r="V10" i="1"/>
  <c r="V46" i="1" s="1"/>
  <c r="P10" i="1"/>
  <c r="U10" i="1"/>
  <c r="AA10" i="1"/>
  <c r="AC10" i="1" s="1"/>
  <c r="O16" i="1"/>
  <c r="X17" i="1"/>
  <c r="V18" i="1"/>
  <c r="P18" i="1"/>
  <c r="U18" i="1"/>
  <c r="Y19" i="1"/>
  <c r="Z19" i="1" s="1"/>
  <c r="AB19" i="1" s="1"/>
  <c r="O21" i="1"/>
  <c r="AD22" i="1"/>
  <c r="AA23" i="1"/>
  <c r="AC23" i="1" s="1"/>
  <c r="R25" i="1"/>
  <c r="R27" i="1"/>
  <c r="AD29" i="1"/>
  <c r="O30" i="1"/>
  <c r="AA30" i="1"/>
  <c r="AC30" i="1" s="1"/>
  <c r="O32" i="1"/>
  <c r="O34" i="1"/>
  <c r="P41" i="1"/>
  <c r="O41" i="1"/>
  <c r="O42" i="1"/>
  <c r="V44" i="1"/>
  <c r="U44" i="1"/>
  <c r="T44" i="1"/>
  <c r="S44" i="1"/>
  <c r="P44" i="1"/>
  <c r="H46" i="1"/>
  <c r="F46" i="1"/>
  <c r="J46" i="1"/>
  <c r="N46" i="1"/>
  <c r="AI46" i="1"/>
  <c r="AA13" i="1"/>
  <c r="AC13" i="1" s="1"/>
  <c r="X15" i="1"/>
  <c r="V16" i="1"/>
  <c r="P16" i="1"/>
  <c r="U16" i="1"/>
  <c r="AA16" i="1"/>
  <c r="AC16" i="1" s="1"/>
  <c r="Y17" i="1"/>
  <c r="Z17" i="1" s="1"/>
  <c r="AB17" i="1" s="1"/>
  <c r="O19" i="1"/>
  <c r="O22" i="1"/>
  <c r="X23" i="1"/>
  <c r="S24" i="1"/>
  <c r="X24" i="1" s="1"/>
  <c r="V24" i="1"/>
  <c r="Q25" i="1"/>
  <c r="Q46" i="1" s="1"/>
  <c r="U25" i="1"/>
  <c r="S26" i="1"/>
  <c r="Y26" i="1" s="1"/>
  <c r="Z26" i="1" s="1"/>
  <c r="AB26" i="1" s="1"/>
  <c r="V26" i="1"/>
  <c r="X26" i="1" s="1"/>
  <c r="Q27" i="1"/>
  <c r="U27" i="1"/>
  <c r="S28" i="1"/>
  <c r="X28" i="1" s="1"/>
  <c r="V28" i="1"/>
  <c r="O29" i="1"/>
  <c r="V30" i="1"/>
  <c r="P30" i="1"/>
  <c r="V32" i="1"/>
  <c r="U32" i="1"/>
  <c r="Q32" i="1"/>
  <c r="S32" i="1"/>
  <c r="P32" i="1"/>
  <c r="P39" i="1"/>
  <c r="O39" i="1"/>
  <c r="O40" i="1"/>
  <c r="M46" i="1"/>
  <c r="G46" i="1"/>
  <c r="K46" i="1"/>
  <c r="O9" i="1"/>
  <c r="U9" i="1"/>
  <c r="AF46" i="1"/>
  <c r="R12" i="1"/>
  <c r="X13" i="1"/>
  <c r="V14" i="1"/>
  <c r="AA14" i="1"/>
  <c r="AC14" i="1" s="1"/>
  <c r="Y15" i="1"/>
  <c r="Z15" i="1" s="1"/>
  <c r="AB15" i="1" s="1"/>
  <c r="O17" i="1"/>
  <c r="R20" i="1"/>
  <c r="R46" i="1" s="1"/>
  <c r="X21" i="1"/>
  <c r="AA21" i="1" s="1"/>
  <c r="AC21" i="1" s="1"/>
  <c r="V22" i="1"/>
  <c r="AA22" i="1"/>
  <c r="AC22" i="1" s="1"/>
  <c r="Y23" i="1"/>
  <c r="Z23" i="1" s="1"/>
  <c r="AB23" i="1" s="1"/>
  <c r="O24" i="1"/>
  <c r="O25" i="1"/>
  <c r="O26" i="1"/>
  <c r="O27" i="1"/>
  <c r="O28" i="1"/>
  <c r="P31" i="1"/>
  <c r="O31" i="1"/>
  <c r="T32" i="1"/>
  <c r="T46" i="1" s="1"/>
  <c r="P33" i="1"/>
  <c r="O33" i="1"/>
  <c r="P37" i="1"/>
  <c r="O37" i="1"/>
  <c r="O38" i="1"/>
  <c r="V34" i="1"/>
  <c r="U34" i="1"/>
  <c r="Q34" i="1"/>
  <c r="P34" i="1"/>
  <c r="V36" i="1"/>
  <c r="U36" i="1"/>
  <c r="Q36" i="1"/>
  <c r="P36" i="1"/>
  <c r="V38" i="1"/>
  <c r="U38" i="1"/>
  <c r="Q38" i="1"/>
  <c r="P38" i="1"/>
  <c r="V40" i="1"/>
  <c r="U40" i="1"/>
  <c r="Q40" i="1"/>
  <c r="P40" i="1"/>
  <c r="V42" i="1"/>
  <c r="P42" i="1"/>
  <c r="Q44" i="1"/>
  <c r="AA24" i="1" l="1"/>
  <c r="AC24" i="1" s="1"/>
  <c r="AD24" i="1"/>
  <c r="AD26" i="1"/>
  <c r="AA26" i="1"/>
  <c r="AC26" i="1" s="1"/>
  <c r="AJ26" i="1" s="1"/>
  <c r="AK26" i="1" s="1"/>
  <c r="AK28" i="1"/>
  <c r="AD28" i="1"/>
  <c r="X37" i="1"/>
  <c r="Y37" i="1"/>
  <c r="Z37" i="1" s="1"/>
  <c r="AB37" i="1" s="1"/>
  <c r="Y16" i="1"/>
  <c r="Z16" i="1" s="1"/>
  <c r="AB16" i="1" s="1"/>
  <c r="X16" i="1"/>
  <c r="AD19" i="1"/>
  <c r="Y12" i="1"/>
  <c r="Z12" i="1" s="1"/>
  <c r="AB12" i="1" s="1"/>
  <c r="X12" i="1"/>
  <c r="Y40" i="1"/>
  <c r="Z40" i="1" s="1"/>
  <c r="AB40" i="1" s="1"/>
  <c r="X40" i="1"/>
  <c r="Y38" i="1"/>
  <c r="Z38" i="1" s="1"/>
  <c r="AB38" i="1" s="1"/>
  <c r="X38" i="1"/>
  <c r="Y34" i="1"/>
  <c r="Z34" i="1" s="1"/>
  <c r="AB34" i="1" s="1"/>
  <c r="X34" i="1"/>
  <c r="Y44" i="1"/>
  <c r="Z44" i="1" s="1"/>
  <c r="AB44" i="1" s="1"/>
  <c r="X44" i="1"/>
  <c r="X31" i="1"/>
  <c r="Y31" i="1"/>
  <c r="Z31" i="1" s="1"/>
  <c r="AB31" i="1" s="1"/>
  <c r="U46" i="1"/>
  <c r="AK15" i="1"/>
  <c r="X41" i="1"/>
  <c r="Y41" i="1"/>
  <c r="Z41" i="1" s="1"/>
  <c r="AB41" i="1" s="1"/>
  <c r="AK29" i="1"/>
  <c r="AA15" i="1"/>
  <c r="AC15" i="1" s="1"/>
  <c r="Y24" i="1"/>
  <c r="Z24" i="1" s="1"/>
  <c r="AB24" i="1" s="1"/>
  <c r="AJ21" i="1"/>
  <c r="AK21" i="1" s="1"/>
  <c r="Y14" i="1"/>
  <c r="Z14" i="1" s="1"/>
  <c r="AB14" i="1" s="1"/>
  <c r="X14" i="1"/>
  <c r="X11" i="1"/>
  <c r="Y11" i="1"/>
  <c r="Z11" i="1" s="1"/>
  <c r="AB11" i="1" s="1"/>
  <c r="AJ23" i="1"/>
  <c r="AK23" i="1" s="1"/>
  <c r="X10" i="1"/>
  <c r="Y10" i="1"/>
  <c r="Z10" i="1" s="1"/>
  <c r="AB10" i="1" s="1"/>
  <c r="X43" i="1"/>
  <c r="Y43" i="1"/>
  <c r="Z43" i="1" s="1"/>
  <c r="AB43" i="1" s="1"/>
  <c r="AJ28" i="1"/>
  <c r="Y36" i="1"/>
  <c r="Z36" i="1" s="1"/>
  <c r="AB36" i="1" s="1"/>
  <c r="X36" i="1"/>
  <c r="X39" i="1"/>
  <c r="Y39" i="1"/>
  <c r="Z39" i="1" s="1"/>
  <c r="AB39" i="1" s="1"/>
  <c r="X30" i="1"/>
  <c r="Y30" i="1"/>
  <c r="Z30" i="1" s="1"/>
  <c r="AB30" i="1" s="1"/>
  <c r="X18" i="1"/>
  <c r="Y18" i="1"/>
  <c r="Z18" i="1" s="1"/>
  <c r="AB18" i="1" s="1"/>
  <c r="X45" i="1"/>
  <c r="Y45" i="1"/>
  <c r="Z45" i="1" s="1"/>
  <c r="AB45" i="1" s="1"/>
  <c r="X35" i="1"/>
  <c r="Y35" i="1"/>
  <c r="Z35" i="1" s="1"/>
  <c r="AB35" i="1" s="1"/>
  <c r="AJ29" i="1"/>
  <c r="Y27" i="1"/>
  <c r="Z27" i="1" s="1"/>
  <c r="AB27" i="1" s="1"/>
  <c r="X27" i="1"/>
  <c r="AJ22" i="1"/>
  <c r="AK22" i="1" s="1"/>
  <c r="Y42" i="1"/>
  <c r="Z42" i="1" s="1"/>
  <c r="AB42" i="1" s="1"/>
  <c r="X42" i="1"/>
  <c r="X33" i="1"/>
  <c r="Y33" i="1"/>
  <c r="Z33" i="1" s="1"/>
  <c r="AB33" i="1" s="1"/>
  <c r="AJ15" i="1"/>
  <c r="O46" i="1"/>
  <c r="Y32" i="1"/>
  <c r="Z32" i="1" s="1"/>
  <c r="AB32" i="1" s="1"/>
  <c r="X32" i="1"/>
  <c r="AA17" i="1"/>
  <c r="AC17" i="1" s="1"/>
  <c r="AJ17" i="1" s="1"/>
  <c r="AK17" i="1" s="1"/>
  <c r="X9" i="1"/>
  <c r="P46" i="1"/>
  <c r="Y9" i="1"/>
  <c r="Y25" i="1"/>
  <c r="Z25" i="1" s="1"/>
  <c r="AB25" i="1" s="1"/>
  <c r="X25" i="1"/>
  <c r="Y20" i="1"/>
  <c r="Z20" i="1" s="1"/>
  <c r="AB20" i="1" s="1"/>
  <c r="X20" i="1"/>
  <c r="AD23" i="1"/>
  <c r="AA19" i="1"/>
  <c r="AC19" i="1" s="1"/>
  <c r="AJ19" i="1" s="1"/>
  <c r="AK19" i="1" s="1"/>
  <c r="AD21" i="1"/>
  <c r="AD13" i="1"/>
  <c r="AJ13" i="1" s="1"/>
  <c r="AK13" i="1" s="1"/>
  <c r="AD25" i="1" l="1"/>
  <c r="X46" i="1"/>
  <c r="AD9" i="1"/>
  <c r="AJ14" i="1"/>
  <c r="AK14" i="1" s="1"/>
  <c r="AD34" i="1"/>
  <c r="AA34" i="1"/>
  <c r="AC34" i="1" s="1"/>
  <c r="AJ34" i="1" s="1"/>
  <c r="AK34" i="1" s="1"/>
  <c r="AD40" i="1"/>
  <c r="AA40" i="1"/>
  <c r="AC40" i="1" s="1"/>
  <c r="AD33" i="1"/>
  <c r="AA33" i="1"/>
  <c r="AC33" i="1" s="1"/>
  <c r="AJ33" i="1" s="1"/>
  <c r="AK33" i="1" s="1"/>
  <c r="AD35" i="1"/>
  <c r="AA35" i="1"/>
  <c r="AC35" i="1" s="1"/>
  <c r="AJ35" i="1" s="1"/>
  <c r="AK35" i="1" s="1"/>
  <c r="AD39" i="1"/>
  <c r="AA39" i="1"/>
  <c r="AC39" i="1" s="1"/>
  <c r="AJ39" i="1" s="1"/>
  <c r="AK39" i="1" s="1"/>
  <c r="AJ11" i="1"/>
  <c r="AA44" i="1"/>
  <c r="AC44" i="1" s="1"/>
  <c r="AD44" i="1"/>
  <c r="AJ40" i="1"/>
  <c r="AK40" i="1" s="1"/>
  <c r="AD37" i="1"/>
  <c r="AA37" i="1"/>
  <c r="AC37" i="1" s="1"/>
  <c r="AJ37" i="1" s="1"/>
  <c r="AK37" i="1" s="1"/>
  <c r="AD20" i="1"/>
  <c r="Y46" i="1"/>
  <c r="Z9" i="1"/>
  <c r="AD42" i="1"/>
  <c r="AA42" i="1"/>
  <c r="AC42" i="1" s="1"/>
  <c r="AJ42" i="1" s="1"/>
  <c r="AK42" i="1" s="1"/>
  <c r="AA36" i="1"/>
  <c r="AC36" i="1" s="1"/>
  <c r="AJ36" i="1" s="1"/>
  <c r="AK36" i="1" s="1"/>
  <c r="AD36" i="1"/>
  <c r="AD10" i="1"/>
  <c r="AK11" i="1"/>
  <c r="AD11" i="1"/>
  <c r="AJ24" i="1"/>
  <c r="AK24" i="1" s="1"/>
  <c r="AJ44" i="1"/>
  <c r="AK44" i="1" s="1"/>
  <c r="AD38" i="1"/>
  <c r="AA38" i="1"/>
  <c r="AC38" i="1" s="1"/>
  <c r="AD12" i="1"/>
  <c r="AD16" i="1"/>
  <c r="AJ16" i="1" s="1"/>
  <c r="AK16" i="1" s="1"/>
  <c r="AD43" i="1"/>
  <c r="AA43" i="1"/>
  <c r="AC43" i="1" s="1"/>
  <c r="AA31" i="1"/>
  <c r="AC31" i="1" s="1"/>
  <c r="AJ31" i="1" s="1"/>
  <c r="AK31" i="1" s="1"/>
  <c r="AD31" i="1"/>
  <c r="AJ25" i="1"/>
  <c r="AK25" i="1" s="1"/>
  <c r="AD27" i="1"/>
  <c r="AJ27" i="1" s="1"/>
  <c r="AK27" i="1" s="1"/>
  <c r="AA18" i="1"/>
  <c r="AD18" i="1"/>
  <c r="AJ10" i="1"/>
  <c r="AK10" i="1" s="1"/>
  <c r="AJ20" i="1"/>
  <c r="AK20" i="1" s="1"/>
  <c r="AD32" i="1"/>
  <c r="AJ32" i="1" s="1"/>
  <c r="AK32" i="1" s="1"/>
  <c r="AA32" i="1"/>
  <c r="AC32" i="1" s="1"/>
  <c r="AD45" i="1"/>
  <c r="AJ45" i="1" s="1"/>
  <c r="AK45" i="1" s="1"/>
  <c r="AD30" i="1"/>
  <c r="AJ30" i="1" s="1"/>
  <c r="AK30" i="1" s="1"/>
  <c r="AJ43" i="1"/>
  <c r="AK43" i="1" s="1"/>
  <c r="AD14" i="1"/>
  <c r="AD41" i="1"/>
  <c r="AJ41" i="1" s="1"/>
  <c r="AK41" i="1" s="1"/>
  <c r="AA41" i="1"/>
  <c r="AC41" i="1" s="1"/>
  <c r="AJ38" i="1"/>
  <c r="AK38" i="1" s="1"/>
  <c r="AJ12" i="1"/>
  <c r="AK12" i="1" s="1"/>
  <c r="Z46" i="1" l="1"/>
  <c r="AB9" i="1"/>
  <c r="AC18" i="1"/>
  <c r="AA46" i="1"/>
  <c r="AD46" i="1"/>
  <c r="AB46" i="1" l="1"/>
  <c r="AJ9" i="1"/>
  <c r="AC46" i="1"/>
  <c r="AJ18" i="1"/>
  <c r="AK18" i="1" s="1"/>
  <c r="AJ46" i="1" l="1"/>
  <c r="AK9" i="1"/>
  <c r="AK46" i="1" s="1"/>
</calcChain>
</file>

<file path=xl/sharedStrings.xml><?xml version="1.0" encoding="utf-8"?>
<sst xmlns="http://schemas.openxmlformats.org/spreadsheetml/2006/main" count="77" uniqueCount="77">
  <si>
    <t>Name of Company -  WSP CRANES &amp; SERVICES</t>
  </si>
  <si>
    <t>Salary Sheet</t>
  </si>
  <si>
    <t>Month of - Jan 2023</t>
  </si>
  <si>
    <t>SN</t>
  </si>
  <si>
    <t>EMP ID</t>
  </si>
  <si>
    <t>EMPLOYEE NAME</t>
  </si>
  <si>
    <t>Gross Salary</t>
  </si>
  <si>
    <t>Salary Type</t>
  </si>
  <si>
    <t>M/F</t>
  </si>
  <si>
    <t>OT Hrs</t>
  </si>
  <si>
    <t>Payable days</t>
  </si>
  <si>
    <t>Basic +DA 50 %-A</t>
  </si>
  <si>
    <t>HRA 40 %-A</t>
  </si>
  <si>
    <t>Con All 2083 Fixed-A</t>
  </si>
  <si>
    <t>Medical Allowance 2083-A</t>
  </si>
  <si>
    <t>Books &amp; Edu-A</t>
  </si>
  <si>
    <t>LTA-A</t>
  </si>
  <si>
    <t>Gross PM-A</t>
  </si>
  <si>
    <t>Basic +DA 50 %-E</t>
  </si>
  <si>
    <t>HRA 40 %-E</t>
  </si>
  <si>
    <t>Con All 2083 Fixed-E</t>
  </si>
  <si>
    <t>Medical Allowance 2083-E</t>
  </si>
  <si>
    <t>Books &amp; Edu-E</t>
  </si>
  <si>
    <t>LTA-E</t>
  </si>
  <si>
    <t>OT</t>
  </si>
  <si>
    <t>Att Bonus</t>
  </si>
  <si>
    <t>Gross Month-E</t>
  </si>
  <si>
    <t>Total PF Wages</t>
  </si>
  <si>
    <t>Final PF Wages</t>
  </si>
  <si>
    <t>ESIC Salary</t>
  </si>
  <si>
    <t>PF</t>
  </si>
  <si>
    <t>ESIC</t>
  </si>
  <si>
    <t>PT</t>
  </si>
  <si>
    <t>MLWF</t>
  </si>
  <si>
    <t>TDS</t>
  </si>
  <si>
    <t>Advance</t>
  </si>
  <si>
    <t>Mediclaim</t>
  </si>
  <si>
    <t>DED2</t>
  </si>
  <si>
    <t>Total Deduction</t>
  </si>
  <si>
    <t>Monthly Take Home</t>
  </si>
  <si>
    <t>WSP001</t>
  </si>
  <si>
    <t>WSP002</t>
  </si>
  <si>
    <t>WSP020</t>
  </si>
  <si>
    <t>WSP028</t>
  </si>
  <si>
    <t>WSP033</t>
  </si>
  <si>
    <t>WSP040</t>
  </si>
  <si>
    <t>WSP042</t>
  </si>
  <si>
    <t>WSP044</t>
  </si>
  <si>
    <t>WSP045</t>
  </si>
  <si>
    <t>WSP047</t>
  </si>
  <si>
    <t>WSP048</t>
  </si>
  <si>
    <t>WSP051</t>
  </si>
  <si>
    <t>WSP052</t>
  </si>
  <si>
    <t>WSP055</t>
  </si>
  <si>
    <t>WSP056</t>
  </si>
  <si>
    <t>WSP060</t>
  </si>
  <si>
    <t>WSP062</t>
  </si>
  <si>
    <t>WSP064</t>
  </si>
  <si>
    <t>WSP070</t>
  </si>
  <si>
    <t>WSP072</t>
  </si>
  <si>
    <t>WSP074</t>
  </si>
  <si>
    <t>WSP077</t>
  </si>
  <si>
    <t>WSP078</t>
  </si>
  <si>
    <t>WSP079</t>
  </si>
  <si>
    <t>WSP081</t>
  </si>
  <si>
    <t>WSP082</t>
  </si>
  <si>
    <t>WSP084</t>
  </si>
  <si>
    <t>WSP085</t>
  </si>
  <si>
    <t>WSP086</t>
  </si>
  <si>
    <t>WSP087</t>
  </si>
  <si>
    <t>WSP088</t>
  </si>
  <si>
    <t>WSP089</t>
  </si>
  <si>
    <t>WSP090</t>
  </si>
  <si>
    <t>WSP091</t>
  </si>
  <si>
    <t>WSP092</t>
  </si>
  <si>
    <t>WSP093</t>
  </si>
  <si>
    <t>WSP094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</si>
</sst>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5" formatCode="_(* #,##0_);_(* \(#,##0\);_(* &quot;-&quot;??_);_(@_)"/>
    <numFmt numFmtId="166" formatCode="#,##0.00;[Red]#,##0.00"/>
    <numFmt numFmtId="167" formatCode="#,##0;[Red]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165" fontId="2" fillId="0" borderId="0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15" fontId="6" fillId="0" borderId="1" xfId="0" applyNumberFormat="1" applyFont="1" applyBorder="1" applyAlignment="1">
      <alignment horizontal="left"/>
    </xf>
    <xf numFmtId="165" fontId="2" fillId="0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left" vertical="center"/>
    </xf>
    <xf numFmtId="165" fontId="2" fillId="0" borderId="1" xfId="1" applyNumberFormat="1" applyFont="1" applyFill="1" applyBorder="1" applyAlignment="1">
      <alignment horizontal="left" vertical="center"/>
    </xf>
    <xf numFmtId="165" fontId="6" fillId="0" borderId="1" xfId="1" applyNumberFormat="1" applyFont="1" applyFill="1" applyBorder="1" applyAlignment="1">
      <alignment horizontal="left" vertical="center"/>
    </xf>
    <xf numFmtId="165" fontId="2" fillId="0" borderId="1" xfId="1" applyNumberFormat="1" applyFont="1" applyFill="1" applyBorder="1" applyAlignment="1">
      <alignment horizontal="left"/>
    </xf>
    <xf numFmtId="1" fontId="2" fillId="0" borderId="1" xfId="1" applyNumberFormat="1" applyFont="1" applyFill="1" applyBorder="1" applyAlignment="1">
      <alignment horizontal="left"/>
    </xf>
    <xf numFmtId="1" fontId="2" fillId="0" borderId="1" xfId="1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67" fontId="2" fillId="0" borderId="1" xfId="1" applyNumberFormat="1" applyFont="1" applyFill="1" applyBorder="1" applyAlignment="1">
      <alignment horizontal="left" vertical="center"/>
    </xf>
    <xf numFmtId="165" fontId="2" fillId="0" borderId="1" xfId="0" applyNumberFormat="1" applyFont="1" applyBorder="1" applyAlignment="1">
      <alignment horizontal="left"/>
    </xf>
    <xf numFmtId="165" fontId="2" fillId="0" borderId="0" xfId="0" applyNumberFormat="1" applyFont="1"/>
    <xf numFmtId="0" fontId="2" fillId="0" borderId="0" xfId="0" applyFont="1"/>
    <xf numFmtId="0" fontId="5" fillId="4" borderId="2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5" fontId="2" fillId="0" borderId="0" xfId="0" applyNumberFormat="1" applyFont="1" applyAlignment="1">
      <alignment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HANKAR%20PATIL\WSP%20CRANES\HR\SALARY%20SHEETS\SALARY%20SHEET%202023\Copy%20of%20133.%20Jan%2023%20Attendance%20sheet.xls" TargetMode="External"/><Relationship Id="rId1" Type="http://schemas.openxmlformats.org/officeDocument/2006/relationships/externalLinkPath" Target="Copy%20of%20133.%20Jan%2023%20Attendance%20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ft"/>
      <sheetName val="Master "/>
      <sheetName val="Att Sheet"/>
      <sheetName val="PM Salary"/>
      <sheetName val="PF Sheet"/>
      <sheetName val="ESIC Sheet"/>
      <sheetName val="PTRC Sheet"/>
      <sheetName val="MLWF Sheet"/>
      <sheetName val="Pay Slip PM "/>
      <sheetName val="Bank Statment "/>
      <sheetName val="Remark"/>
    </sheetNames>
    <sheetDataSet>
      <sheetData sheetId="0"/>
      <sheetData sheetId="1">
        <row r="5">
          <cell r="B5" t="str">
            <v>WSP001</v>
          </cell>
          <cell r="C5">
            <v>13261407</v>
          </cell>
          <cell r="D5">
            <v>3307526961</v>
          </cell>
          <cell r="E5">
            <v>10004</v>
          </cell>
          <cell r="F5">
            <v>101489818687</v>
          </cell>
          <cell r="G5" t="str">
            <v>PUPUN19883330000010004</v>
          </cell>
          <cell r="H5" t="str">
            <v>RAHUL RANGRAO PATIL</v>
          </cell>
          <cell r="I5" t="str">
            <v>MALE</v>
          </cell>
          <cell r="J5" t="str">
            <v>19.09.1994</v>
          </cell>
          <cell r="K5" t="str">
            <v>01.07.2019</v>
          </cell>
          <cell r="L5" t="str">
            <v>RANGRAO</v>
          </cell>
          <cell r="M5" t="str">
            <v>FATHER</v>
          </cell>
          <cell r="N5" t="str">
            <v>UNMARRIED</v>
          </cell>
          <cell r="P5" t="str">
            <v>YES</v>
          </cell>
          <cell r="Q5">
            <v>647318651550</v>
          </cell>
          <cell r="R5">
            <v>0</v>
          </cell>
          <cell r="S5" t="str">
            <v>SB046011100005513</v>
          </cell>
          <cell r="T5" t="str">
            <v>ABHYUDAYA CO-OP. BANK LTD.</v>
          </cell>
          <cell r="U5" t="str">
            <v>ABHY0065105</v>
          </cell>
          <cell r="V5" t="str">
            <v>FACTORY</v>
          </cell>
          <cell r="W5" t="str">
            <v>ELECT.</v>
          </cell>
          <cell r="X5" t="str">
            <v>SERVICES</v>
          </cell>
          <cell r="Y5" t="str">
            <v>S</v>
          </cell>
          <cell r="AA5" t="str">
            <v>MW</v>
          </cell>
          <cell r="AB5" t="str">
            <v>PM</v>
          </cell>
          <cell r="AC5">
            <v>21500</v>
          </cell>
          <cell r="AD5">
            <v>13456</v>
          </cell>
          <cell r="AE5">
            <v>5383</v>
          </cell>
          <cell r="AF5">
            <v>0</v>
          </cell>
          <cell r="AG5">
            <v>2083</v>
          </cell>
          <cell r="AH5">
            <v>200</v>
          </cell>
          <cell r="AI5">
            <v>378</v>
          </cell>
          <cell r="AJ5">
            <v>21500</v>
          </cell>
        </row>
        <row r="6">
          <cell r="B6" t="str">
            <v>WSP002</v>
          </cell>
          <cell r="C6">
            <v>13261413</v>
          </cell>
          <cell r="D6">
            <v>3307526957</v>
          </cell>
          <cell r="E6">
            <v>10021</v>
          </cell>
          <cell r="F6">
            <v>101491159550</v>
          </cell>
          <cell r="G6" t="str">
            <v>PUPUN19883330000010021</v>
          </cell>
          <cell r="H6" t="str">
            <v>SUBHASH KRISHNA PATIL</v>
          </cell>
          <cell r="I6" t="str">
            <v>MALE</v>
          </cell>
          <cell r="J6" t="str">
            <v>09.06.1985</v>
          </cell>
          <cell r="K6" t="str">
            <v>01.07.2019</v>
          </cell>
          <cell r="L6" t="str">
            <v>KRISHNA</v>
          </cell>
          <cell r="M6" t="str">
            <v>FATHER</v>
          </cell>
          <cell r="N6" t="str">
            <v>MARRIED</v>
          </cell>
          <cell r="P6" t="str">
            <v>YES</v>
          </cell>
          <cell r="Q6">
            <v>558943922849</v>
          </cell>
          <cell r="R6" t="str">
            <v>AWBPP3294N</v>
          </cell>
          <cell r="S6" t="str">
            <v>SB046011100005548</v>
          </cell>
          <cell r="T6" t="str">
            <v>ABHYUDAYA CO-OP. BANK LTD.</v>
          </cell>
          <cell r="U6" t="str">
            <v>ABHY0065106</v>
          </cell>
          <cell r="V6" t="str">
            <v>FACTORY</v>
          </cell>
          <cell r="W6" t="str">
            <v>FITTER</v>
          </cell>
          <cell r="X6" t="str">
            <v>SERVICES</v>
          </cell>
          <cell r="Y6" t="str">
            <v>S</v>
          </cell>
          <cell r="AA6" t="str">
            <v>MW</v>
          </cell>
          <cell r="AB6" t="str">
            <v>PM</v>
          </cell>
          <cell r="AC6">
            <v>26100</v>
          </cell>
          <cell r="AD6">
            <v>13456</v>
          </cell>
          <cell r="AE6">
            <v>5383</v>
          </cell>
          <cell r="AF6">
            <v>2083</v>
          </cell>
          <cell r="AG6">
            <v>2083</v>
          </cell>
          <cell r="AH6">
            <v>200</v>
          </cell>
          <cell r="AI6">
            <v>2895</v>
          </cell>
          <cell r="AJ6">
            <v>26100</v>
          </cell>
        </row>
        <row r="7">
          <cell r="B7" t="str">
            <v>WSP020</v>
          </cell>
          <cell r="C7">
            <v>13261412</v>
          </cell>
          <cell r="D7">
            <v>3309041529</v>
          </cell>
          <cell r="E7">
            <v>10018</v>
          </cell>
          <cell r="F7">
            <v>100332972378</v>
          </cell>
          <cell r="G7" t="str">
            <v>PUPUN19883330000010018</v>
          </cell>
          <cell r="H7" t="str">
            <v>SANJAY DNYANU WAGARE</v>
          </cell>
          <cell r="I7" t="str">
            <v>MALE</v>
          </cell>
          <cell r="J7" t="str">
            <v>06.05.1970</v>
          </cell>
          <cell r="K7" t="str">
            <v>01.07.2019</v>
          </cell>
          <cell r="L7" t="str">
            <v>DNYANU</v>
          </cell>
          <cell r="M7" t="str">
            <v>FATHER</v>
          </cell>
          <cell r="N7" t="str">
            <v>MARRID</v>
          </cell>
          <cell r="P7" t="str">
            <v>YES</v>
          </cell>
          <cell r="R7" t="str">
            <v>AARPW0263A</v>
          </cell>
          <cell r="S7" t="str">
            <v>SB04601110000</v>
          </cell>
          <cell r="T7" t="str">
            <v>ABHYUDAYA CO-OP. BANK LTD.</v>
          </cell>
          <cell r="V7" t="str">
            <v>FACTORY</v>
          </cell>
          <cell r="W7" t="str">
            <v>STORE KEEPER</v>
          </cell>
          <cell r="X7" t="str">
            <v>STORE</v>
          </cell>
          <cell r="Y7" t="str">
            <v>S</v>
          </cell>
          <cell r="AA7" t="str">
            <v>MW</v>
          </cell>
          <cell r="AB7" t="str">
            <v>PM</v>
          </cell>
          <cell r="AC7">
            <v>26500</v>
          </cell>
          <cell r="AD7">
            <v>13456</v>
          </cell>
          <cell r="AE7">
            <v>5383</v>
          </cell>
          <cell r="AF7">
            <v>2083</v>
          </cell>
          <cell r="AG7">
            <v>2083</v>
          </cell>
          <cell r="AH7">
            <v>200</v>
          </cell>
          <cell r="AI7">
            <v>3295</v>
          </cell>
          <cell r="AJ7">
            <v>26500</v>
          </cell>
        </row>
        <row r="8">
          <cell r="B8" t="str">
            <v>WSP028</v>
          </cell>
          <cell r="C8">
            <v>13261401</v>
          </cell>
          <cell r="D8">
            <v>3309699022</v>
          </cell>
          <cell r="E8">
            <v>10003</v>
          </cell>
          <cell r="F8">
            <v>101489818673</v>
          </cell>
          <cell r="G8" t="str">
            <v>PUPUN19883330000010003</v>
          </cell>
          <cell r="H8" t="str">
            <v>JEEVAN JANAK HAJARE</v>
          </cell>
          <cell r="I8" t="str">
            <v>MALE</v>
          </cell>
          <cell r="J8" t="str">
            <v>01.05.1988</v>
          </cell>
          <cell r="K8" t="str">
            <v>01.07.2019</v>
          </cell>
          <cell r="L8" t="str">
            <v>JANAK</v>
          </cell>
          <cell r="M8" t="str">
            <v>FATHER</v>
          </cell>
          <cell r="N8" t="str">
            <v>MARRIED</v>
          </cell>
          <cell r="P8" t="str">
            <v>YES</v>
          </cell>
          <cell r="V8" t="str">
            <v>FACTORY</v>
          </cell>
          <cell r="W8" t="str">
            <v>FITTAR</v>
          </cell>
          <cell r="X8" t="str">
            <v>SERVICES</v>
          </cell>
          <cell r="Y8" t="str">
            <v>S</v>
          </cell>
          <cell r="AA8" t="str">
            <v>MW</v>
          </cell>
          <cell r="AB8" t="str">
            <v>PM</v>
          </cell>
          <cell r="AC8">
            <v>24500</v>
          </cell>
          <cell r="AD8">
            <v>13456</v>
          </cell>
          <cell r="AE8">
            <v>5383</v>
          </cell>
          <cell r="AF8">
            <v>0</v>
          </cell>
          <cell r="AG8">
            <v>2083</v>
          </cell>
          <cell r="AH8">
            <v>200</v>
          </cell>
          <cell r="AI8">
            <v>3378</v>
          </cell>
          <cell r="AJ8">
            <v>24500</v>
          </cell>
        </row>
        <row r="9">
          <cell r="B9" t="str">
            <v>WSP033</v>
          </cell>
          <cell r="C9">
            <v>13261409</v>
          </cell>
          <cell r="D9">
            <v>3310072063</v>
          </cell>
          <cell r="E9">
            <v>10013</v>
          </cell>
          <cell r="F9">
            <v>101489819364</v>
          </cell>
          <cell r="G9" t="str">
            <v>PUPUN19883330000010013</v>
          </cell>
          <cell r="H9" t="str">
            <v>SAMIJ KHAN</v>
          </cell>
          <cell r="I9" t="str">
            <v>MALE</v>
          </cell>
          <cell r="J9" t="str">
            <v>09.06.1995</v>
          </cell>
          <cell r="K9" t="str">
            <v>01.07.2019</v>
          </cell>
          <cell r="L9" t="str">
            <v>JEARUL</v>
          </cell>
          <cell r="M9" t="str">
            <v>FATHER</v>
          </cell>
          <cell r="N9" t="str">
            <v>UNMARRIED</v>
          </cell>
          <cell r="P9" t="str">
            <v>YES</v>
          </cell>
          <cell r="V9" t="str">
            <v>FACTORY</v>
          </cell>
          <cell r="W9" t="str">
            <v>FITTAR</v>
          </cell>
          <cell r="X9" t="str">
            <v>SERVICES</v>
          </cell>
          <cell r="Y9" t="str">
            <v>S</v>
          </cell>
          <cell r="AA9" t="str">
            <v>MW</v>
          </cell>
          <cell r="AB9" t="str">
            <v>PM</v>
          </cell>
          <cell r="AC9">
            <v>24500</v>
          </cell>
          <cell r="AD9">
            <v>13456</v>
          </cell>
          <cell r="AE9">
            <v>5383</v>
          </cell>
          <cell r="AF9">
            <v>0</v>
          </cell>
          <cell r="AG9">
            <v>2083</v>
          </cell>
          <cell r="AH9">
            <v>200</v>
          </cell>
          <cell r="AI9">
            <v>3378</v>
          </cell>
          <cell r="AJ9">
            <v>24500</v>
          </cell>
        </row>
        <row r="10">
          <cell r="B10" t="str">
            <v>WSP040</v>
          </cell>
          <cell r="C10">
            <v>13261416</v>
          </cell>
          <cell r="D10">
            <v>3310411189</v>
          </cell>
          <cell r="E10">
            <v>10017</v>
          </cell>
          <cell r="F10">
            <v>101490909080</v>
          </cell>
          <cell r="G10" t="str">
            <v>PUPUN19883330000010017</v>
          </cell>
          <cell r="H10" t="str">
            <v>TATYABHAU BHAUSAHEB LAHAKAR</v>
          </cell>
          <cell r="I10" t="str">
            <v>MALE</v>
          </cell>
          <cell r="J10" t="str">
            <v>06.01.1970</v>
          </cell>
          <cell r="K10" t="str">
            <v>01.07.2019</v>
          </cell>
          <cell r="L10" t="str">
            <v>BHAUSAHEB</v>
          </cell>
          <cell r="M10" t="str">
            <v>FATHER</v>
          </cell>
          <cell r="N10" t="str">
            <v>MARRIED</v>
          </cell>
          <cell r="P10" t="str">
            <v>YES</v>
          </cell>
          <cell r="V10" t="str">
            <v>FACTORY</v>
          </cell>
          <cell r="W10" t="str">
            <v>PENTAR</v>
          </cell>
          <cell r="X10" t="str">
            <v>PRODUTION</v>
          </cell>
          <cell r="Y10" t="str">
            <v>S</v>
          </cell>
          <cell r="AA10" t="str">
            <v>MW</v>
          </cell>
          <cell r="AB10" t="str">
            <v>PM</v>
          </cell>
          <cell r="AC10">
            <v>23800</v>
          </cell>
          <cell r="AD10">
            <v>13456</v>
          </cell>
          <cell r="AE10">
            <v>5383</v>
          </cell>
          <cell r="AF10">
            <v>0</v>
          </cell>
          <cell r="AG10">
            <v>2083</v>
          </cell>
          <cell r="AH10">
            <v>200</v>
          </cell>
          <cell r="AI10">
            <v>2678</v>
          </cell>
          <cell r="AJ10">
            <v>23800</v>
          </cell>
        </row>
        <row r="11">
          <cell r="B11" t="str">
            <v>WSP042</v>
          </cell>
          <cell r="C11">
            <v>13261417</v>
          </cell>
          <cell r="D11">
            <v>3310596176</v>
          </cell>
          <cell r="E11">
            <v>10005</v>
          </cell>
          <cell r="F11">
            <v>101489818694</v>
          </cell>
          <cell r="G11" t="str">
            <v>PUPUN19883330000010005</v>
          </cell>
          <cell r="H11" t="str">
            <v>VIDYA SANJAY PIMPRIKAR</v>
          </cell>
          <cell r="I11" t="str">
            <v>FEMALE</v>
          </cell>
          <cell r="J11" t="str">
            <v>19.03.1975</v>
          </cell>
          <cell r="K11" t="str">
            <v>01.07.2019</v>
          </cell>
          <cell r="L11" t="str">
            <v>SANJAY</v>
          </cell>
          <cell r="M11" t="str">
            <v>HUSBAND</v>
          </cell>
          <cell r="N11" t="str">
            <v>MARRIED</v>
          </cell>
          <cell r="P11" t="str">
            <v>YES</v>
          </cell>
          <cell r="V11" t="str">
            <v>FACTORY</v>
          </cell>
          <cell r="W11" t="str">
            <v>ACCOUNTANT</v>
          </cell>
          <cell r="X11" t="str">
            <v>ACCOUNT</v>
          </cell>
          <cell r="Y11" t="str">
            <v>S</v>
          </cell>
          <cell r="AA11" t="str">
            <v>MW</v>
          </cell>
          <cell r="AB11" t="str">
            <v>PM</v>
          </cell>
          <cell r="AC11">
            <v>19500</v>
          </cell>
          <cell r="AD11">
            <v>13456</v>
          </cell>
          <cell r="AE11">
            <v>5383</v>
          </cell>
          <cell r="AF11">
            <v>0</v>
          </cell>
          <cell r="AG11">
            <v>0</v>
          </cell>
          <cell r="AH11">
            <v>0</v>
          </cell>
          <cell r="AI11">
            <v>661</v>
          </cell>
          <cell r="AJ11">
            <v>19500</v>
          </cell>
        </row>
        <row r="12">
          <cell r="B12" t="str">
            <v>WSP044</v>
          </cell>
          <cell r="C12">
            <v>22862465</v>
          </cell>
          <cell r="D12">
            <v>3310693857</v>
          </cell>
          <cell r="E12">
            <v>10012</v>
          </cell>
          <cell r="F12">
            <v>101489818752</v>
          </cell>
          <cell r="G12" t="str">
            <v>PUPUN19883330000010012</v>
          </cell>
          <cell r="H12" t="str">
            <v>POORNAVASI NANHAKURAM YADAV</v>
          </cell>
          <cell r="I12" t="str">
            <v>MALE</v>
          </cell>
          <cell r="J12" t="str">
            <v>01.01.1975</v>
          </cell>
          <cell r="K12" t="str">
            <v>01.07.2019</v>
          </cell>
          <cell r="L12" t="str">
            <v>NANHAKURAM</v>
          </cell>
          <cell r="M12" t="str">
            <v>FATHER</v>
          </cell>
          <cell r="N12" t="str">
            <v>MARRIED</v>
          </cell>
          <cell r="P12" t="str">
            <v>YES</v>
          </cell>
          <cell r="V12" t="str">
            <v>FACTORY</v>
          </cell>
          <cell r="W12" t="str">
            <v>TURNER</v>
          </cell>
          <cell r="X12" t="str">
            <v>PRODUTION</v>
          </cell>
          <cell r="Y12" t="str">
            <v>S</v>
          </cell>
          <cell r="AA12" t="str">
            <v>MW</v>
          </cell>
          <cell r="AB12" t="str">
            <v>PM</v>
          </cell>
          <cell r="AC12">
            <v>22500</v>
          </cell>
          <cell r="AD12">
            <v>13456</v>
          </cell>
          <cell r="AE12">
            <v>5383</v>
          </cell>
          <cell r="AF12">
            <v>0</v>
          </cell>
          <cell r="AG12">
            <v>2083</v>
          </cell>
          <cell r="AH12">
            <v>200</v>
          </cell>
          <cell r="AI12">
            <v>1378</v>
          </cell>
          <cell r="AJ12">
            <v>22500</v>
          </cell>
        </row>
        <row r="13">
          <cell r="B13" t="str">
            <v>WSP045</v>
          </cell>
          <cell r="C13">
            <v>24053259</v>
          </cell>
          <cell r="D13">
            <v>3310784361</v>
          </cell>
          <cell r="E13">
            <v>10009</v>
          </cell>
          <cell r="F13">
            <v>101489818734</v>
          </cell>
          <cell r="G13" t="str">
            <v>PUPUN19883330000010009</v>
          </cell>
          <cell r="H13" t="str">
            <v>VINEET KUMAR</v>
          </cell>
          <cell r="I13" t="str">
            <v>MALE</v>
          </cell>
          <cell r="J13" t="str">
            <v>30.10.1998</v>
          </cell>
          <cell r="K13" t="str">
            <v>01.07.2019</v>
          </cell>
          <cell r="L13" t="str">
            <v>SHIV BAHADUR</v>
          </cell>
          <cell r="M13" t="str">
            <v>FATHER</v>
          </cell>
          <cell r="N13" t="str">
            <v>UNMARRIED</v>
          </cell>
          <cell r="P13" t="str">
            <v>YES</v>
          </cell>
          <cell r="V13" t="str">
            <v>FACTORY</v>
          </cell>
          <cell r="W13" t="str">
            <v>ELECT.</v>
          </cell>
          <cell r="X13" t="str">
            <v>SERVICES</v>
          </cell>
          <cell r="Y13" t="str">
            <v>S</v>
          </cell>
          <cell r="AA13" t="str">
            <v>MW</v>
          </cell>
          <cell r="AB13" t="str">
            <v>PM</v>
          </cell>
          <cell r="AC13">
            <v>20500</v>
          </cell>
          <cell r="AD13">
            <v>13456</v>
          </cell>
          <cell r="AE13">
            <v>5383</v>
          </cell>
          <cell r="AF13">
            <v>0</v>
          </cell>
          <cell r="AG13">
            <v>0</v>
          </cell>
          <cell r="AH13">
            <v>0</v>
          </cell>
          <cell r="AI13">
            <v>1661</v>
          </cell>
          <cell r="AJ13">
            <v>20500</v>
          </cell>
        </row>
        <row r="14">
          <cell r="B14" t="str">
            <v>WSP047</v>
          </cell>
          <cell r="C14">
            <v>13261406</v>
          </cell>
          <cell r="D14">
            <v>3310882179</v>
          </cell>
          <cell r="E14">
            <v>10024</v>
          </cell>
          <cell r="F14">
            <v>101501225583</v>
          </cell>
          <cell r="G14" t="str">
            <v>PUPUN19883330000010024</v>
          </cell>
          <cell r="H14" t="str">
            <v>PRIYANKA MAHADEV KITTAD</v>
          </cell>
          <cell r="I14" t="str">
            <v>FEMALE</v>
          </cell>
          <cell r="J14" t="str">
            <v>17.06.1995</v>
          </cell>
          <cell r="K14" t="str">
            <v>01.07.2019</v>
          </cell>
          <cell r="L14" t="str">
            <v>MAHADEV</v>
          </cell>
          <cell r="M14" t="str">
            <v>FATHER</v>
          </cell>
          <cell r="N14" t="str">
            <v>UNMARRIED</v>
          </cell>
          <cell r="P14" t="str">
            <v>YES</v>
          </cell>
          <cell r="V14" t="str">
            <v>FACTORY</v>
          </cell>
          <cell r="W14" t="str">
            <v>DESIGN</v>
          </cell>
          <cell r="X14" t="str">
            <v>DESIGN</v>
          </cell>
          <cell r="Y14" t="str">
            <v>S</v>
          </cell>
          <cell r="AA14" t="str">
            <v>MW</v>
          </cell>
          <cell r="AB14" t="str">
            <v>PM_ESIC Deduct Till March 2023</v>
          </cell>
          <cell r="AC14">
            <v>23000</v>
          </cell>
          <cell r="AD14">
            <v>13456</v>
          </cell>
          <cell r="AE14">
            <v>5383</v>
          </cell>
          <cell r="AF14">
            <v>2083</v>
          </cell>
          <cell r="AG14">
            <v>0</v>
          </cell>
          <cell r="AH14">
            <v>200</v>
          </cell>
          <cell r="AI14">
            <v>1878</v>
          </cell>
          <cell r="AJ14">
            <v>23000</v>
          </cell>
        </row>
        <row r="15">
          <cell r="B15" t="str">
            <v>WSP048</v>
          </cell>
          <cell r="C15">
            <v>22862464</v>
          </cell>
          <cell r="D15">
            <v>3310882233</v>
          </cell>
          <cell r="E15">
            <v>10008</v>
          </cell>
          <cell r="F15">
            <v>101489818723</v>
          </cell>
          <cell r="G15" t="str">
            <v>PUPUN19883330000010008</v>
          </cell>
          <cell r="H15" t="str">
            <v>SUNEEL KUMAR</v>
          </cell>
          <cell r="I15" t="str">
            <v>MALE</v>
          </cell>
          <cell r="J15" t="str">
            <v>01.01.1985</v>
          </cell>
          <cell r="K15" t="str">
            <v>01.07.2019</v>
          </cell>
          <cell r="L15" t="str">
            <v>BADALU</v>
          </cell>
          <cell r="M15" t="str">
            <v>FATHER</v>
          </cell>
          <cell r="N15" t="str">
            <v>MARRIED</v>
          </cell>
          <cell r="P15" t="str">
            <v>YES</v>
          </cell>
          <cell r="V15" t="str">
            <v>FACTORY</v>
          </cell>
          <cell r="W15" t="str">
            <v>WELDER</v>
          </cell>
          <cell r="X15" t="str">
            <v>SERVICES</v>
          </cell>
          <cell r="Y15" t="str">
            <v>SS</v>
          </cell>
          <cell r="AA15" t="str">
            <v>MW</v>
          </cell>
          <cell r="AB15" t="str">
            <v>PM</v>
          </cell>
          <cell r="AC15">
            <v>19500</v>
          </cell>
          <cell r="AD15">
            <v>12532</v>
          </cell>
          <cell r="AE15">
            <v>5013</v>
          </cell>
          <cell r="AF15">
            <v>0</v>
          </cell>
          <cell r="AG15">
            <v>0</v>
          </cell>
          <cell r="AH15">
            <v>0</v>
          </cell>
          <cell r="AI15">
            <v>1955</v>
          </cell>
          <cell r="AJ15">
            <v>19500</v>
          </cell>
        </row>
        <row r="16">
          <cell r="B16" t="str">
            <v>WSP051</v>
          </cell>
          <cell r="C16">
            <v>13261395</v>
          </cell>
          <cell r="D16">
            <v>3311453206</v>
          </cell>
          <cell r="E16">
            <v>10025</v>
          </cell>
          <cell r="F16">
            <v>101196024887</v>
          </cell>
          <cell r="G16" t="str">
            <v>PUPUN19883330000010025</v>
          </cell>
          <cell r="H16" t="str">
            <v>AKSHAY HEMANT CHAUDHARI</v>
          </cell>
          <cell r="I16" t="str">
            <v>MALE</v>
          </cell>
          <cell r="J16" t="str">
            <v>16.08.1994</v>
          </cell>
          <cell r="K16" t="str">
            <v>20.11.2019</v>
          </cell>
          <cell r="L16" t="str">
            <v>HEMANT</v>
          </cell>
          <cell r="M16" t="str">
            <v>FATHER</v>
          </cell>
          <cell r="N16" t="str">
            <v>UN-MARRIED</v>
          </cell>
          <cell r="P16" t="str">
            <v>YES</v>
          </cell>
          <cell r="V16" t="str">
            <v>FACTORY</v>
          </cell>
          <cell r="W16" t="str">
            <v>ELECT.</v>
          </cell>
          <cell r="X16" t="str">
            <v>SERVICES</v>
          </cell>
          <cell r="Y16" t="str">
            <v>S</v>
          </cell>
          <cell r="AA16" t="str">
            <v>MW</v>
          </cell>
          <cell r="AB16" t="str">
            <v>PM</v>
          </cell>
          <cell r="AC16">
            <v>22500</v>
          </cell>
          <cell r="AD16">
            <v>13456</v>
          </cell>
          <cell r="AE16">
            <v>5383</v>
          </cell>
          <cell r="AF16">
            <v>0</v>
          </cell>
          <cell r="AG16">
            <v>2083</v>
          </cell>
          <cell r="AH16">
            <v>200</v>
          </cell>
          <cell r="AI16">
            <v>1378</v>
          </cell>
          <cell r="AJ16">
            <v>22500</v>
          </cell>
        </row>
        <row r="17">
          <cell r="B17" t="str">
            <v>WSP052</v>
          </cell>
          <cell r="C17">
            <v>13261397</v>
          </cell>
          <cell r="D17">
            <v>3311569130</v>
          </cell>
          <cell r="E17">
            <v>10026</v>
          </cell>
          <cell r="F17">
            <v>101538423546</v>
          </cell>
          <cell r="G17" t="str">
            <v>PUPUN19883330000010026</v>
          </cell>
          <cell r="H17" t="str">
            <v>ATUL RAJENDRA PATIL</v>
          </cell>
          <cell r="I17" t="str">
            <v>MALE</v>
          </cell>
          <cell r="J17" t="str">
            <v>26.02.2000</v>
          </cell>
          <cell r="K17" t="str">
            <v>02.12.2019</v>
          </cell>
          <cell r="L17" t="str">
            <v>RAJENDRA</v>
          </cell>
          <cell r="M17" t="str">
            <v>FATHER</v>
          </cell>
          <cell r="N17" t="str">
            <v>UN-MARRIED</v>
          </cell>
          <cell r="P17" t="str">
            <v>YES</v>
          </cell>
          <cell r="V17" t="str">
            <v>FACTORY</v>
          </cell>
          <cell r="W17" t="str">
            <v>FITTAR</v>
          </cell>
          <cell r="X17" t="str">
            <v>SERVICES</v>
          </cell>
          <cell r="Y17" t="str">
            <v>S</v>
          </cell>
          <cell r="AA17" t="str">
            <v>MW</v>
          </cell>
          <cell r="AB17" t="str">
            <v>PM</v>
          </cell>
          <cell r="AC17">
            <v>17000</v>
          </cell>
          <cell r="AD17">
            <v>13456</v>
          </cell>
          <cell r="AE17">
            <v>1346</v>
          </cell>
          <cell r="AF17">
            <v>0</v>
          </cell>
          <cell r="AG17">
            <v>0</v>
          </cell>
          <cell r="AH17">
            <v>0</v>
          </cell>
          <cell r="AI17">
            <v>2198</v>
          </cell>
          <cell r="AJ17">
            <v>17000</v>
          </cell>
        </row>
        <row r="18">
          <cell r="B18" t="str">
            <v>WSP055</v>
          </cell>
          <cell r="C18">
            <v>20923857</v>
          </cell>
          <cell r="D18">
            <v>3311756340</v>
          </cell>
          <cell r="E18">
            <v>10030</v>
          </cell>
          <cell r="F18">
            <v>101575790937</v>
          </cell>
          <cell r="G18" t="str">
            <v>PUPUN19883330000010030</v>
          </cell>
          <cell r="H18" t="str">
            <v>SANDIP ANANDA PATIL</v>
          </cell>
          <cell r="I18" t="str">
            <v>MALE</v>
          </cell>
          <cell r="J18" t="str">
            <v>03.06.1995</v>
          </cell>
          <cell r="K18" t="str">
            <v>14.03.2020</v>
          </cell>
          <cell r="L18" t="str">
            <v>ANANDA PATIL</v>
          </cell>
          <cell r="M18" t="str">
            <v>FATHER</v>
          </cell>
          <cell r="N18" t="str">
            <v>UN-MARRIED</v>
          </cell>
          <cell r="P18" t="str">
            <v>YES</v>
          </cell>
          <cell r="V18" t="str">
            <v>FACTORY</v>
          </cell>
          <cell r="W18" t="str">
            <v>QULITY  ENGINEER</v>
          </cell>
          <cell r="X18" t="str">
            <v>QULITY</v>
          </cell>
          <cell r="Y18" t="str">
            <v>S</v>
          </cell>
          <cell r="AA18" t="str">
            <v>MW</v>
          </cell>
          <cell r="AB18" t="str">
            <v>PM</v>
          </cell>
          <cell r="AC18">
            <v>29000</v>
          </cell>
          <cell r="AD18">
            <v>13456</v>
          </cell>
          <cell r="AE18">
            <v>5383</v>
          </cell>
          <cell r="AF18">
            <v>2083</v>
          </cell>
          <cell r="AG18">
            <v>2083</v>
          </cell>
          <cell r="AH18">
            <v>200</v>
          </cell>
          <cell r="AI18">
            <v>5795</v>
          </cell>
          <cell r="AJ18">
            <v>29000</v>
          </cell>
        </row>
        <row r="19">
          <cell r="B19" t="str">
            <v>WSP056</v>
          </cell>
          <cell r="C19">
            <v>22862466</v>
          </cell>
          <cell r="D19">
            <v>3312046527</v>
          </cell>
          <cell r="E19">
            <v>10031</v>
          </cell>
          <cell r="F19">
            <v>101480783493</v>
          </cell>
          <cell r="G19" t="str">
            <v>PUPUN19883330000010031</v>
          </cell>
          <cell r="H19" t="str">
            <v>VIVEK PRAKASH GONBARE</v>
          </cell>
          <cell r="I19" t="str">
            <v>MALE</v>
          </cell>
          <cell r="J19" t="str">
            <v>10.11.1997</v>
          </cell>
          <cell r="K19" t="str">
            <v>08.08.2020</v>
          </cell>
          <cell r="L19" t="str">
            <v>PRAKASH GONBARE</v>
          </cell>
          <cell r="M19" t="str">
            <v>FATHER</v>
          </cell>
          <cell r="N19" t="str">
            <v>UN-MARRIED</v>
          </cell>
          <cell r="P19" t="str">
            <v>YES</v>
          </cell>
          <cell r="V19" t="str">
            <v>FACTORY</v>
          </cell>
          <cell r="W19" t="str">
            <v>ELECT.</v>
          </cell>
          <cell r="X19" t="str">
            <v>SERVICES</v>
          </cell>
          <cell r="Y19" t="str">
            <v>S</v>
          </cell>
          <cell r="AA19" t="str">
            <v>MW</v>
          </cell>
          <cell r="AB19" t="str">
            <v>PM</v>
          </cell>
          <cell r="AC19">
            <v>22000</v>
          </cell>
          <cell r="AD19">
            <v>13456</v>
          </cell>
          <cell r="AE19">
            <v>5383</v>
          </cell>
          <cell r="AF19">
            <v>0</v>
          </cell>
          <cell r="AG19">
            <v>2083</v>
          </cell>
          <cell r="AH19">
            <v>200</v>
          </cell>
          <cell r="AI19">
            <v>878</v>
          </cell>
          <cell r="AJ19">
            <v>22000</v>
          </cell>
        </row>
        <row r="20">
          <cell r="B20" t="str">
            <v>WSP060</v>
          </cell>
          <cell r="C20">
            <v>24053258</v>
          </cell>
          <cell r="D20">
            <v>3310146319</v>
          </cell>
          <cell r="E20">
            <v>10035</v>
          </cell>
          <cell r="F20">
            <v>100688818342</v>
          </cell>
          <cell r="G20" t="str">
            <v>PUPUN19883330000010035</v>
          </cell>
          <cell r="H20" t="str">
            <v>PRASAD PRAKASH KHOLLAM</v>
          </cell>
          <cell r="I20" t="str">
            <v>MALE</v>
          </cell>
          <cell r="J20" t="str">
            <v>22.03.1990</v>
          </cell>
          <cell r="K20" t="str">
            <v>15.02.2021</v>
          </cell>
          <cell r="L20" t="str">
            <v>PRAKASH</v>
          </cell>
          <cell r="M20" t="str">
            <v>FATHER</v>
          </cell>
          <cell r="N20" t="str">
            <v>UN-MARRIED</v>
          </cell>
          <cell r="P20" t="str">
            <v>YES</v>
          </cell>
          <cell r="V20" t="str">
            <v>FACTORY</v>
          </cell>
          <cell r="W20" t="str">
            <v>STORE -EXCUTIVE</v>
          </cell>
          <cell r="X20" t="str">
            <v>STORE</v>
          </cell>
          <cell r="Y20" t="str">
            <v>S</v>
          </cell>
          <cell r="AA20" t="str">
            <v>MW</v>
          </cell>
          <cell r="AB20" t="str">
            <v>PM</v>
          </cell>
          <cell r="AC20">
            <v>20000</v>
          </cell>
          <cell r="AD20">
            <v>13456</v>
          </cell>
          <cell r="AE20">
            <v>5383</v>
          </cell>
          <cell r="AF20">
            <v>0</v>
          </cell>
          <cell r="AG20">
            <v>0</v>
          </cell>
          <cell r="AH20">
            <v>0</v>
          </cell>
          <cell r="AI20">
            <v>1161</v>
          </cell>
          <cell r="AJ20">
            <v>20000</v>
          </cell>
        </row>
        <row r="21">
          <cell r="B21" t="str">
            <v>WSP062</v>
          </cell>
          <cell r="C21">
            <v>24053257</v>
          </cell>
          <cell r="D21" t="str">
            <v>NA</v>
          </cell>
          <cell r="E21">
            <v>10038</v>
          </cell>
          <cell r="F21">
            <v>101490909098</v>
          </cell>
          <cell r="G21" t="str">
            <v>PUPUN19883330000010038</v>
          </cell>
          <cell r="H21" t="str">
            <v>SANDIP NIVRUTI  SUTAR</v>
          </cell>
          <cell r="I21" t="str">
            <v>MALE</v>
          </cell>
          <cell r="J21" t="str">
            <v>06.07.1983</v>
          </cell>
          <cell r="K21" t="str">
            <v>02.04.2021</v>
          </cell>
          <cell r="L21" t="str">
            <v>NIVRUTI</v>
          </cell>
          <cell r="M21" t="str">
            <v>FATHER</v>
          </cell>
          <cell r="N21" t="str">
            <v>MARRIED</v>
          </cell>
          <cell r="P21" t="str">
            <v>YES</v>
          </cell>
          <cell r="V21" t="str">
            <v>FACTORY</v>
          </cell>
          <cell r="W21" t="str">
            <v>MANAGER</v>
          </cell>
          <cell r="X21" t="str">
            <v>SERVICES</v>
          </cell>
          <cell r="Y21" t="str">
            <v>S</v>
          </cell>
          <cell r="AA21" t="str">
            <v>MW</v>
          </cell>
          <cell r="AB21" t="str">
            <v>PM</v>
          </cell>
          <cell r="AC21">
            <v>37500</v>
          </cell>
          <cell r="AD21">
            <v>13456</v>
          </cell>
          <cell r="AE21">
            <v>5383</v>
          </cell>
          <cell r="AF21">
            <v>2083</v>
          </cell>
          <cell r="AG21">
            <v>2083</v>
          </cell>
          <cell r="AH21">
            <v>200</v>
          </cell>
          <cell r="AI21">
            <v>14295</v>
          </cell>
          <cell r="AJ21">
            <v>37500</v>
          </cell>
        </row>
        <row r="22">
          <cell r="B22" t="str">
            <v>WSP064</v>
          </cell>
          <cell r="C22">
            <v>24053255</v>
          </cell>
          <cell r="D22">
            <v>3312864829</v>
          </cell>
          <cell r="E22">
            <v>10039</v>
          </cell>
          <cell r="F22">
            <v>101702631820</v>
          </cell>
          <cell r="G22" t="str">
            <v>PUPUN19883330000010039</v>
          </cell>
          <cell r="H22" t="str">
            <v>RAJESH MALHARRAO MANE</v>
          </cell>
          <cell r="I22" t="str">
            <v>MALE</v>
          </cell>
          <cell r="J22" t="str">
            <v>25.10.1998</v>
          </cell>
          <cell r="K22" t="str">
            <v>18.06.2021</v>
          </cell>
          <cell r="L22" t="str">
            <v>MALHARRAO</v>
          </cell>
          <cell r="M22" t="str">
            <v>FATHER</v>
          </cell>
          <cell r="N22" t="str">
            <v>UN-MARRIED</v>
          </cell>
          <cell r="P22" t="str">
            <v>YES</v>
          </cell>
          <cell r="V22" t="str">
            <v>FACTORY</v>
          </cell>
          <cell r="W22" t="str">
            <v>ELECT.</v>
          </cell>
          <cell r="X22" t="str">
            <v>SERVICES</v>
          </cell>
          <cell r="Y22" t="str">
            <v>S</v>
          </cell>
          <cell r="AA22" t="str">
            <v>MW</v>
          </cell>
          <cell r="AB22" t="str">
            <v>PM</v>
          </cell>
          <cell r="AC22">
            <v>16000</v>
          </cell>
          <cell r="AD22">
            <v>13456</v>
          </cell>
          <cell r="AE22">
            <v>1346</v>
          </cell>
          <cell r="AF22">
            <v>0</v>
          </cell>
          <cell r="AG22">
            <v>0</v>
          </cell>
          <cell r="AH22">
            <v>0</v>
          </cell>
          <cell r="AI22">
            <v>1198</v>
          </cell>
          <cell r="AJ22">
            <v>16000</v>
          </cell>
        </row>
        <row r="23">
          <cell r="B23" t="str">
            <v>WSP068</v>
          </cell>
          <cell r="C23">
            <v>25685351</v>
          </cell>
          <cell r="D23">
            <v>3313254281</v>
          </cell>
          <cell r="E23">
            <v>10043</v>
          </cell>
          <cell r="F23">
            <v>101341808219</v>
          </cell>
          <cell r="G23" t="str">
            <v>PUPUN19883330000010043</v>
          </cell>
          <cell r="H23" t="str">
            <v>SANGITA VASUDEO PALASE</v>
          </cell>
          <cell r="I23" t="str">
            <v>FEMALE</v>
          </cell>
          <cell r="J23" t="str">
            <v>07.06.1974</v>
          </cell>
          <cell r="K23" t="str">
            <v>18.10.2021</v>
          </cell>
          <cell r="L23" t="str">
            <v>VASUDEO PALASE</v>
          </cell>
          <cell r="M23" t="str">
            <v>FATHER</v>
          </cell>
          <cell r="N23" t="str">
            <v>UN-MARRIED</v>
          </cell>
          <cell r="P23" t="str">
            <v>YES</v>
          </cell>
          <cell r="V23" t="str">
            <v>FACTORY</v>
          </cell>
          <cell r="W23" t="str">
            <v>HR ENGINEER</v>
          </cell>
          <cell r="X23" t="str">
            <v>ADMIN</v>
          </cell>
          <cell r="Y23" t="str">
            <v>US</v>
          </cell>
          <cell r="AA23" t="str">
            <v>MW</v>
          </cell>
          <cell r="AB23" t="str">
            <v>PM</v>
          </cell>
          <cell r="AC23">
            <v>13500</v>
          </cell>
          <cell r="AD23">
            <v>12000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1500</v>
          </cell>
          <cell r="AJ23">
            <v>13500</v>
          </cell>
        </row>
        <row r="24">
          <cell r="B24" t="str">
            <v>WSP070</v>
          </cell>
          <cell r="C24">
            <v>25685352</v>
          </cell>
          <cell r="D24" t="str">
            <v>NA</v>
          </cell>
          <cell r="E24">
            <v>10046</v>
          </cell>
          <cell r="F24">
            <v>101669412611</v>
          </cell>
          <cell r="G24" t="str">
            <v>PUPUN19883330000010046</v>
          </cell>
          <cell r="H24" t="str">
            <v>RAMESH LOTAN MALI</v>
          </cell>
          <cell r="I24" t="str">
            <v>MALE</v>
          </cell>
          <cell r="J24" t="str">
            <v>29.05.1988</v>
          </cell>
          <cell r="K24" t="str">
            <v>26.11.2021</v>
          </cell>
          <cell r="L24" t="str">
            <v>LOTAN MALI</v>
          </cell>
          <cell r="M24" t="str">
            <v>FATHER</v>
          </cell>
          <cell r="N24" t="str">
            <v>MARRIED</v>
          </cell>
          <cell r="P24" t="str">
            <v>YES</v>
          </cell>
          <cell r="V24" t="str">
            <v>FACTORY</v>
          </cell>
          <cell r="W24" t="str">
            <v>FITTAR</v>
          </cell>
          <cell r="X24" t="str">
            <v>SERVICES</v>
          </cell>
          <cell r="Y24" t="str">
            <v>S</v>
          </cell>
          <cell r="AA24" t="str">
            <v>MW</v>
          </cell>
          <cell r="AB24" t="str">
            <v>PM</v>
          </cell>
          <cell r="AC24">
            <v>26000</v>
          </cell>
          <cell r="AD24">
            <v>13456</v>
          </cell>
          <cell r="AE24">
            <v>5383</v>
          </cell>
          <cell r="AF24">
            <v>2083</v>
          </cell>
          <cell r="AG24">
            <v>2083</v>
          </cell>
          <cell r="AH24">
            <v>200</v>
          </cell>
          <cell r="AI24">
            <v>2795</v>
          </cell>
          <cell r="AJ24">
            <v>26000</v>
          </cell>
        </row>
        <row r="25">
          <cell r="B25" t="str">
            <v>WSP071</v>
          </cell>
          <cell r="D25">
            <v>3313497932</v>
          </cell>
          <cell r="E25">
            <v>10052</v>
          </cell>
          <cell r="F25">
            <v>101780853788</v>
          </cell>
          <cell r="G25" t="str">
            <v>PUPUN19883330000010052</v>
          </cell>
          <cell r="H25" t="str">
            <v>MAHESH MACCHINDRA MANE</v>
          </cell>
          <cell r="I25" t="str">
            <v>MALE</v>
          </cell>
          <cell r="J25" t="str">
            <v>05.06.2000</v>
          </cell>
          <cell r="K25" t="str">
            <v>08.01.2022</v>
          </cell>
          <cell r="L25" t="str">
            <v>MACCHINDRA</v>
          </cell>
          <cell r="M25" t="str">
            <v>FATHER</v>
          </cell>
          <cell r="N25" t="str">
            <v>UNMARRIED</v>
          </cell>
          <cell r="P25" t="str">
            <v>YES</v>
          </cell>
          <cell r="V25" t="str">
            <v>FACTORY</v>
          </cell>
          <cell r="W25" t="str">
            <v>ELECT.</v>
          </cell>
          <cell r="X25" t="str">
            <v>SERVICES</v>
          </cell>
          <cell r="Y25" t="str">
            <v>US</v>
          </cell>
          <cell r="AA25" t="str">
            <v>MW</v>
          </cell>
          <cell r="AB25" t="str">
            <v>PM</v>
          </cell>
          <cell r="AC25">
            <v>12000</v>
          </cell>
          <cell r="AD25">
            <v>12000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12000</v>
          </cell>
        </row>
        <row r="26">
          <cell r="B26" t="str">
            <v>WSP072</v>
          </cell>
          <cell r="D26" t="str">
            <v>NA</v>
          </cell>
          <cell r="E26">
            <v>10051</v>
          </cell>
          <cell r="F26">
            <v>101780846561</v>
          </cell>
          <cell r="G26" t="str">
            <v>PUPUN19883330000010051</v>
          </cell>
          <cell r="H26" t="str">
            <v>SUDARSHAN ANANT HAJARE</v>
          </cell>
          <cell r="I26" t="str">
            <v>MALE</v>
          </cell>
          <cell r="J26" t="str">
            <v>01.01.1985</v>
          </cell>
          <cell r="K26" t="str">
            <v>15.01.2022</v>
          </cell>
          <cell r="L26" t="str">
            <v>ANANT</v>
          </cell>
          <cell r="M26" t="str">
            <v>FATHER</v>
          </cell>
          <cell r="N26" t="str">
            <v>MARRIED</v>
          </cell>
          <cell r="P26" t="str">
            <v>YES</v>
          </cell>
          <cell r="V26" t="str">
            <v>FACTORY</v>
          </cell>
          <cell r="W26" t="str">
            <v>CCS ENGINEER</v>
          </cell>
          <cell r="X26" t="str">
            <v>SERVICES</v>
          </cell>
          <cell r="Y26" t="str">
            <v>S</v>
          </cell>
          <cell r="AA26" t="str">
            <v>MW</v>
          </cell>
          <cell r="AB26" t="str">
            <v>PM</v>
          </cell>
          <cell r="AC26">
            <v>33000</v>
          </cell>
          <cell r="AD26">
            <v>13456</v>
          </cell>
          <cell r="AE26">
            <v>5383</v>
          </cell>
          <cell r="AF26">
            <v>2083</v>
          </cell>
          <cell r="AG26">
            <v>2083</v>
          </cell>
          <cell r="AH26">
            <v>200</v>
          </cell>
          <cell r="AI26">
            <v>9795</v>
          </cell>
          <cell r="AJ26">
            <v>33000</v>
          </cell>
        </row>
        <row r="27">
          <cell r="B27" t="str">
            <v>WSP073</v>
          </cell>
          <cell r="D27">
            <v>3311132702</v>
          </cell>
          <cell r="E27">
            <v>10047</v>
          </cell>
          <cell r="F27">
            <v>101419013490</v>
          </cell>
          <cell r="G27" t="str">
            <v>PUPUN19883330000010047</v>
          </cell>
          <cell r="H27" t="str">
            <v>ARBIND KUMAR YADAV</v>
          </cell>
          <cell r="I27" t="str">
            <v>MALE</v>
          </cell>
          <cell r="J27" t="str">
            <v>24.02.2000</v>
          </cell>
          <cell r="K27" t="str">
            <v>15.01.2022</v>
          </cell>
          <cell r="L27" t="str">
            <v>INDRASHAN</v>
          </cell>
          <cell r="M27" t="str">
            <v>FATHER</v>
          </cell>
          <cell r="N27" t="str">
            <v>UN-MARRIED</v>
          </cell>
          <cell r="P27" t="str">
            <v>YES</v>
          </cell>
          <cell r="V27" t="str">
            <v>FACTORY</v>
          </cell>
          <cell r="W27" t="str">
            <v>WELDER</v>
          </cell>
          <cell r="X27" t="str">
            <v>SERVICES</v>
          </cell>
          <cell r="Y27" t="str">
            <v>US</v>
          </cell>
          <cell r="AA27" t="str">
            <v>MW</v>
          </cell>
          <cell r="AB27" t="str">
            <v>PM</v>
          </cell>
          <cell r="AC27">
            <v>18000</v>
          </cell>
          <cell r="AD27">
            <v>13456</v>
          </cell>
          <cell r="AE27">
            <v>1346</v>
          </cell>
          <cell r="AF27">
            <v>0</v>
          </cell>
          <cell r="AG27">
            <v>0</v>
          </cell>
          <cell r="AH27">
            <v>0</v>
          </cell>
          <cell r="AI27">
            <v>3198</v>
          </cell>
          <cell r="AJ27">
            <v>18000</v>
          </cell>
        </row>
        <row r="28">
          <cell r="B28" t="str">
            <v>WSP074</v>
          </cell>
          <cell r="D28">
            <v>3313669037</v>
          </cell>
          <cell r="E28">
            <v>10050</v>
          </cell>
          <cell r="F28">
            <v>101122431359</v>
          </cell>
          <cell r="G28" t="str">
            <v>PUPUN19883330000010050</v>
          </cell>
          <cell r="H28" t="str">
            <v>PRAVIN NAMDEV SHINTRE</v>
          </cell>
          <cell r="I28" t="str">
            <v>MALE</v>
          </cell>
          <cell r="J28" t="str">
            <v>30.01.1998</v>
          </cell>
          <cell r="K28" t="str">
            <v>22.01.2022</v>
          </cell>
          <cell r="L28" t="str">
            <v>NAMDEV</v>
          </cell>
          <cell r="M28" t="str">
            <v>FATHER</v>
          </cell>
          <cell r="N28" t="str">
            <v>UN-MARRIED</v>
          </cell>
          <cell r="P28" t="str">
            <v>YES</v>
          </cell>
          <cell r="V28" t="str">
            <v>FACTORY</v>
          </cell>
          <cell r="W28" t="str">
            <v>SALES EXCUTIVE</v>
          </cell>
          <cell r="X28" t="str">
            <v>SERVICES</v>
          </cell>
          <cell r="Y28" t="str">
            <v>S</v>
          </cell>
          <cell r="AA28" t="str">
            <v>MW</v>
          </cell>
          <cell r="AB28" t="str">
            <v>PM</v>
          </cell>
          <cell r="AC28">
            <v>22000</v>
          </cell>
          <cell r="AD28">
            <v>13456</v>
          </cell>
          <cell r="AE28">
            <v>5383</v>
          </cell>
          <cell r="AF28">
            <v>0</v>
          </cell>
          <cell r="AG28">
            <v>2083</v>
          </cell>
          <cell r="AH28">
            <v>200</v>
          </cell>
          <cell r="AI28">
            <v>878</v>
          </cell>
          <cell r="AJ28">
            <v>22000</v>
          </cell>
        </row>
        <row r="29">
          <cell r="B29" t="str">
            <v>WSP076</v>
          </cell>
          <cell r="D29">
            <v>3313593559</v>
          </cell>
          <cell r="E29">
            <v>10049</v>
          </cell>
          <cell r="F29">
            <v>101655088573</v>
          </cell>
          <cell r="G29" t="str">
            <v>PUPUN19883330000010049</v>
          </cell>
          <cell r="H29" t="str">
            <v>RATAN RAM THAPA</v>
          </cell>
          <cell r="I29" t="str">
            <v>MALE</v>
          </cell>
          <cell r="J29" t="str">
            <v>16.03.1988</v>
          </cell>
          <cell r="K29" t="str">
            <v>05.02.2022</v>
          </cell>
          <cell r="L29" t="str">
            <v>RAM MAN THAPA</v>
          </cell>
          <cell r="M29" t="str">
            <v>FATHER</v>
          </cell>
          <cell r="N29" t="str">
            <v>MARRIED</v>
          </cell>
          <cell r="P29" t="str">
            <v>YES</v>
          </cell>
          <cell r="V29" t="str">
            <v>FACTORY</v>
          </cell>
          <cell r="W29" t="str">
            <v>ASSISTANT</v>
          </cell>
          <cell r="X29" t="str">
            <v>PRODUTION</v>
          </cell>
          <cell r="Y29" t="str">
            <v>US</v>
          </cell>
          <cell r="AA29" t="str">
            <v>MW</v>
          </cell>
          <cell r="AB29" t="str">
            <v>PM</v>
          </cell>
          <cell r="AC29">
            <v>12000</v>
          </cell>
          <cell r="AD29">
            <v>12000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12000</v>
          </cell>
        </row>
        <row r="30">
          <cell r="B30" t="str">
            <v>WSP077</v>
          </cell>
          <cell r="D30" t="str">
            <v>NA</v>
          </cell>
          <cell r="E30">
            <v>10053</v>
          </cell>
          <cell r="F30">
            <v>101409957993</v>
          </cell>
          <cell r="G30" t="str">
            <v>PUPUN19883330000010053</v>
          </cell>
          <cell r="H30" t="str">
            <v>SURAJ DATTATRAY PATIL</v>
          </cell>
          <cell r="I30" t="str">
            <v>MALE</v>
          </cell>
          <cell r="J30" t="str">
            <v>30.03.1995</v>
          </cell>
          <cell r="K30" t="str">
            <v>21.03.2022</v>
          </cell>
          <cell r="L30" t="str">
            <v>DATTATRAY</v>
          </cell>
          <cell r="M30" t="str">
            <v>FATHER</v>
          </cell>
          <cell r="N30" t="str">
            <v>UNMARRIED</v>
          </cell>
          <cell r="P30" t="str">
            <v>YES</v>
          </cell>
          <cell r="V30" t="str">
            <v>FACTORY</v>
          </cell>
          <cell r="W30" t="str">
            <v>ENGINEER</v>
          </cell>
          <cell r="X30" t="str">
            <v>SALES MARKETING</v>
          </cell>
          <cell r="Y30" t="str">
            <v>S</v>
          </cell>
          <cell r="AA30" t="str">
            <v>MW</v>
          </cell>
          <cell r="AB30" t="str">
            <v>PM</v>
          </cell>
          <cell r="AC30">
            <v>32150</v>
          </cell>
          <cell r="AD30">
            <v>13456</v>
          </cell>
          <cell r="AE30">
            <v>5383</v>
          </cell>
          <cell r="AF30">
            <v>2083</v>
          </cell>
          <cell r="AG30">
            <v>2083</v>
          </cell>
          <cell r="AH30">
            <v>200</v>
          </cell>
          <cell r="AI30">
            <v>8945</v>
          </cell>
          <cell r="AJ30">
            <v>32150</v>
          </cell>
        </row>
        <row r="31">
          <cell r="B31" t="str">
            <v>WSP078</v>
          </cell>
          <cell r="D31">
            <v>3314108879</v>
          </cell>
          <cell r="E31">
            <v>10055</v>
          </cell>
          <cell r="F31">
            <v>101812235454</v>
          </cell>
          <cell r="G31" t="str">
            <v>PUPUN19883330000010055</v>
          </cell>
          <cell r="H31" t="str">
            <v>SUMAN KHAN</v>
          </cell>
          <cell r="I31" t="str">
            <v>MALE</v>
          </cell>
          <cell r="J31" t="str">
            <v>07.06.1998</v>
          </cell>
          <cell r="K31" t="str">
            <v>23.04.2022</v>
          </cell>
          <cell r="L31" t="str">
            <v>JERUL KHAN</v>
          </cell>
          <cell r="M31" t="str">
            <v>FATHER</v>
          </cell>
          <cell r="N31" t="str">
            <v>UN-MARRIED</v>
          </cell>
          <cell r="P31" t="str">
            <v>YES</v>
          </cell>
          <cell r="V31" t="str">
            <v>FACTORY</v>
          </cell>
          <cell r="W31" t="str">
            <v>WELDER</v>
          </cell>
          <cell r="X31" t="str">
            <v>PRODUCTION</v>
          </cell>
          <cell r="Y31" t="str">
            <v>US</v>
          </cell>
          <cell r="AA31" t="str">
            <v>MW</v>
          </cell>
          <cell r="AB31" t="str">
            <v>PM</v>
          </cell>
          <cell r="AC31">
            <v>16000</v>
          </cell>
          <cell r="AD31">
            <v>13456</v>
          </cell>
          <cell r="AE31">
            <v>1346</v>
          </cell>
          <cell r="AF31">
            <v>0</v>
          </cell>
          <cell r="AG31">
            <v>0</v>
          </cell>
          <cell r="AH31">
            <v>0</v>
          </cell>
          <cell r="AI31">
            <v>1198</v>
          </cell>
          <cell r="AJ31">
            <v>16000</v>
          </cell>
        </row>
        <row r="32">
          <cell r="B32" t="str">
            <v>WSP079</v>
          </cell>
          <cell r="D32">
            <v>3314109017</v>
          </cell>
          <cell r="E32">
            <v>10054</v>
          </cell>
          <cell r="F32">
            <v>101812235449</v>
          </cell>
          <cell r="G32" t="str">
            <v>PUPUN19883330000010054</v>
          </cell>
          <cell r="H32" t="str">
            <v>SAHEL MALLIK</v>
          </cell>
          <cell r="I32" t="str">
            <v>MALE</v>
          </cell>
          <cell r="J32" t="str">
            <v>02.09.2003</v>
          </cell>
          <cell r="K32" t="str">
            <v>23.04.2022</v>
          </cell>
          <cell r="L32" t="str">
            <v>CHAMIR</v>
          </cell>
          <cell r="M32" t="str">
            <v>FATHER</v>
          </cell>
          <cell r="N32" t="str">
            <v>UN-MARRIED</v>
          </cell>
          <cell r="P32" t="str">
            <v>YES</v>
          </cell>
          <cell r="V32" t="str">
            <v>FACTORY</v>
          </cell>
          <cell r="W32" t="str">
            <v>ASSISTANT</v>
          </cell>
          <cell r="X32" t="str">
            <v>PROUDUCTION</v>
          </cell>
          <cell r="Y32" t="str">
            <v>US</v>
          </cell>
          <cell r="AA32" t="str">
            <v>MW</v>
          </cell>
          <cell r="AB32" t="str">
            <v>PM</v>
          </cell>
          <cell r="AC32">
            <v>12000</v>
          </cell>
          <cell r="AD32">
            <v>12000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12000</v>
          </cell>
        </row>
        <row r="33">
          <cell r="B33" t="str">
            <v>WSP080</v>
          </cell>
          <cell r="D33">
            <v>3314126633</v>
          </cell>
          <cell r="E33">
            <v>10056</v>
          </cell>
          <cell r="F33">
            <v>101834823698</v>
          </cell>
          <cell r="G33" t="str">
            <v>PUPUN19883330000010056</v>
          </cell>
          <cell r="H33" t="str">
            <v>PRAMOD BALASO MASKAR</v>
          </cell>
          <cell r="I33" t="str">
            <v>MALE</v>
          </cell>
          <cell r="J33" t="str">
            <v>28.11.1995</v>
          </cell>
          <cell r="K33" t="str">
            <v>17.06.2022</v>
          </cell>
          <cell r="L33" t="str">
            <v>BALASO</v>
          </cell>
          <cell r="M33" t="str">
            <v>FATHER</v>
          </cell>
          <cell r="N33" t="str">
            <v>UN-MARRIED</v>
          </cell>
          <cell r="P33" t="str">
            <v>YES</v>
          </cell>
          <cell r="V33" t="str">
            <v>FACTORY</v>
          </cell>
          <cell r="W33" t="str">
            <v>ELECT.</v>
          </cell>
          <cell r="X33" t="str">
            <v>SERVICES</v>
          </cell>
          <cell r="Y33" t="str">
            <v>US</v>
          </cell>
          <cell r="AA33" t="str">
            <v>MW</v>
          </cell>
          <cell r="AB33" t="str">
            <v>PM</v>
          </cell>
          <cell r="AC33">
            <v>14000</v>
          </cell>
          <cell r="AD33">
            <v>12000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2000</v>
          </cell>
          <cell r="AJ33">
            <v>14000</v>
          </cell>
        </row>
        <row r="34">
          <cell r="B34" t="str">
            <v>WSP081</v>
          </cell>
          <cell r="D34">
            <v>3314126806</v>
          </cell>
          <cell r="E34">
            <v>10059</v>
          </cell>
          <cell r="F34">
            <v>101078950666</v>
          </cell>
          <cell r="G34" t="str">
            <v>PUPUN19883330000010059</v>
          </cell>
          <cell r="H34" t="str">
            <v>VIRSEN DINKAR PATIL</v>
          </cell>
          <cell r="I34" t="str">
            <v>MALE</v>
          </cell>
          <cell r="J34" t="str">
            <v>02.01.1995</v>
          </cell>
          <cell r="K34" t="str">
            <v>24.06.2022</v>
          </cell>
          <cell r="L34" t="str">
            <v>DINKAR</v>
          </cell>
          <cell r="M34" t="str">
            <v>FATHER</v>
          </cell>
          <cell r="N34" t="str">
            <v>UN-MARRIED</v>
          </cell>
          <cell r="P34" t="str">
            <v>YES</v>
          </cell>
          <cell r="V34" t="str">
            <v>FACTORY</v>
          </cell>
          <cell r="W34" t="str">
            <v>ENGINEER</v>
          </cell>
          <cell r="X34" t="str">
            <v>PROUDUCTION</v>
          </cell>
          <cell r="Y34" t="str">
            <v>US</v>
          </cell>
          <cell r="AA34" t="str">
            <v>MW</v>
          </cell>
          <cell r="AB34" t="str">
            <v>PM</v>
          </cell>
          <cell r="AC34">
            <v>19000</v>
          </cell>
          <cell r="AD34">
            <v>13456</v>
          </cell>
          <cell r="AE34">
            <v>5383</v>
          </cell>
          <cell r="AF34">
            <v>0</v>
          </cell>
          <cell r="AG34">
            <v>0</v>
          </cell>
          <cell r="AH34">
            <v>0</v>
          </cell>
          <cell r="AI34">
            <v>161</v>
          </cell>
          <cell r="AJ34">
            <v>19000</v>
          </cell>
        </row>
        <row r="35">
          <cell r="B35" t="str">
            <v>WSP082</v>
          </cell>
          <cell r="D35">
            <v>3314246115</v>
          </cell>
          <cell r="E35">
            <v>10057</v>
          </cell>
          <cell r="F35">
            <v>101364699044</v>
          </cell>
          <cell r="G35" t="str">
            <v>PUPUN19883330000010057</v>
          </cell>
          <cell r="H35" t="str">
            <v>SUNIL MAHADEV PADALKAR</v>
          </cell>
          <cell r="I35" t="str">
            <v>MALE</v>
          </cell>
          <cell r="J35" t="str">
            <v>28.11.1994</v>
          </cell>
          <cell r="K35" t="str">
            <v>22.06.2022</v>
          </cell>
          <cell r="L35" t="str">
            <v>MAHADEV</v>
          </cell>
          <cell r="M35" t="str">
            <v>FATHER</v>
          </cell>
          <cell r="N35" t="str">
            <v>UN-MARRIED</v>
          </cell>
          <cell r="P35" t="str">
            <v>YES</v>
          </cell>
          <cell r="V35" t="str">
            <v>FACTORY</v>
          </cell>
          <cell r="W35" t="str">
            <v>STORE-EXCUTIVE</v>
          </cell>
          <cell r="X35" t="str">
            <v>STORE</v>
          </cell>
          <cell r="Y35" t="str">
            <v>US</v>
          </cell>
          <cell r="AA35" t="str">
            <v>MW</v>
          </cell>
          <cell r="AB35" t="str">
            <v>PM</v>
          </cell>
          <cell r="AC35">
            <v>15000</v>
          </cell>
          <cell r="AD35">
            <v>13456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1544</v>
          </cell>
          <cell r="AJ35">
            <v>15000</v>
          </cell>
        </row>
        <row r="36">
          <cell r="B36" t="str">
            <v>WSP084</v>
          </cell>
          <cell r="D36">
            <v>3314246489</v>
          </cell>
          <cell r="E36">
            <v>10060</v>
          </cell>
          <cell r="F36">
            <v>101850888126</v>
          </cell>
          <cell r="G36" t="str">
            <v>PUPUN19883330000010060</v>
          </cell>
          <cell r="H36" t="str">
            <v>RAKIBUL KHAN</v>
          </cell>
          <cell r="I36" t="str">
            <v>MALE</v>
          </cell>
          <cell r="J36" t="str">
            <v>20.11.1999</v>
          </cell>
          <cell r="K36" t="str">
            <v>29.07.2022</v>
          </cell>
          <cell r="L36" t="str">
            <v>SABIR KHAN</v>
          </cell>
          <cell r="M36" t="str">
            <v>FATHER</v>
          </cell>
          <cell r="N36" t="str">
            <v>MARRIED</v>
          </cell>
          <cell r="P36" t="str">
            <v>YES</v>
          </cell>
          <cell r="V36" t="str">
            <v>FACTORY</v>
          </cell>
          <cell r="W36" t="str">
            <v>WELDER</v>
          </cell>
          <cell r="X36" t="str">
            <v>SERVICES</v>
          </cell>
          <cell r="Y36" t="str">
            <v>US</v>
          </cell>
          <cell r="AA36" t="str">
            <v>MW</v>
          </cell>
          <cell r="AB36" t="str">
            <v>PM</v>
          </cell>
          <cell r="AC36">
            <v>15000</v>
          </cell>
          <cell r="AD36">
            <v>13456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1544</v>
          </cell>
          <cell r="AJ36">
            <v>15000</v>
          </cell>
        </row>
        <row r="37">
          <cell r="B37" t="str">
            <v>WSP085</v>
          </cell>
          <cell r="D37">
            <v>3314283299</v>
          </cell>
          <cell r="E37">
            <v>10061</v>
          </cell>
          <cell r="F37">
            <v>101855780626</v>
          </cell>
          <cell r="G37" t="str">
            <v>PUPUN19883330000010061</v>
          </cell>
          <cell r="H37" t="str">
            <v>ANIL</v>
          </cell>
          <cell r="I37" t="str">
            <v>MALE</v>
          </cell>
          <cell r="J37" t="str">
            <v>01.01.1983</v>
          </cell>
          <cell r="K37" t="str">
            <v>15.08.2022</v>
          </cell>
          <cell r="L37" t="str">
            <v>BADLU</v>
          </cell>
          <cell r="M37" t="str">
            <v>FATHER</v>
          </cell>
          <cell r="N37" t="str">
            <v>MARRIED</v>
          </cell>
          <cell r="P37" t="str">
            <v>YES</v>
          </cell>
          <cell r="V37" t="str">
            <v>FACTORY</v>
          </cell>
          <cell r="W37" t="str">
            <v>ELECT.</v>
          </cell>
          <cell r="X37" t="str">
            <v>SERVICES</v>
          </cell>
          <cell r="Y37" t="str">
            <v>US</v>
          </cell>
          <cell r="AA37" t="str">
            <v>MW</v>
          </cell>
          <cell r="AB37" t="str">
            <v>PM</v>
          </cell>
          <cell r="AC37">
            <v>16000</v>
          </cell>
          <cell r="AD37">
            <v>13456</v>
          </cell>
          <cell r="AE37">
            <v>1544</v>
          </cell>
          <cell r="AF37">
            <v>0</v>
          </cell>
          <cell r="AG37">
            <v>0</v>
          </cell>
          <cell r="AH37">
            <v>0</v>
          </cell>
          <cell r="AI37">
            <v>1000</v>
          </cell>
          <cell r="AJ37">
            <v>16000</v>
          </cell>
        </row>
        <row r="38">
          <cell r="B38" t="str">
            <v>WSP086</v>
          </cell>
          <cell r="D38">
            <v>3314283662</v>
          </cell>
          <cell r="E38">
            <v>10062</v>
          </cell>
          <cell r="F38">
            <v>101855807836</v>
          </cell>
          <cell r="G38" t="str">
            <v>PUPUN19883330000010062</v>
          </cell>
          <cell r="H38" t="str">
            <v>SIDDHI NANDKUMAR PATIL</v>
          </cell>
          <cell r="I38" t="str">
            <v>FEMALE</v>
          </cell>
          <cell r="J38" t="str">
            <v>10.10.2000</v>
          </cell>
          <cell r="K38" t="str">
            <v>22.08.2022</v>
          </cell>
          <cell r="L38" t="str">
            <v>NANDKUMAR</v>
          </cell>
          <cell r="M38" t="str">
            <v>FATHER</v>
          </cell>
          <cell r="N38" t="str">
            <v>UN-MARRIED</v>
          </cell>
          <cell r="P38" t="str">
            <v>YES</v>
          </cell>
          <cell r="V38" t="str">
            <v>FACTORY</v>
          </cell>
          <cell r="W38" t="str">
            <v>ADMIN</v>
          </cell>
          <cell r="X38" t="str">
            <v>HR DEPT</v>
          </cell>
          <cell r="Y38" t="str">
            <v>US</v>
          </cell>
          <cell r="AA38" t="str">
            <v>MW</v>
          </cell>
          <cell r="AB38" t="str">
            <v>PM</v>
          </cell>
          <cell r="AC38">
            <v>13000</v>
          </cell>
          <cell r="AD38">
            <v>12000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1000</v>
          </cell>
          <cell r="AJ38">
            <v>13000</v>
          </cell>
        </row>
        <row r="39">
          <cell r="B39" t="str">
            <v>WSP087</v>
          </cell>
          <cell r="D39">
            <v>3313593441</v>
          </cell>
          <cell r="E39">
            <v>10063</v>
          </cell>
          <cell r="F39">
            <v>101601500625</v>
          </cell>
          <cell r="G39" t="str">
            <v>PUPUN19883330000010063</v>
          </cell>
          <cell r="H39" t="str">
            <v>KANTESWAR ROY</v>
          </cell>
          <cell r="I39" t="str">
            <v>MALE</v>
          </cell>
          <cell r="J39" t="str">
            <v>29.04.1992</v>
          </cell>
          <cell r="K39" t="str">
            <v>19.09.2022</v>
          </cell>
          <cell r="L39" t="str">
            <v>HELA PAKRI</v>
          </cell>
          <cell r="M39" t="str">
            <v>FATHER</v>
          </cell>
          <cell r="N39" t="str">
            <v>MARRIED</v>
          </cell>
          <cell r="P39" t="str">
            <v>YES</v>
          </cell>
          <cell r="V39" t="str">
            <v>FACTORY</v>
          </cell>
          <cell r="W39" t="str">
            <v>ELECT.</v>
          </cell>
          <cell r="X39" t="str">
            <v>SERVICES</v>
          </cell>
          <cell r="Y39" t="str">
            <v>S</v>
          </cell>
          <cell r="AA39" t="str">
            <v>MW</v>
          </cell>
          <cell r="AB39" t="str">
            <v>PM</v>
          </cell>
          <cell r="AC39">
            <v>19000</v>
          </cell>
          <cell r="AD39">
            <v>13456</v>
          </cell>
          <cell r="AE39">
            <v>1346</v>
          </cell>
          <cell r="AF39">
            <v>0</v>
          </cell>
          <cell r="AG39">
            <v>0</v>
          </cell>
          <cell r="AH39">
            <v>0</v>
          </cell>
          <cell r="AI39">
            <v>4198</v>
          </cell>
          <cell r="AJ39">
            <v>19000</v>
          </cell>
        </row>
        <row r="40">
          <cell r="B40" t="str">
            <v>WSP088</v>
          </cell>
          <cell r="H40" t="str">
            <v xml:space="preserve">SIDDHANTA   BEHARA </v>
          </cell>
          <cell r="I40" t="str">
            <v>MALE</v>
          </cell>
          <cell r="J40">
            <v>35717</v>
          </cell>
          <cell r="K40">
            <v>44824</v>
          </cell>
          <cell r="L40" t="str">
            <v>PRATAP</v>
          </cell>
          <cell r="M40" t="str">
            <v>FATHER</v>
          </cell>
          <cell r="N40" t="str">
            <v>MARRIED</v>
          </cell>
          <cell r="P40" t="str">
            <v>YES</v>
          </cell>
          <cell r="V40" t="str">
            <v>FACTORY</v>
          </cell>
          <cell r="W40" t="str">
            <v>ELECT.</v>
          </cell>
          <cell r="X40" t="str">
            <v>SERVICES</v>
          </cell>
          <cell r="Y40" t="str">
            <v>US</v>
          </cell>
          <cell r="AA40" t="str">
            <v>MW</v>
          </cell>
          <cell r="AB40" t="str">
            <v>PM</v>
          </cell>
          <cell r="AC40">
            <v>17000</v>
          </cell>
          <cell r="AD40">
            <v>13456</v>
          </cell>
          <cell r="AE40">
            <v>1346</v>
          </cell>
          <cell r="AF40">
            <v>0</v>
          </cell>
          <cell r="AG40">
            <v>0</v>
          </cell>
          <cell r="AH40">
            <v>0</v>
          </cell>
          <cell r="AI40">
            <v>2198</v>
          </cell>
          <cell r="AJ40">
            <v>17000</v>
          </cell>
        </row>
        <row r="41">
          <cell r="B41" t="str">
            <v>WSP089</v>
          </cell>
          <cell r="D41">
            <v>3314559707</v>
          </cell>
          <cell r="E41">
            <v>10066</v>
          </cell>
          <cell r="F41">
            <v>101887714479</v>
          </cell>
          <cell r="G41" t="str">
            <v>PUPUN19883330000010066</v>
          </cell>
          <cell r="H41" t="str">
            <v>SALMAN KHAN</v>
          </cell>
          <cell r="I41" t="str">
            <v>MALE</v>
          </cell>
          <cell r="J41" t="str">
            <v>09.08.2002</v>
          </cell>
          <cell r="K41" t="str">
            <v>10.11.2022</v>
          </cell>
          <cell r="L41" t="str">
            <v>JIARUL KHAN</v>
          </cell>
          <cell r="M41" t="str">
            <v>FATHER</v>
          </cell>
          <cell r="N41" t="str">
            <v>UN-MARRIED</v>
          </cell>
          <cell r="P41" t="str">
            <v>YES</v>
          </cell>
          <cell r="V41" t="str">
            <v>FACTORY</v>
          </cell>
          <cell r="W41" t="str">
            <v>ASSISTANT</v>
          </cell>
          <cell r="X41" t="str">
            <v>PROUDUCTION</v>
          </cell>
          <cell r="Y41" t="str">
            <v>US</v>
          </cell>
          <cell r="AA41" t="str">
            <v>MW</v>
          </cell>
          <cell r="AB41" t="str">
            <v>PM</v>
          </cell>
          <cell r="AC41">
            <v>12000</v>
          </cell>
          <cell r="AD41">
            <v>12000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12000</v>
          </cell>
        </row>
        <row r="42">
          <cell r="B42" t="str">
            <v>WSP090</v>
          </cell>
          <cell r="D42">
            <v>3311644703</v>
          </cell>
          <cell r="E42">
            <v>10067</v>
          </cell>
          <cell r="F42">
            <v>101297079216</v>
          </cell>
          <cell r="G42" t="str">
            <v>PUPUN19883330000010067</v>
          </cell>
          <cell r="H42" t="str">
            <v>KAMLESH KUMAR YADAV</v>
          </cell>
          <cell r="I42" t="str">
            <v>MALE</v>
          </cell>
          <cell r="J42" t="str">
            <v>01.01.1995</v>
          </cell>
          <cell r="K42" t="str">
            <v>23.11.2022</v>
          </cell>
          <cell r="L42" t="str">
            <v xml:space="preserve">SHRI KUSHUN YADAV </v>
          </cell>
          <cell r="M42" t="str">
            <v>FATHER</v>
          </cell>
          <cell r="N42" t="str">
            <v>Married</v>
          </cell>
          <cell r="P42" t="str">
            <v>YES</v>
          </cell>
          <cell r="V42" t="str">
            <v>FACTORY</v>
          </cell>
          <cell r="W42" t="str">
            <v>WELDER</v>
          </cell>
          <cell r="X42" t="str">
            <v>SERVICES</v>
          </cell>
          <cell r="Y42" t="str">
            <v>s</v>
          </cell>
          <cell r="AA42" t="str">
            <v>MW</v>
          </cell>
          <cell r="AB42" t="str">
            <v>PM</v>
          </cell>
          <cell r="AC42">
            <v>19000</v>
          </cell>
          <cell r="AD42">
            <v>13456</v>
          </cell>
          <cell r="AE42">
            <v>5383</v>
          </cell>
          <cell r="AF42">
            <v>0</v>
          </cell>
          <cell r="AG42">
            <v>0</v>
          </cell>
          <cell r="AH42">
            <v>0</v>
          </cell>
          <cell r="AI42">
            <v>161</v>
          </cell>
          <cell r="AJ42">
            <v>19000</v>
          </cell>
        </row>
        <row r="43">
          <cell r="B43" t="str">
            <v>WSP091</v>
          </cell>
          <cell r="D43">
            <v>3314617607</v>
          </cell>
          <cell r="E43">
            <v>10069</v>
          </cell>
          <cell r="F43">
            <v>101892327063</v>
          </cell>
          <cell r="G43" t="str">
            <v>PUPUN19883330000010069</v>
          </cell>
          <cell r="H43" t="str">
            <v>RAJESHREE VITTHAL KALKHAMBKAR</v>
          </cell>
          <cell r="I43" t="str">
            <v>FEMALE</v>
          </cell>
          <cell r="J43" t="str">
            <v>14.08.2001</v>
          </cell>
          <cell r="K43" t="str">
            <v>01.12.2022</v>
          </cell>
          <cell r="L43" t="str">
            <v>VITTHAL KALKHAMBKAR</v>
          </cell>
          <cell r="M43" t="str">
            <v>FATHER</v>
          </cell>
          <cell r="N43" t="str">
            <v>UN-MARRIED</v>
          </cell>
          <cell r="P43" t="str">
            <v>YES</v>
          </cell>
          <cell r="V43" t="str">
            <v>FACTORY</v>
          </cell>
          <cell r="W43" t="str">
            <v>SALES COORDINATOR</v>
          </cell>
          <cell r="X43" t="str">
            <v>SALES MARKETING</v>
          </cell>
          <cell r="Y43" t="str">
            <v>US</v>
          </cell>
          <cell r="AA43" t="str">
            <v>MW</v>
          </cell>
          <cell r="AB43" t="str">
            <v>PM</v>
          </cell>
          <cell r="AC43">
            <v>15000</v>
          </cell>
          <cell r="AD43">
            <v>13456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1544</v>
          </cell>
          <cell r="AJ43">
            <v>15000</v>
          </cell>
        </row>
        <row r="44">
          <cell r="B44" t="str">
            <v>WSP092</v>
          </cell>
          <cell r="D44">
            <v>3314620706</v>
          </cell>
          <cell r="E44">
            <v>10068</v>
          </cell>
          <cell r="F44">
            <v>101892327059</v>
          </cell>
          <cell r="G44" t="str">
            <v>PUPUN19883330000010068</v>
          </cell>
          <cell r="H44" t="str">
            <v>CHANDRABHAN</v>
          </cell>
          <cell r="I44" t="str">
            <v>MALE</v>
          </cell>
          <cell r="J44" t="str">
            <v>01.01.1993</v>
          </cell>
          <cell r="K44" t="str">
            <v>01.12.2022</v>
          </cell>
          <cell r="L44" t="str">
            <v>RAMPALATAN GAUTAM</v>
          </cell>
          <cell r="M44" t="str">
            <v>FATHER</v>
          </cell>
          <cell r="N44" t="str">
            <v>MARRIED</v>
          </cell>
          <cell r="P44" t="str">
            <v>YES</v>
          </cell>
          <cell r="V44" t="str">
            <v>FACTORY</v>
          </cell>
          <cell r="W44" t="str">
            <v>ASSISTANT</v>
          </cell>
          <cell r="X44" t="str">
            <v>SERVICES</v>
          </cell>
          <cell r="Y44" t="str">
            <v>US</v>
          </cell>
          <cell r="AA44" t="str">
            <v>MW</v>
          </cell>
          <cell r="AB44" t="str">
            <v>PM</v>
          </cell>
          <cell r="AC44">
            <v>15200</v>
          </cell>
          <cell r="AD44">
            <v>13456</v>
          </cell>
          <cell r="AE44">
            <v>0</v>
          </cell>
          <cell r="AF44">
            <v>0</v>
          </cell>
          <cell r="AG44">
            <v>0</v>
          </cell>
          <cell r="AH44">
            <v>200</v>
          </cell>
          <cell r="AI44">
            <v>1544</v>
          </cell>
          <cell r="AJ44">
            <v>15200</v>
          </cell>
        </row>
        <row r="45">
          <cell r="B45" t="str">
            <v>WSP093</v>
          </cell>
          <cell r="D45">
            <v>3312030948</v>
          </cell>
          <cell r="E45">
            <v>10070</v>
          </cell>
          <cell r="F45">
            <v>101312456191</v>
          </cell>
          <cell r="G45" t="str">
            <v>PUPUN19883330000010070</v>
          </cell>
          <cell r="H45" t="str">
            <v>RISHI RAJ BAITHA</v>
          </cell>
          <cell r="I45" t="str">
            <v>MALE</v>
          </cell>
          <cell r="J45" t="str">
            <v>15.07.1994</v>
          </cell>
          <cell r="K45" t="str">
            <v>12.12.2022</v>
          </cell>
          <cell r="L45" t="str">
            <v>KRISHNA BAITHA</v>
          </cell>
          <cell r="M45" t="str">
            <v>FATHER</v>
          </cell>
          <cell r="N45" t="str">
            <v>UN-MARRIED</v>
          </cell>
          <cell r="P45" t="str">
            <v>YES</v>
          </cell>
          <cell r="V45" t="str">
            <v>FACTORY</v>
          </cell>
          <cell r="W45" t="str">
            <v>ELECTRICIAN</v>
          </cell>
          <cell r="X45" t="str">
            <v>SERVICES</v>
          </cell>
          <cell r="Y45" t="str">
            <v>US</v>
          </cell>
          <cell r="AA45" t="str">
            <v>MW</v>
          </cell>
          <cell r="AB45" t="str">
            <v>PM</v>
          </cell>
          <cell r="AC45">
            <v>18000</v>
          </cell>
          <cell r="AD45">
            <v>13456</v>
          </cell>
          <cell r="AE45">
            <v>1346</v>
          </cell>
          <cell r="AF45">
            <v>0</v>
          </cell>
          <cell r="AG45">
            <v>0</v>
          </cell>
          <cell r="AH45">
            <v>0</v>
          </cell>
          <cell r="AI45">
            <v>3198</v>
          </cell>
          <cell r="AJ45">
            <v>18000</v>
          </cell>
        </row>
        <row r="46">
          <cell r="B46" t="str">
            <v>WSP094</v>
          </cell>
          <cell r="E46">
            <v>10071</v>
          </cell>
          <cell r="F46">
            <v>101842362081</v>
          </cell>
          <cell r="G46" t="str">
            <v>PUPUN19883330000010071</v>
          </cell>
          <cell r="H46" t="str">
            <v>KAILAS BABAN UGALE</v>
          </cell>
          <cell r="I46" t="str">
            <v>MALE</v>
          </cell>
          <cell r="J46" t="str">
            <v>02.05.1983</v>
          </cell>
          <cell r="K46" t="str">
            <v>17.01.2023</v>
          </cell>
          <cell r="L46" t="str">
            <v>BABAN UGALE</v>
          </cell>
          <cell r="M46" t="str">
            <v>FATHER</v>
          </cell>
          <cell r="N46" t="str">
            <v>MARRIED</v>
          </cell>
          <cell r="P46" t="str">
            <v>YES</v>
          </cell>
          <cell r="V46" t="str">
            <v>FACTORY</v>
          </cell>
          <cell r="W46" t="str">
            <v>FITTAR</v>
          </cell>
          <cell r="X46" t="str">
            <v>SERVICES</v>
          </cell>
          <cell r="Y46" t="str">
            <v>SS</v>
          </cell>
          <cell r="AA46" t="str">
            <v>MW</v>
          </cell>
          <cell r="AB46" t="str">
            <v>PM</v>
          </cell>
          <cell r="AC46">
            <v>22000</v>
          </cell>
          <cell r="AD46">
            <v>13456</v>
          </cell>
          <cell r="AE46">
            <v>5383</v>
          </cell>
          <cell r="AG46">
            <v>2083</v>
          </cell>
          <cell r="AH46">
            <v>200</v>
          </cell>
          <cell r="AI46">
            <v>878</v>
          </cell>
          <cell r="AJ46">
            <v>22000</v>
          </cell>
        </row>
      </sheetData>
      <sheetData sheetId="2">
        <row r="8">
          <cell r="B8" t="str">
            <v>WSP001</v>
          </cell>
          <cell r="C8" t="str">
            <v>RAHUL RANGRAO PATIL</v>
          </cell>
          <cell r="D8" t="str">
            <v>FACTORY</v>
          </cell>
          <cell r="E8" t="str">
            <v>PM</v>
          </cell>
          <cell r="F8">
            <v>25</v>
          </cell>
          <cell r="G8">
            <v>5</v>
          </cell>
          <cell r="H8">
            <v>1</v>
          </cell>
          <cell r="I8">
            <v>31</v>
          </cell>
          <cell r="J8">
            <v>25</v>
          </cell>
          <cell r="K8">
            <v>5</v>
          </cell>
          <cell r="L8">
            <v>1</v>
          </cell>
          <cell r="M8">
            <v>31</v>
          </cell>
          <cell r="N8">
            <v>9</v>
          </cell>
          <cell r="Q8">
            <v>0</v>
          </cell>
          <cell r="T8">
            <v>9</v>
          </cell>
          <cell r="U8">
            <v>31</v>
          </cell>
          <cell r="X8">
            <v>230</v>
          </cell>
          <cell r="Z8">
            <v>500</v>
          </cell>
          <cell r="AA8">
            <v>0</v>
          </cell>
        </row>
        <row r="9">
          <cell r="B9" t="str">
            <v>WSP002</v>
          </cell>
          <cell r="C9" t="str">
            <v>SUBHASH KRISHNA PATIL</v>
          </cell>
          <cell r="D9" t="str">
            <v>FACTORY</v>
          </cell>
          <cell r="E9" t="str">
            <v>PM</v>
          </cell>
          <cell r="F9">
            <v>25</v>
          </cell>
          <cell r="G9">
            <v>5</v>
          </cell>
          <cell r="H9">
            <v>1</v>
          </cell>
          <cell r="I9">
            <v>31</v>
          </cell>
          <cell r="J9">
            <v>22</v>
          </cell>
          <cell r="K9">
            <v>4</v>
          </cell>
          <cell r="L9">
            <v>1</v>
          </cell>
          <cell r="M9">
            <v>27</v>
          </cell>
          <cell r="N9">
            <v>59</v>
          </cell>
          <cell r="Q9">
            <v>0</v>
          </cell>
          <cell r="T9">
            <v>59</v>
          </cell>
          <cell r="U9">
            <v>27</v>
          </cell>
          <cell r="X9">
            <v>230</v>
          </cell>
          <cell r="AA9">
            <v>4</v>
          </cell>
        </row>
        <row r="10">
          <cell r="B10" t="str">
            <v>WSP020</v>
          </cell>
          <cell r="C10" t="str">
            <v>SANJAY DNYANU WAGARE</v>
          </cell>
          <cell r="D10" t="str">
            <v>FACTORY</v>
          </cell>
          <cell r="E10" t="str">
            <v>PM</v>
          </cell>
          <cell r="F10">
            <v>25</v>
          </cell>
          <cell r="G10">
            <v>5</v>
          </cell>
          <cell r="H10">
            <v>1</v>
          </cell>
          <cell r="I10">
            <v>31</v>
          </cell>
          <cell r="J10">
            <v>27</v>
          </cell>
          <cell r="K10">
            <v>3</v>
          </cell>
          <cell r="L10">
            <v>1</v>
          </cell>
          <cell r="M10">
            <v>31</v>
          </cell>
          <cell r="N10">
            <v>8</v>
          </cell>
          <cell r="Q10">
            <v>0</v>
          </cell>
          <cell r="T10">
            <v>8</v>
          </cell>
          <cell r="U10">
            <v>31</v>
          </cell>
          <cell r="X10">
            <v>230</v>
          </cell>
          <cell r="Z10">
            <v>500</v>
          </cell>
          <cell r="AA10">
            <v>0</v>
          </cell>
        </row>
        <row r="11">
          <cell r="B11" t="str">
            <v>WSP028</v>
          </cell>
          <cell r="C11" t="str">
            <v>JEEVAN JANAK HAJARE</v>
          </cell>
          <cell r="D11" t="str">
            <v>FACTORY</v>
          </cell>
          <cell r="E11" t="str">
            <v>PM</v>
          </cell>
          <cell r="F11">
            <v>25</v>
          </cell>
          <cell r="G11">
            <v>5</v>
          </cell>
          <cell r="H11">
            <v>1</v>
          </cell>
          <cell r="I11">
            <v>31</v>
          </cell>
          <cell r="J11">
            <v>17</v>
          </cell>
          <cell r="K11">
            <v>5</v>
          </cell>
          <cell r="L11">
            <v>1</v>
          </cell>
          <cell r="M11">
            <v>23</v>
          </cell>
          <cell r="N11">
            <v>39</v>
          </cell>
          <cell r="Q11">
            <v>0</v>
          </cell>
          <cell r="T11">
            <v>39</v>
          </cell>
          <cell r="U11">
            <v>23</v>
          </cell>
          <cell r="X11">
            <v>230</v>
          </cell>
          <cell r="AA11">
            <v>8</v>
          </cell>
        </row>
        <row r="12">
          <cell r="B12" t="str">
            <v>WSP033</v>
          </cell>
          <cell r="C12" t="str">
            <v>SAMIJ JERUL KHAN</v>
          </cell>
          <cell r="D12" t="str">
            <v>FACTORY</v>
          </cell>
          <cell r="E12" t="str">
            <v>PM</v>
          </cell>
          <cell r="F12">
            <v>25</v>
          </cell>
          <cell r="G12">
            <v>5</v>
          </cell>
          <cell r="H12">
            <v>1</v>
          </cell>
          <cell r="I12">
            <v>31</v>
          </cell>
          <cell r="J12">
            <v>25</v>
          </cell>
          <cell r="K12">
            <v>4</v>
          </cell>
          <cell r="L12">
            <v>1</v>
          </cell>
          <cell r="M12">
            <v>30</v>
          </cell>
          <cell r="N12">
            <v>39</v>
          </cell>
          <cell r="Q12">
            <v>0</v>
          </cell>
          <cell r="T12">
            <v>39</v>
          </cell>
          <cell r="U12">
            <v>30</v>
          </cell>
          <cell r="X12">
            <v>230</v>
          </cell>
          <cell r="AA12">
            <v>1</v>
          </cell>
        </row>
        <row r="13">
          <cell r="B13" t="str">
            <v>WSP040</v>
          </cell>
          <cell r="C13" t="str">
            <v>TATYABHAU BHAUSAHEB LAHAKAR</v>
          </cell>
          <cell r="D13" t="str">
            <v>FACTORY</v>
          </cell>
          <cell r="E13" t="str">
            <v>PM</v>
          </cell>
          <cell r="F13">
            <v>25</v>
          </cell>
          <cell r="G13">
            <v>5</v>
          </cell>
          <cell r="H13">
            <v>1</v>
          </cell>
          <cell r="I13">
            <v>31</v>
          </cell>
          <cell r="J13">
            <v>23</v>
          </cell>
          <cell r="K13">
            <v>5</v>
          </cell>
          <cell r="L13">
            <v>1</v>
          </cell>
          <cell r="M13">
            <v>29</v>
          </cell>
          <cell r="N13">
            <v>31</v>
          </cell>
          <cell r="Q13">
            <v>0</v>
          </cell>
          <cell r="T13">
            <v>31</v>
          </cell>
          <cell r="U13">
            <v>29</v>
          </cell>
          <cell r="X13">
            <v>230</v>
          </cell>
          <cell r="AA13">
            <v>2</v>
          </cell>
        </row>
        <row r="14">
          <cell r="B14" t="str">
            <v>WSP042</v>
          </cell>
          <cell r="C14" t="str">
            <v>VIDYA SANJAY PIMPRIKAR</v>
          </cell>
          <cell r="D14" t="str">
            <v>FACTORY</v>
          </cell>
          <cell r="E14" t="str">
            <v>PM</v>
          </cell>
          <cell r="F14">
            <v>25</v>
          </cell>
          <cell r="G14">
            <v>5</v>
          </cell>
          <cell r="H14">
            <v>1</v>
          </cell>
          <cell r="I14">
            <v>31</v>
          </cell>
          <cell r="J14">
            <v>24.5</v>
          </cell>
          <cell r="K14">
            <v>5</v>
          </cell>
          <cell r="L14">
            <v>1</v>
          </cell>
          <cell r="M14">
            <v>30.5</v>
          </cell>
          <cell r="Q14">
            <v>0</v>
          </cell>
          <cell r="T14">
            <v>0</v>
          </cell>
          <cell r="U14">
            <v>30.5</v>
          </cell>
          <cell r="X14">
            <v>230</v>
          </cell>
          <cell r="AA14">
            <v>0.5</v>
          </cell>
        </row>
        <row r="15">
          <cell r="B15" t="str">
            <v>WSP044</v>
          </cell>
          <cell r="C15" t="str">
            <v>POORNAVASI NANHAKURAM YADAV</v>
          </cell>
          <cell r="D15" t="str">
            <v>FACTORY</v>
          </cell>
          <cell r="E15" t="str">
            <v>PM</v>
          </cell>
          <cell r="F15">
            <v>25</v>
          </cell>
          <cell r="G15">
            <v>5</v>
          </cell>
          <cell r="H15">
            <v>1</v>
          </cell>
          <cell r="I15">
            <v>31</v>
          </cell>
          <cell r="J15">
            <v>27</v>
          </cell>
          <cell r="K15">
            <v>3</v>
          </cell>
          <cell r="L15">
            <v>1</v>
          </cell>
          <cell r="M15">
            <v>31</v>
          </cell>
          <cell r="N15">
            <v>27</v>
          </cell>
          <cell r="Q15">
            <v>0</v>
          </cell>
          <cell r="T15">
            <v>27</v>
          </cell>
          <cell r="U15">
            <v>31</v>
          </cell>
          <cell r="X15">
            <v>230</v>
          </cell>
          <cell r="Z15">
            <v>500</v>
          </cell>
          <cell r="AA15">
            <v>0</v>
          </cell>
        </row>
        <row r="16">
          <cell r="B16" t="str">
            <v>WSP045</v>
          </cell>
          <cell r="C16" t="str">
            <v>VINEET KUMAR</v>
          </cell>
          <cell r="D16" t="str">
            <v>FACTORY</v>
          </cell>
          <cell r="E16" t="str">
            <v>PM</v>
          </cell>
          <cell r="F16">
            <v>25</v>
          </cell>
          <cell r="G16">
            <v>5</v>
          </cell>
          <cell r="H16">
            <v>1</v>
          </cell>
          <cell r="I16">
            <v>31</v>
          </cell>
          <cell r="J16">
            <v>25</v>
          </cell>
          <cell r="K16">
            <v>5</v>
          </cell>
          <cell r="L16">
            <v>1</v>
          </cell>
          <cell r="M16">
            <v>31</v>
          </cell>
          <cell r="N16">
            <v>16</v>
          </cell>
          <cell r="Q16">
            <v>0</v>
          </cell>
          <cell r="T16">
            <v>16</v>
          </cell>
          <cell r="U16">
            <v>31</v>
          </cell>
          <cell r="X16">
            <v>230</v>
          </cell>
          <cell r="Z16">
            <v>500</v>
          </cell>
          <cell r="AA16">
            <v>0</v>
          </cell>
        </row>
        <row r="17">
          <cell r="B17" t="str">
            <v>WSP047</v>
          </cell>
          <cell r="C17" t="str">
            <v>PRIYANKA MAHADEV KITTAD</v>
          </cell>
          <cell r="D17" t="str">
            <v>FACTORY</v>
          </cell>
          <cell r="E17" t="str">
            <v>PM</v>
          </cell>
          <cell r="F17">
            <v>25</v>
          </cell>
          <cell r="G17">
            <v>5</v>
          </cell>
          <cell r="H17">
            <v>1</v>
          </cell>
          <cell r="I17">
            <v>31</v>
          </cell>
          <cell r="J17">
            <v>23</v>
          </cell>
          <cell r="K17">
            <v>5</v>
          </cell>
          <cell r="L17">
            <v>1</v>
          </cell>
          <cell r="M17">
            <v>29</v>
          </cell>
          <cell r="Q17">
            <v>0</v>
          </cell>
          <cell r="T17">
            <v>0</v>
          </cell>
          <cell r="U17">
            <v>29</v>
          </cell>
          <cell r="X17">
            <v>230</v>
          </cell>
          <cell r="AA17">
            <v>2</v>
          </cell>
        </row>
        <row r="18">
          <cell r="B18" t="str">
            <v>WSP048</v>
          </cell>
          <cell r="C18" t="str">
            <v>SUNEEL KUMAR</v>
          </cell>
          <cell r="D18" t="str">
            <v>FACTORY</v>
          </cell>
          <cell r="E18" t="str">
            <v>PM</v>
          </cell>
          <cell r="F18">
            <v>25</v>
          </cell>
          <cell r="G18">
            <v>5</v>
          </cell>
          <cell r="H18">
            <v>1</v>
          </cell>
          <cell r="I18">
            <v>31</v>
          </cell>
          <cell r="J18">
            <v>26</v>
          </cell>
          <cell r="K18">
            <v>4</v>
          </cell>
          <cell r="L18">
            <v>1</v>
          </cell>
          <cell r="M18">
            <v>31</v>
          </cell>
          <cell r="N18">
            <v>41</v>
          </cell>
          <cell r="Q18">
            <v>0</v>
          </cell>
          <cell r="T18">
            <v>41</v>
          </cell>
          <cell r="U18">
            <v>31</v>
          </cell>
          <cell r="X18">
            <v>230</v>
          </cell>
          <cell r="Z18">
            <v>500</v>
          </cell>
          <cell r="AA18">
            <v>0</v>
          </cell>
        </row>
        <row r="19">
          <cell r="B19" t="str">
            <v>WSP051</v>
          </cell>
          <cell r="C19" t="str">
            <v>AKSHAY HEMANT CHAUDHARI</v>
          </cell>
          <cell r="D19" t="str">
            <v>FACTORY</v>
          </cell>
          <cell r="E19" t="str">
            <v>PM</v>
          </cell>
          <cell r="F19">
            <v>25</v>
          </cell>
          <cell r="G19">
            <v>5</v>
          </cell>
          <cell r="H19">
            <v>1</v>
          </cell>
          <cell r="I19">
            <v>31</v>
          </cell>
          <cell r="J19">
            <v>17</v>
          </cell>
          <cell r="K19">
            <v>3</v>
          </cell>
          <cell r="L19">
            <v>1</v>
          </cell>
          <cell r="M19">
            <v>21</v>
          </cell>
          <cell r="N19">
            <v>39</v>
          </cell>
          <cell r="Q19">
            <v>0</v>
          </cell>
          <cell r="T19">
            <v>39</v>
          </cell>
          <cell r="U19">
            <v>21</v>
          </cell>
          <cell r="X19">
            <v>230</v>
          </cell>
          <cell r="AA19">
            <v>10</v>
          </cell>
        </row>
        <row r="20">
          <cell r="B20" t="str">
            <v>WSP052</v>
          </cell>
          <cell r="C20" t="str">
            <v>ATUL RAJENDRA PATIL</v>
          </cell>
          <cell r="D20" t="str">
            <v>FACTORY</v>
          </cell>
          <cell r="E20" t="str">
            <v>PM</v>
          </cell>
          <cell r="F20">
            <v>25</v>
          </cell>
          <cell r="G20">
            <v>5</v>
          </cell>
          <cell r="H20">
            <v>1</v>
          </cell>
          <cell r="I20">
            <v>31</v>
          </cell>
          <cell r="J20">
            <v>24</v>
          </cell>
          <cell r="K20">
            <v>4</v>
          </cell>
          <cell r="L20">
            <v>1</v>
          </cell>
          <cell r="M20">
            <v>29</v>
          </cell>
          <cell r="N20">
            <v>24</v>
          </cell>
          <cell r="Q20">
            <v>0</v>
          </cell>
          <cell r="T20">
            <v>24</v>
          </cell>
          <cell r="U20">
            <v>29</v>
          </cell>
          <cell r="X20">
            <v>230</v>
          </cell>
          <cell r="AA20">
            <v>2</v>
          </cell>
        </row>
        <row r="21">
          <cell r="B21" t="str">
            <v>WSP055</v>
          </cell>
          <cell r="C21" t="str">
            <v>SANDIP ANANDA PATIL</v>
          </cell>
          <cell r="D21" t="str">
            <v>FACTORY</v>
          </cell>
          <cell r="E21" t="str">
            <v>PM</v>
          </cell>
          <cell r="F21">
            <v>25</v>
          </cell>
          <cell r="G21">
            <v>5</v>
          </cell>
          <cell r="H21">
            <v>1</v>
          </cell>
          <cell r="I21">
            <v>31</v>
          </cell>
          <cell r="J21">
            <v>27</v>
          </cell>
          <cell r="K21">
            <v>3</v>
          </cell>
          <cell r="L21">
            <v>1</v>
          </cell>
          <cell r="M21">
            <v>31</v>
          </cell>
          <cell r="Q21">
            <v>0</v>
          </cell>
          <cell r="T21">
            <v>0</v>
          </cell>
          <cell r="U21">
            <v>31</v>
          </cell>
          <cell r="X21">
            <v>230</v>
          </cell>
          <cell r="Z21">
            <v>500</v>
          </cell>
          <cell r="AA21">
            <v>0</v>
          </cell>
        </row>
        <row r="22">
          <cell r="B22" t="str">
            <v>WSP056</v>
          </cell>
          <cell r="C22" t="str">
            <v>VIVEK PRAKASH GONBARE</v>
          </cell>
          <cell r="D22" t="str">
            <v>FACTORY</v>
          </cell>
          <cell r="E22" t="str">
            <v>PM</v>
          </cell>
          <cell r="F22">
            <v>25</v>
          </cell>
          <cell r="G22">
            <v>5</v>
          </cell>
          <cell r="H22">
            <v>1</v>
          </cell>
          <cell r="I22">
            <v>31</v>
          </cell>
          <cell r="J22">
            <v>25</v>
          </cell>
          <cell r="K22">
            <v>4</v>
          </cell>
          <cell r="L22">
            <v>1</v>
          </cell>
          <cell r="M22">
            <v>30</v>
          </cell>
          <cell r="N22">
            <v>38</v>
          </cell>
          <cell r="Q22">
            <v>0</v>
          </cell>
          <cell r="T22">
            <v>38</v>
          </cell>
          <cell r="U22">
            <v>30</v>
          </cell>
          <cell r="X22">
            <v>230</v>
          </cell>
          <cell r="AA22">
            <v>1</v>
          </cell>
        </row>
        <row r="23">
          <cell r="B23" t="str">
            <v>WSP060</v>
          </cell>
          <cell r="C23" t="str">
            <v>PRASAD PRAKASH KHOLLAM</v>
          </cell>
          <cell r="D23" t="str">
            <v>FACTORY</v>
          </cell>
          <cell r="E23" t="str">
            <v>PM</v>
          </cell>
          <cell r="F23">
            <v>25</v>
          </cell>
          <cell r="G23">
            <v>5</v>
          </cell>
          <cell r="H23">
            <v>1</v>
          </cell>
          <cell r="I23">
            <v>31</v>
          </cell>
          <cell r="J23">
            <v>21.5</v>
          </cell>
          <cell r="K23">
            <v>4</v>
          </cell>
          <cell r="L23">
            <v>1</v>
          </cell>
          <cell r="M23">
            <v>26.5</v>
          </cell>
          <cell r="Q23">
            <v>0</v>
          </cell>
          <cell r="T23">
            <v>0</v>
          </cell>
          <cell r="U23">
            <v>26.5</v>
          </cell>
          <cell r="X23">
            <v>230</v>
          </cell>
          <cell r="AA23">
            <v>4.5</v>
          </cell>
        </row>
        <row r="24">
          <cell r="B24" t="str">
            <v>WSP062</v>
          </cell>
          <cell r="C24" t="str">
            <v>SANDIP NIVRUTI  SUTAR</v>
          </cell>
          <cell r="D24" t="str">
            <v>FACTORY</v>
          </cell>
          <cell r="E24" t="str">
            <v>PM</v>
          </cell>
          <cell r="F24">
            <v>25</v>
          </cell>
          <cell r="G24">
            <v>5</v>
          </cell>
          <cell r="H24">
            <v>1</v>
          </cell>
          <cell r="I24">
            <v>31</v>
          </cell>
          <cell r="J24">
            <v>25</v>
          </cell>
          <cell r="K24">
            <v>5</v>
          </cell>
          <cell r="L24">
            <v>1</v>
          </cell>
          <cell r="M24">
            <v>31</v>
          </cell>
          <cell r="Q24">
            <v>0</v>
          </cell>
          <cell r="T24">
            <v>0</v>
          </cell>
          <cell r="U24">
            <v>31</v>
          </cell>
          <cell r="X24">
            <v>230</v>
          </cell>
          <cell r="Z24">
            <v>500</v>
          </cell>
          <cell r="AA24">
            <v>0</v>
          </cell>
        </row>
        <row r="25">
          <cell r="B25" t="str">
            <v>WSP064</v>
          </cell>
          <cell r="C25" t="str">
            <v>RAJESH MALHARRAO MANE</v>
          </cell>
          <cell r="D25" t="str">
            <v>FACTORY</v>
          </cell>
          <cell r="E25" t="str">
            <v>PM</v>
          </cell>
          <cell r="F25">
            <v>25</v>
          </cell>
          <cell r="G25">
            <v>5</v>
          </cell>
          <cell r="H25">
            <v>1</v>
          </cell>
          <cell r="I25">
            <v>31</v>
          </cell>
          <cell r="J25">
            <v>21</v>
          </cell>
          <cell r="K25">
            <v>4</v>
          </cell>
          <cell r="L25">
            <v>1</v>
          </cell>
          <cell r="M25">
            <v>26</v>
          </cell>
          <cell r="N25">
            <v>39</v>
          </cell>
          <cell r="Q25">
            <v>0</v>
          </cell>
          <cell r="T25">
            <v>39</v>
          </cell>
          <cell r="U25">
            <v>26</v>
          </cell>
          <cell r="X25">
            <v>230</v>
          </cell>
          <cell r="AA25">
            <v>5</v>
          </cell>
        </row>
        <row r="26">
          <cell r="B26" t="str">
            <v>WSP070</v>
          </cell>
          <cell r="C26" t="str">
            <v>RAMESH LOTAN MALI</v>
          </cell>
          <cell r="D26" t="str">
            <v>FACTORY</v>
          </cell>
          <cell r="E26" t="str">
            <v>PM</v>
          </cell>
          <cell r="F26">
            <v>25</v>
          </cell>
          <cell r="G26">
            <v>5</v>
          </cell>
          <cell r="H26">
            <v>1</v>
          </cell>
          <cell r="I26">
            <v>31</v>
          </cell>
          <cell r="J26">
            <v>21</v>
          </cell>
          <cell r="K26">
            <v>4</v>
          </cell>
          <cell r="M26">
            <v>25</v>
          </cell>
          <cell r="N26">
            <v>22</v>
          </cell>
          <cell r="Q26">
            <v>0</v>
          </cell>
          <cell r="T26">
            <v>22</v>
          </cell>
          <cell r="U26">
            <v>25</v>
          </cell>
          <cell r="X26">
            <v>230</v>
          </cell>
          <cell r="AA26">
            <v>6</v>
          </cell>
        </row>
        <row r="27">
          <cell r="B27" t="str">
            <v>WSP072</v>
          </cell>
          <cell r="C27" t="str">
            <v>SUDARSHAN ANANT HAJARE</v>
          </cell>
          <cell r="D27" t="str">
            <v>FACTORY</v>
          </cell>
          <cell r="E27" t="str">
            <v>PM</v>
          </cell>
          <cell r="F27">
            <v>25</v>
          </cell>
          <cell r="G27">
            <v>5</v>
          </cell>
          <cell r="H27">
            <v>1</v>
          </cell>
          <cell r="I27">
            <v>31</v>
          </cell>
          <cell r="J27">
            <v>22</v>
          </cell>
          <cell r="K27">
            <v>4</v>
          </cell>
          <cell r="L27">
            <v>1</v>
          </cell>
          <cell r="M27">
            <v>27</v>
          </cell>
          <cell r="Q27">
            <v>0</v>
          </cell>
          <cell r="T27">
            <v>0</v>
          </cell>
          <cell r="U27">
            <v>27</v>
          </cell>
          <cell r="X27">
            <v>230</v>
          </cell>
          <cell r="AA27">
            <v>4</v>
          </cell>
        </row>
        <row r="28">
          <cell r="B28" t="str">
            <v>WSP074</v>
          </cell>
          <cell r="C28" t="str">
            <v>PRAVIN NAMDEV SHINTRE</v>
          </cell>
          <cell r="D28" t="str">
            <v>FACTORY</v>
          </cell>
          <cell r="E28" t="str">
            <v>PM</v>
          </cell>
          <cell r="F28">
            <v>25</v>
          </cell>
          <cell r="G28">
            <v>5</v>
          </cell>
          <cell r="H28">
            <v>1</v>
          </cell>
          <cell r="I28">
            <v>31</v>
          </cell>
          <cell r="J28">
            <v>25</v>
          </cell>
          <cell r="K28">
            <v>5</v>
          </cell>
          <cell r="L28">
            <v>1</v>
          </cell>
          <cell r="M28">
            <v>31</v>
          </cell>
          <cell r="Q28">
            <v>0</v>
          </cell>
          <cell r="T28">
            <v>0</v>
          </cell>
          <cell r="U28">
            <v>31</v>
          </cell>
          <cell r="X28">
            <v>230</v>
          </cell>
          <cell r="Z28">
            <v>500</v>
          </cell>
          <cell r="AA28">
            <v>0</v>
          </cell>
        </row>
        <row r="29">
          <cell r="B29" t="str">
            <v>WSP077</v>
          </cell>
          <cell r="C29" t="str">
            <v>SURAJ DATTATRAY PATIL</v>
          </cell>
          <cell r="D29" t="str">
            <v>FACTORY</v>
          </cell>
          <cell r="E29" t="str">
            <v>PM</v>
          </cell>
          <cell r="F29">
            <v>25</v>
          </cell>
          <cell r="G29">
            <v>5</v>
          </cell>
          <cell r="H29">
            <v>1</v>
          </cell>
          <cell r="I29">
            <v>31</v>
          </cell>
          <cell r="J29">
            <v>24</v>
          </cell>
          <cell r="K29">
            <v>5</v>
          </cell>
          <cell r="L29">
            <v>1</v>
          </cell>
          <cell r="M29">
            <v>30</v>
          </cell>
          <cell r="Q29">
            <v>0</v>
          </cell>
          <cell r="T29">
            <v>0</v>
          </cell>
          <cell r="U29">
            <v>30</v>
          </cell>
          <cell r="X29">
            <v>230</v>
          </cell>
          <cell r="AA29">
            <v>1</v>
          </cell>
        </row>
        <row r="30">
          <cell r="B30" t="str">
            <v>WSP078</v>
          </cell>
          <cell r="C30" t="str">
            <v>SUMAN KHAN</v>
          </cell>
          <cell r="D30" t="str">
            <v>FACTORY</v>
          </cell>
          <cell r="E30" t="str">
            <v>PM</v>
          </cell>
          <cell r="F30">
            <v>25</v>
          </cell>
          <cell r="G30">
            <v>5</v>
          </cell>
          <cell r="H30">
            <v>1</v>
          </cell>
          <cell r="I30">
            <v>31</v>
          </cell>
          <cell r="J30">
            <v>23</v>
          </cell>
          <cell r="K30">
            <v>4</v>
          </cell>
          <cell r="L30">
            <v>1</v>
          </cell>
          <cell r="M30">
            <v>28</v>
          </cell>
          <cell r="N30">
            <v>64</v>
          </cell>
          <cell r="Q30">
            <v>0</v>
          </cell>
          <cell r="T30">
            <v>64</v>
          </cell>
          <cell r="U30">
            <v>28</v>
          </cell>
          <cell r="X30">
            <v>230</v>
          </cell>
          <cell r="AA30">
            <v>3</v>
          </cell>
        </row>
        <row r="31">
          <cell r="B31" t="str">
            <v>WSP079</v>
          </cell>
          <cell r="C31" t="str">
            <v>SAHEL MALLIK</v>
          </cell>
          <cell r="D31" t="str">
            <v>FACTORY</v>
          </cell>
          <cell r="E31" t="str">
            <v>PM</v>
          </cell>
          <cell r="F31">
            <v>25</v>
          </cell>
          <cell r="G31">
            <v>5</v>
          </cell>
          <cell r="H31">
            <v>1</v>
          </cell>
          <cell r="I31">
            <v>31</v>
          </cell>
          <cell r="J31">
            <v>7.5</v>
          </cell>
          <cell r="K31">
            <v>2</v>
          </cell>
          <cell r="M31">
            <v>9.5</v>
          </cell>
          <cell r="Q31">
            <v>0</v>
          </cell>
          <cell r="T31">
            <v>0</v>
          </cell>
          <cell r="U31">
            <v>9.5</v>
          </cell>
          <cell r="X31">
            <v>230</v>
          </cell>
          <cell r="AA31">
            <v>21.5</v>
          </cell>
        </row>
        <row r="32">
          <cell r="B32" t="str">
            <v>WSP081</v>
          </cell>
          <cell r="C32" t="str">
            <v>VIRSEN DINKAR PATIL</v>
          </cell>
          <cell r="D32" t="str">
            <v>FACTORY</v>
          </cell>
          <cell r="E32" t="str">
            <v>PM</v>
          </cell>
          <cell r="F32">
            <v>25</v>
          </cell>
          <cell r="G32">
            <v>5</v>
          </cell>
          <cell r="H32">
            <v>1</v>
          </cell>
          <cell r="I32">
            <v>31</v>
          </cell>
          <cell r="J32">
            <v>27</v>
          </cell>
          <cell r="K32">
            <v>3</v>
          </cell>
          <cell r="L32">
            <v>1</v>
          </cell>
          <cell r="M32">
            <v>31</v>
          </cell>
          <cell r="Q32">
            <v>0</v>
          </cell>
          <cell r="T32">
            <v>0</v>
          </cell>
          <cell r="U32">
            <v>31</v>
          </cell>
          <cell r="X32">
            <v>230</v>
          </cell>
          <cell r="AA32">
            <v>0</v>
          </cell>
        </row>
        <row r="33">
          <cell r="B33" t="str">
            <v>WSP082</v>
          </cell>
          <cell r="C33" t="str">
            <v>SUNIL MAHADEV PADALKAR</v>
          </cell>
          <cell r="D33" t="str">
            <v>FACTORY</v>
          </cell>
          <cell r="E33" t="str">
            <v>PM</v>
          </cell>
          <cell r="F33">
            <v>25</v>
          </cell>
          <cell r="G33">
            <v>5</v>
          </cell>
          <cell r="H33">
            <v>1</v>
          </cell>
          <cell r="I33">
            <v>31</v>
          </cell>
          <cell r="J33">
            <v>26</v>
          </cell>
          <cell r="K33">
            <v>4</v>
          </cell>
          <cell r="L33">
            <v>1</v>
          </cell>
          <cell r="M33">
            <v>31</v>
          </cell>
          <cell r="N33">
            <v>6</v>
          </cell>
          <cell r="Q33">
            <v>0</v>
          </cell>
          <cell r="T33">
            <v>6</v>
          </cell>
          <cell r="U33">
            <v>31</v>
          </cell>
          <cell r="X33">
            <v>230</v>
          </cell>
          <cell r="Z33">
            <v>500</v>
          </cell>
          <cell r="AA33">
            <v>0</v>
          </cell>
        </row>
        <row r="34">
          <cell r="B34" t="str">
            <v>WSP084</v>
          </cell>
          <cell r="C34" t="str">
            <v>RAKIBUL KHAN</v>
          </cell>
          <cell r="D34" t="str">
            <v>FACTORY</v>
          </cell>
          <cell r="E34" t="str">
            <v>PM</v>
          </cell>
          <cell r="F34">
            <v>25</v>
          </cell>
          <cell r="G34">
            <v>5</v>
          </cell>
          <cell r="H34">
            <v>1</v>
          </cell>
          <cell r="I34">
            <v>31</v>
          </cell>
          <cell r="J34">
            <v>25</v>
          </cell>
          <cell r="K34">
            <v>5</v>
          </cell>
          <cell r="L34">
            <v>1</v>
          </cell>
          <cell r="M34">
            <v>31</v>
          </cell>
          <cell r="N34">
            <v>61</v>
          </cell>
          <cell r="Q34">
            <v>0</v>
          </cell>
          <cell r="T34">
            <v>61</v>
          </cell>
          <cell r="U34">
            <v>31</v>
          </cell>
          <cell r="X34">
            <v>230</v>
          </cell>
          <cell r="Z34">
            <v>500</v>
          </cell>
          <cell r="AA34">
            <v>0</v>
          </cell>
        </row>
        <row r="35">
          <cell r="B35" t="str">
            <v>WSP085</v>
          </cell>
          <cell r="C35" t="str">
            <v>ANIL</v>
          </cell>
          <cell r="D35" t="str">
            <v>FACTORY</v>
          </cell>
          <cell r="E35" t="str">
            <v>PM</v>
          </cell>
          <cell r="F35">
            <v>25</v>
          </cell>
          <cell r="G35">
            <v>5</v>
          </cell>
          <cell r="H35">
            <v>1</v>
          </cell>
          <cell r="I35">
            <v>31</v>
          </cell>
          <cell r="J35">
            <v>26</v>
          </cell>
          <cell r="K35">
            <v>3</v>
          </cell>
          <cell r="L35">
            <v>1</v>
          </cell>
          <cell r="M35">
            <v>30</v>
          </cell>
          <cell r="N35">
            <v>28</v>
          </cell>
          <cell r="Q35">
            <v>0</v>
          </cell>
          <cell r="T35">
            <v>28</v>
          </cell>
          <cell r="U35">
            <v>30</v>
          </cell>
          <cell r="X35">
            <v>230</v>
          </cell>
          <cell r="AA35">
            <v>1</v>
          </cell>
        </row>
        <row r="36">
          <cell r="B36" t="str">
            <v>WSP086</v>
          </cell>
          <cell r="C36" t="str">
            <v>SIDDHI NANDKUMAR PATIL</v>
          </cell>
          <cell r="D36" t="str">
            <v>FACTORY</v>
          </cell>
          <cell r="E36" t="str">
            <v>PM</v>
          </cell>
          <cell r="F36">
            <v>25</v>
          </cell>
          <cell r="G36">
            <v>5</v>
          </cell>
          <cell r="H36">
            <v>1</v>
          </cell>
          <cell r="I36">
            <v>31</v>
          </cell>
          <cell r="J36">
            <v>19</v>
          </cell>
          <cell r="K36">
            <v>4</v>
          </cell>
          <cell r="L36">
            <v>1</v>
          </cell>
          <cell r="M36">
            <v>24</v>
          </cell>
          <cell r="Q36">
            <v>0</v>
          </cell>
          <cell r="T36">
            <v>0</v>
          </cell>
          <cell r="U36">
            <v>24</v>
          </cell>
          <cell r="X36">
            <v>230</v>
          </cell>
          <cell r="AA36">
            <v>7</v>
          </cell>
        </row>
        <row r="37">
          <cell r="B37" t="str">
            <v>WSP087</v>
          </cell>
          <cell r="C37" t="str">
            <v>KANTESWAR ROY</v>
          </cell>
          <cell r="D37" t="str">
            <v>FACTORY</v>
          </cell>
          <cell r="E37" t="str">
            <v>PM</v>
          </cell>
          <cell r="F37">
            <v>25</v>
          </cell>
          <cell r="G37">
            <v>5</v>
          </cell>
          <cell r="H37">
            <v>1</v>
          </cell>
          <cell r="I37">
            <v>31</v>
          </cell>
          <cell r="J37">
            <v>25</v>
          </cell>
          <cell r="K37">
            <v>5</v>
          </cell>
          <cell r="L37">
            <v>1</v>
          </cell>
          <cell r="M37">
            <v>31</v>
          </cell>
          <cell r="N37">
            <v>55</v>
          </cell>
          <cell r="Q37">
            <v>0</v>
          </cell>
          <cell r="T37">
            <v>55</v>
          </cell>
          <cell r="U37">
            <v>31</v>
          </cell>
          <cell r="X37">
            <v>230</v>
          </cell>
          <cell r="AA37">
            <v>0</v>
          </cell>
        </row>
        <row r="38">
          <cell r="B38" t="str">
            <v>WSP088</v>
          </cell>
          <cell r="C38" t="str">
            <v xml:space="preserve">SIDDHANTA   BEHARA </v>
          </cell>
          <cell r="D38" t="str">
            <v>FACTORY</v>
          </cell>
          <cell r="E38" t="str">
            <v>PM</v>
          </cell>
          <cell r="F38">
            <v>25</v>
          </cell>
          <cell r="G38">
            <v>5</v>
          </cell>
          <cell r="H38">
            <v>1</v>
          </cell>
          <cell r="I38">
            <v>31</v>
          </cell>
          <cell r="J38">
            <v>12</v>
          </cell>
          <cell r="K38">
            <v>1</v>
          </cell>
          <cell r="M38">
            <v>13</v>
          </cell>
          <cell r="Q38">
            <v>0</v>
          </cell>
          <cell r="T38">
            <v>0</v>
          </cell>
          <cell r="U38">
            <v>13</v>
          </cell>
          <cell r="X38">
            <v>230</v>
          </cell>
          <cell r="AA38">
            <v>18</v>
          </cell>
        </row>
        <row r="39">
          <cell r="B39" t="str">
            <v>WSP089</v>
          </cell>
          <cell r="C39" t="str">
            <v>SALMAN KHAN</v>
          </cell>
          <cell r="D39" t="str">
            <v>FACTORY</v>
          </cell>
          <cell r="E39" t="str">
            <v>PM</v>
          </cell>
          <cell r="F39">
            <v>25</v>
          </cell>
          <cell r="G39">
            <v>5</v>
          </cell>
          <cell r="H39">
            <v>1</v>
          </cell>
          <cell r="I39">
            <v>31</v>
          </cell>
          <cell r="J39">
            <v>26</v>
          </cell>
          <cell r="K39">
            <v>3</v>
          </cell>
          <cell r="L39">
            <v>1</v>
          </cell>
          <cell r="M39">
            <v>30</v>
          </cell>
          <cell r="N39">
            <v>42</v>
          </cell>
          <cell r="Q39">
            <v>0</v>
          </cell>
          <cell r="T39">
            <v>42</v>
          </cell>
          <cell r="U39">
            <v>30</v>
          </cell>
          <cell r="X39">
            <v>230</v>
          </cell>
          <cell r="AA39">
            <v>1</v>
          </cell>
        </row>
        <row r="40">
          <cell r="B40" t="str">
            <v>WSP090</v>
          </cell>
          <cell r="C40" t="str">
            <v>KAMLESH KUMAR YADAV</v>
          </cell>
          <cell r="D40" t="str">
            <v>FACTORY</v>
          </cell>
          <cell r="E40" t="str">
            <v>PM</v>
          </cell>
          <cell r="F40">
            <v>25</v>
          </cell>
          <cell r="G40">
            <v>5</v>
          </cell>
          <cell r="H40">
            <v>1</v>
          </cell>
          <cell r="I40">
            <v>31</v>
          </cell>
          <cell r="J40">
            <v>20</v>
          </cell>
          <cell r="K40">
            <v>5</v>
          </cell>
          <cell r="L40">
            <v>1</v>
          </cell>
          <cell r="M40">
            <v>26</v>
          </cell>
          <cell r="N40">
            <v>32</v>
          </cell>
          <cell r="Q40">
            <v>0</v>
          </cell>
          <cell r="T40">
            <v>32</v>
          </cell>
          <cell r="U40">
            <v>26</v>
          </cell>
          <cell r="X40">
            <v>230</v>
          </cell>
          <cell r="AA40">
            <v>5</v>
          </cell>
        </row>
        <row r="41">
          <cell r="B41" t="str">
            <v>WSP091</v>
          </cell>
          <cell r="C41" t="str">
            <v>RAJESHREE VITTHAL KALKHAMBKAR</v>
          </cell>
          <cell r="D41" t="str">
            <v>FACTORY</v>
          </cell>
          <cell r="E41" t="str">
            <v>PM</v>
          </cell>
          <cell r="F41">
            <v>25</v>
          </cell>
          <cell r="G41">
            <v>5</v>
          </cell>
          <cell r="H41">
            <v>1</v>
          </cell>
          <cell r="I41">
            <v>31</v>
          </cell>
          <cell r="J41">
            <v>25</v>
          </cell>
          <cell r="K41">
            <v>5</v>
          </cell>
          <cell r="L41">
            <v>1</v>
          </cell>
          <cell r="M41">
            <v>31</v>
          </cell>
          <cell r="Q41">
            <v>0</v>
          </cell>
          <cell r="T41">
            <v>0</v>
          </cell>
          <cell r="U41">
            <v>31</v>
          </cell>
          <cell r="X41">
            <v>230</v>
          </cell>
          <cell r="Z41">
            <v>500</v>
          </cell>
          <cell r="AA41">
            <v>0</v>
          </cell>
        </row>
        <row r="42">
          <cell r="B42" t="str">
            <v>WSP092</v>
          </cell>
          <cell r="C42" t="str">
            <v>CHANDRABHAN</v>
          </cell>
          <cell r="D42" t="str">
            <v>FACTORY</v>
          </cell>
          <cell r="E42" t="str">
            <v>PM</v>
          </cell>
          <cell r="F42">
            <v>25</v>
          </cell>
          <cell r="G42">
            <v>5</v>
          </cell>
          <cell r="H42">
            <v>1</v>
          </cell>
          <cell r="I42">
            <v>31</v>
          </cell>
          <cell r="J42">
            <v>25</v>
          </cell>
          <cell r="K42">
            <v>3</v>
          </cell>
          <cell r="L42">
            <v>1</v>
          </cell>
          <cell r="M42">
            <v>29</v>
          </cell>
          <cell r="N42">
            <v>59</v>
          </cell>
          <cell r="Q42">
            <v>0</v>
          </cell>
          <cell r="T42">
            <v>59</v>
          </cell>
          <cell r="U42">
            <v>29</v>
          </cell>
          <cell r="X42">
            <v>230</v>
          </cell>
          <cell r="AA42">
            <v>2</v>
          </cell>
        </row>
        <row r="43">
          <cell r="B43" t="str">
            <v>WSP093</v>
          </cell>
          <cell r="C43" t="str">
            <v>RISHI RAJ BAITHA</v>
          </cell>
          <cell r="D43" t="str">
            <v>FACTORY</v>
          </cell>
          <cell r="E43" t="str">
            <v>PM</v>
          </cell>
          <cell r="F43">
            <v>25</v>
          </cell>
          <cell r="G43">
            <v>5</v>
          </cell>
          <cell r="H43">
            <v>1</v>
          </cell>
          <cell r="I43">
            <v>31</v>
          </cell>
          <cell r="J43">
            <v>25</v>
          </cell>
          <cell r="K43">
            <v>5</v>
          </cell>
          <cell r="L43">
            <v>1</v>
          </cell>
          <cell r="M43">
            <v>31</v>
          </cell>
          <cell r="N43">
            <v>48</v>
          </cell>
          <cell r="Q43">
            <v>0</v>
          </cell>
          <cell r="T43">
            <v>48</v>
          </cell>
          <cell r="U43">
            <v>31</v>
          </cell>
          <cell r="X43">
            <v>230</v>
          </cell>
          <cell r="Z43">
            <v>500</v>
          </cell>
          <cell r="AA43">
            <v>0</v>
          </cell>
        </row>
        <row r="44">
          <cell r="B44" t="str">
            <v>WSP094</v>
          </cell>
          <cell r="C44" t="str">
            <v>KAILAS BABAN UGALE</v>
          </cell>
          <cell r="D44" t="str">
            <v>FACTORY</v>
          </cell>
          <cell r="E44" t="str">
            <v>PM</v>
          </cell>
          <cell r="F44">
            <v>25</v>
          </cell>
          <cell r="G44">
            <v>5</v>
          </cell>
          <cell r="H44">
            <v>1</v>
          </cell>
          <cell r="I44">
            <v>31</v>
          </cell>
          <cell r="J44">
            <v>7</v>
          </cell>
          <cell r="L44">
            <v>1</v>
          </cell>
          <cell r="M44">
            <v>8</v>
          </cell>
          <cell r="N44">
            <v>12</v>
          </cell>
          <cell r="Q44">
            <v>0</v>
          </cell>
          <cell r="T44">
            <v>12</v>
          </cell>
          <cell r="U44">
            <v>8</v>
          </cell>
          <cell r="X44">
            <v>230</v>
          </cell>
          <cell r="AA44">
            <v>23</v>
          </cell>
        </row>
        <row r="46">
          <cell r="F46">
            <v>900</v>
          </cell>
          <cell r="G46">
            <v>180</v>
          </cell>
          <cell r="H46">
            <v>36</v>
          </cell>
          <cell r="I46">
            <v>1116</v>
          </cell>
          <cell r="J46">
            <v>835.5</v>
          </cell>
          <cell r="K46">
            <v>145</v>
          </cell>
          <cell r="L46">
            <v>34</v>
          </cell>
          <cell r="M46">
            <v>1006.5</v>
          </cell>
          <cell r="N46">
            <v>838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826</v>
          </cell>
          <cell r="U46">
            <v>1006.5</v>
          </cell>
          <cell r="V46">
            <v>0</v>
          </cell>
          <cell r="W46">
            <v>0</v>
          </cell>
          <cell r="X46">
            <v>8280</v>
          </cell>
          <cell r="Y46">
            <v>0</v>
          </cell>
          <cell r="Z46">
            <v>6000</v>
          </cell>
          <cell r="AA46">
            <v>109.5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P50"/>
  <sheetViews>
    <sheetView tabSelected="1" workbookViewId="0">
      <selection sqref="A1:XFD1048576"/>
    </sheetView>
  </sheetViews>
  <sheetFormatPr defaultColWidth="11.44140625" defaultRowHeight="13.8" x14ac:dyDescent="0.3"/>
  <cols>
    <col min="1" max="1" width="4.44140625" style="1" customWidth="1"/>
    <col min="2" max="2" width="12.44140625" style="1" bestFit="1" customWidth="1"/>
    <col min="3" max="3" width="34.6640625" style="1" bestFit="1" customWidth="1"/>
    <col min="4" max="4" width="12.44140625" style="1" customWidth="1"/>
    <col min="5" max="5" width="13.33203125" style="1" bestFit="1" customWidth="1"/>
    <col min="6" max="6" width="12.5546875" style="1" bestFit="1" customWidth="1"/>
    <col min="7" max="7" width="9.44140625" style="1" customWidth="1"/>
    <col min="8" max="8" width="11.44140625" style="2"/>
    <col min="9" max="9" width="12.5546875" style="1" bestFit="1" customWidth="1"/>
    <col min="10" max="10" width="12.88671875" style="1" bestFit="1" customWidth="1"/>
    <col min="11" max="11" width="11.44140625" style="1"/>
    <col min="12" max="14" width="10.44140625" style="1" customWidth="1"/>
    <col min="15" max="15" width="11.5546875" style="1" customWidth="1"/>
    <col min="16" max="16" width="11.44140625" style="1"/>
    <col min="17" max="17" width="10.44140625" style="1" customWidth="1"/>
    <col min="18" max="23" width="9.5546875" style="1" customWidth="1"/>
    <col min="24" max="27" width="11.44140625" style="1"/>
    <col min="28" max="28" width="9.44140625" style="1" customWidth="1"/>
    <col min="29" max="29" width="8.5546875" style="1" customWidth="1"/>
    <col min="30" max="30" width="9" style="1" bestFit="1" customWidth="1"/>
    <col min="31" max="31" width="10.5546875" style="1" bestFit="1" customWidth="1"/>
    <col min="32" max="32" width="8.44140625" style="1" customWidth="1"/>
    <col min="33" max="35" width="8.5546875" style="1" customWidth="1"/>
    <col min="36" max="36" width="11.5546875" style="1" bestFit="1" customWidth="1"/>
    <col min="37" max="37" width="12" style="4" bestFit="1" customWidth="1"/>
    <col min="38" max="256" width="11.44140625" style="1"/>
    <col min="257" max="257" width="4.44140625" style="1" customWidth="1"/>
    <col min="258" max="258" width="12.44140625" style="1" bestFit="1" customWidth="1"/>
    <col min="259" max="259" width="34.6640625" style="1" bestFit="1" customWidth="1"/>
    <col min="260" max="260" width="12.44140625" style="1" customWidth="1"/>
    <col min="261" max="261" width="13.33203125" style="1" bestFit="1" customWidth="1"/>
    <col min="262" max="262" width="12.5546875" style="1" bestFit="1" customWidth="1"/>
    <col min="263" max="263" width="9.44140625" style="1" customWidth="1"/>
    <col min="264" max="264" width="11.44140625" style="1"/>
    <col min="265" max="265" width="12.5546875" style="1" bestFit="1" customWidth="1"/>
    <col min="266" max="266" width="12.88671875" style="1" bestFit="1" customWidth="1"/>
    <col min="267" max="267" width="11.44140625" style="1"/>
    <col min="268" max="270" width="10.44140625" style="1" customWidth="1"/>
    <col min="271" max="271" width="11.5546875" style="1" customWidth="1"/>
    <col min="272" max="272" width="11.44140625" style="1"/>
    <col min="273" max="273" width="10.44140625" style="1" customWidth="1"/>
    <col min="274" max="279" width="9.5546875" style="1" customWidth="1"/>
    <col min="280" max="283" width="11.44140625" style="1"/>
    <col min="284" max="284" width="9.44140625" style="1" customWidth="1"/>
    <col min="285" max="285" width="8.5546875" style="1" customWidth="1"/>
    <col min="286" max="286" width="9" style="1" bestFit="1" customWidth="1"/>
    <col min="287" max="287" width="10.5546875" style="1" bestFit="1" customWidth="1"/>
    <col min="288" max="288" width="8.44140625" style="1" customWidth="1"/>
    <col min="289" max="291" width="8.5546875" style="1" customWidth="1"/>
    <col min="292" max="292" width="11.5546875" style="1" bestFit="1" customWidth="1"/>
    <col min="293" max="293" width="12" style="1" bestFit="1" customWidth="1"/>
    <col min="294" max="512" width="11.44140625" style="1"/>
    <col min="513" max="513" width="4.44140625" style="1" customWidth="1"/>
    <col min="514" max="514" width="12.44140625" style="1" bestFit="1" customWidth="1"/>
    <col min="515" max="515" width="34.6640625" style="1" bestFit="1" customWidth="1"/>
    <col min="516" max="516" width="12.44140625" style="1" customWidth="1"/>
    <col min="517" max="517" width="13.33203125" style="1" bestFit="1" customWidth="1"/>
    <col min="518" max="518" width="12.5546875" style="1" bestFit="1" customWidth="1"/>
    <col min="519" max="519" width="9.44140625" style="1" customWidth="1"/>
    <col min="520" max="520" width="11.44140625" style="1"/>
    <col min="521" max="521" width="12.5546875" style="1" bestFit="1" customWidth="1"/>
    <col min="522" max="522" width="12.88671875" style="1" bestFit="1" customWidth="1"/>
    <col min="523" max="523" width="11.44140625" style="1"/>
    <col min="524" max="526" width="10.44140625" style="1" customWidth="1"/>
    <col min="527" max="527" width="11.5546875" style="1" customWidth="1"/>
    <col min="528" max="528" width="11.44140625" style="1"/>
    <col min="529" max="529" width="10.44140625" style="1" customWidth="1"/>
    <col min="530" max="535" width="9.5546875" style="1" customWidth="1"/>
    <col min="536" max="539" width="11.44140625" style="1"/>
    <col min="540" max="540" width="9.44140625" style="1" customWidth="1"/>
    <col min="541" max="541" width="8.5546875" style="1" customWidth="1"/>
    <col min="542" max="542" width="9" style="1" bestFit="1" customWidth="1"/>
    <col min="543" max="543" width="10.5546875" style="1" bestFit="1" customWidth="1"/>
    <col min="544" max="544" width="8.44140625" style="1" customWidth="1"/>
    <col min="545" max="547" width="8.5546875" style="1" customWidth="1"/>
    <col min="548" max="548" width="11.5546875" style="1" bestFit="1" customWidth="1"/>
    <col min="549" max="549" width="12" style="1" bestFit="1" customWidth="1"/>
    <col min="550" max="768" width="11.44140625" style="1"/>
    <col min="769" max="769" width="4.44140625" style="1" customWidth="1"/>
    <col min="770" max="770" width="12.44140625" style="1" bestFit="1" customWidth="1"/>
    <col min="771" max="771" width="34.6640625" style="1" bestFit="1" customWidth="1"/>
    <col min="772" max="772" width="12.44140625" style="1" customWidth="1"/>
    <col min="773" max="773" width="13.33203125" style="1" bestFit="1" customWidth="1"/>
    <col min="774" max="774" width="12.5546875" style="1" bestFit="1" customWidth="1"/>
    <col min="775" max="775" width="9.44140625" style="1" customWidth="1"/>
    <col min="776" max="776" width="11.44140625" style="1"/>
    <col min="777" max="777" width="12.5546875" style="1" bestFit="1" customWidth="1"/>
    <col min="778" max="778" width="12.88671875" style="1" bestFit="1" customWidth="1"/>
    <col min="779" max="779" width="11.44140625" style="1"/>
    <col min="780" max="782" width="10.44140625" style="1" customWidth="1"/>
    <col min="783" max="783" width="11.5546875" style="1" customWidth="1"/>
    <col min="784" max="784" width="11.44140625" style="1"/>
    <col min="785" max="785" width="10.44140625" style="1" customWidth="1"/>
    <col min="786" max="791" width="9.5546875" style="1" customWidth="1"/>
    <col min="792" max="795" width="11.44140625" style="1"/>
    <col min="796" max="796" width="9.44140625" style="1" customWidth="1"/>
    <col min="797" max="797" width="8.5546875" style="1" customWidth="1"/>
    <col min="798" max="798" width="9" style="1" bestFit="1" customWidth="1"/>
    <col min="799" max="799" width="10.5546875" style="1" bestFit="1" customWidth="1"/>
    <col min="800" max="800" width="8.44140625" style="1" customWidth="1"/>
    <col min="801" max="803" width="8.5546875" style="1" customWidth="1"/>
    <col min="804" max="804" width="11.5546875" style="1" bestFit="1" customWidth="1"/>
    <col min="805" max="805" width="12" style="1" bestFit="1" customWidth="1"/>
    <col min="806" max="1024" width="11.44140625" style="1"/>
    <col min="1025" max="1025" width="4.44140625" style="1" customWidth="1"/>
    <col min="1026" max="1026" width="12.44140625" style="1" bestFit="1" customWidth="1"/>
    <col min="1027" max="1027" width="34.6640625" style="1" bestFit="1" customWidth="1"/>
    <col min="1028" max="1028" width="12.44140625" style="1" customWidth="1"/>
    <col min="1029" max="1029" width="13.33203125" style="1" bestFit="1" customWidth="1"/>
    <col min="1030" max="1030" width="12.5546875" style="1" bestFit="1" customWidth="1"/>
    <col min="1031" max="1031" width="9.44140625" style="1" customWidth="1"/>
    <col min="1032" max="1032" width="11.44140625" style="1"/>
    <col min="1033" max="1033" width="12.5546875" style="1" bestFit="1" customWidth="1"/>
    <col min="1034" max="1034" width="12.88671875" style="1" bestFit="1" customWidth="1"/>
    <col min="1035" max="1035" width="11.44140625" style="1"/>
    <col min="1036" max="1038" width="10.44140625" style="1" customWidth="1"/>
    <col min="1039" max="1039" width="11.5546875" style="1" customWidth="1"/>
    <col min="1040" max="1040" width="11.44140625" style="1"/>
    <col min="1041" max="1041" width="10.44140625" style="1" customWidth="1"/>
    <col min="1042" max="1047" width="9.5546875" style="1" customWidth="1"/>
    <col min="1048" max="1051" width="11.44140625" style="1"/>
    <col min="1052" max="1052" width="9.44140625" style="1" customWidth="1"/>
    <col min="1053" max="1053" width="8.5546875" style="1" customWidth="1"/>
    <col min="1054" max="1054" width="9" style="1" bestFit="1" customWidth="1"/>
    <col min="1055" max="1055" width="10.5546875" style="1" bestFit="1" customWidth="1"/>
    <col min="1056" max="1056" width="8.44140625" style="1" customWidth="1"/>
    <col min="1057" max="1059" width="8.5546875" style="1" customWidth="1"/>
    <col min="1060" max="1060" width="11.5546875" style="1" bestFit="1" customWidth="1"/>
    <col min="1061" max="1061" width="12" style="1" bestFit="1" customWidth="1"/>
    <col min="1062" max="1280" width="11.44140625" style="1"/>
    <col min="1281" max="1281" width="4.44140625" style="1" customWidth="1"/>
    <col min="1282" max="1282" width="12.44140625" style="1" bestFit="1" customWidth="1"/>
    <col min="1283" max="1283" width="34.6640625" style="1" bestFit="1" customWidth="1"/>
    <col min="1284" max="1284" width="12.44140625" style="1" customWidth="1"/>
    <col min="1285" max="1285" width="13.33203125" style="1" bestFit="1" customWidth="1"/>
    <col min="1286" max="1286" width="12.5546875" style="1" bestFit="1" customWidth="1"/>
    <col min="1287" max="1287" width="9.44140625" style="1" customWidth="1"/>
    <col min="1288" max="1288" width="11.44140625" style="1"/>
    <col min="1289" max="1289" width="12.5546875" style="1" bestFit="1" customWidth="1"/>
    <col min="1290" max="1290" width="12.88671875" style="1" bestFit="1" customWidth="1"/>
    <col min="1291" max="1291" width="11.44140625" style="1"/>
    <col min="1292" max="1294" width="10.44140625" style="1" customWidth="1"/>
    <col min="1295" max="1295" width="11.5546875" style="1" customWidth="1"/>
    <col min="1296" max="1296" width="11.44140625" style="1"/>
    <col min="1297" max="1297" width="10.44140625" style="1" customWidth="1"/>
    <col min="1298" max="1303" width="9.5546875" style="1" customWidth="1"/>
    <col min="1304" max="1307" width="11.44140625" style="1"/>
    <col min="1308" max="1308" width="9.44140625" style="1" customWidth="1"/>
    <col min="1309" max="1309" width="8.5546875" style="1" customWidth="1"/>
    <col min="1310" max="1310" width="9" style="1" bestFit="1" customWidth="1"/>
    <col min="1311" max="1311" width="10.5546875" style="1" bestFit="1" customWidth="1"/>
    <col min="1312" max="1312" width="8.44140625" style="1" customWidth="1"/>
    <col min="1313" max="1315" width="8.5546875" style="1" customWidth="1"/>
    <col min="1316" max="1316" width="11.5546875" style="1" bestFit="1" customWidth="1"/>
    <col min="1317" max="1317" width="12" style="1" bestFit="1" customWidth="1"/>
    <col min="1318" max="1536" width="11.44140625" style="1"/>
    <col min="1537" max="1537" width="4.44140625" style="1" customWidth="1"/>
    <col min="1538" max="1538" width="12.44140625" style="1" bestFit="1" customWidth="1"/>
    <col min="1539" max="1539" width="34.6640625" style="1" bestFit="1" customWidth="1"/>
    <col min="1540" max="1540" width="12.44140625" style="1" customWidth="1"/>
    <col min="1541" max="1541" width="13.33203125" style="1" bestFit="1" customWidth="1"/>
    <col min="1542" max="1542" width="12.5546875" style="1" bestFit="1" customWidth="1"/>
    <col min="1543" max="1543" width="9.44140625" style="1" customWidth="1"/>
    <col min="1544" max="1544" width="11.44140625" style="1"/>
    <col min="1545" max="1545" width="12.5546875" style="1" bestFit="1" customWidth="1"/>
    <col min="1546" max="1546" width="12.88671875" style="1" bestFit="1" customWidth="1"/>
    <col min="1547" max="1547" width="11.44140625" style="1"/>
    <col min="1548" max="1550" width="10.44140625" style="1" customWidth="1"/>
    <col min="1551" max="1551" width="11.5546875" style="1" customWidth="1"/>
    <col min="1552" max="1552" width="11.44140625" style="1"/>
    <col min="1553" max="1553" width="10.44140625" style="1" customWidth="1"/>
    <col min="1554" max="1559" width="9.5546875" style="1" customWidth="1"/>
    <col min="1560" max="1563" width="11.44140625" style="1"/>
    <col min="1564" max="1564" width="9.44140625" style="1" customWidth="1"/>
    <col min="1565" max="1565" width="8.5546875" style="1" customWidth="1"/>
    <col min="1566" max="1566" width="9" style="1" bestFit="1" customWidth="1"/>
    <col min="1567" max="1567" width="10.5546875" style="1" bestFit="1" customWidth="1"/>
    <col min="1568" max="1568" width="8.44140625" style="1" customWidth="1"/>
    <col min="1569" max="1571" width="8.5546875" style="1" customWidth="1"/>
    <col min="1572" max="1572" width="11.5546875" style="1" bestFit="1" customWidth="1"/>
    <col min="1573" max="1573" width="12" style="1" bestFit="1" customWidth="1"/>
    <col min="1574" max="1792" width="11.44140625" style="1"/>
    <col min="1793" max="1793" width="4.44140625" style="1" customWidth="1"/>
    <col min="1794" max="1794" width="12.44140625" style="1" bestFit="1" customWidth="1"/>
    <col min="1795" max="1795" width="34.6640625" style="1" bestFit="1" customWidth="1"/>
    <col min="1796" max="1796" width="12.44140625" style="1" customWidth="1"/>
    <col min="1797" max="1797" width="13.33203125" style="1" bestFit="1" customWidth="1"/>
    <col min="1798" max="1798" width="12.5546875" style="1" bestFit="1" customWidth="1"/>
    <col min="1799" max="1799" width="9.44140625" style="1" customWidth="1"/>
    <col min="1800" max="1800" width="11.44140625" style="1"/>
    <col min="1801" max="1801" width="12.5546875" style="1" bestFit="1" customWidth="1"/>
    <col min="1802" max="1802" width="12.88671875" style="1" bestFit="1" customWidth="1"/>
    <col min="1803" max="1803" width="11.44140625" style="1"/>
    <col min="1804" max="1806" width="10.44140625" style="1" customWidth="1"/>
    <col min="1807" max="1807" width="11.5546875" style="1" customWidth="1"/>
    <col min="1808" max="1808" width="11.44140625" style="1"/>
    <col min="1809" max="1809" width="10.44140625" style="1" customWidth="1"/>
    <col min="1810" max="1815" width="9.5546875" style="1" customWidth="1"/>
    <col min="1816" max="1819" width="11.44140625" style="1"/>
    <col min="1820" max="1820" width="9.44140625" style="1" customWidth="1"/>
    <col min="1821" max="1821" width="8.5546875" style="1" customWidth="1"/>
    <col min="1822" max="1822" width="9" style="1" bestFit="1" customWidth="1"/>
    <col min="1823" max="1823" width="10.5546875" style="1" bestFit="1" customWidth="1"/>
    <col min="1824" max="1824" width="8.44140625" style="1" customWidth="1"/>
    <col min="1825" max="1827" width="8.5546875" style="1" customWidth="1"/>
    <col min="1828" max="1828" width="11.5546875" style="1" bestFit="1" customWidth="1"/>
    <col min="1829" max="1829" width="12" style="1" bestFit="1" customWidth="1"/>
    <col min="1830" max="2048" width="11.44140625" style="1"/>
    <col min="2049" max="2049" width="4.44140625" style="1" customWidth="1"/>
    <col min="2050" max="2050" width="12.44140625" style="1" bestFit="1" customWidth="1"/>
    <col min="2051" max="2051" width="34.6640625" style="1" bestFit="1" customWidth="1"/>
    <col min="2052" max="2052" width="12.44140625" style="1" customWidth="1"/>
    <col min="2053" max="2053" width="13.33203125" style="1" bestFit="1" customWidth="1"/>
    <col min="2054" max="2054" width="12.5546875" style="1" bestFit="1" customWidth="1"/>
    <col min="2055" max="2055" width="9.44140625" style="1" customWidth="1"/>
    <col min="2056" max="2056" width="11.44140625" style="1"/>
    <col min="2057" max="2057" width="12.5546875" style="1" bestFit="1" customWidth="1"/>
    <col min="2058" max="2058" width="12.88671875" style="1" bestFit="1" customWidth="1"/>
    <col min="2059" max="2059" width="11.44140625" style="1"/>
    <col min="2060" max="2062" width="10.44140625" style="1" customWidth="1"/>
    <col min="2063" max="2063" width="11.5546875" style="1" customWidth="1"/>
    <col min="2064" max="2064" width="11.44140625" style="1"/>
    <col min="2065" max="2065" width="10.44140625" style="1" customWidth="1"/>
    <col min="2066" max="2071" width="9.5546875" style="1" customWidth="1"/>
    <col min="2072" max="2075" width="11.44140625" style="1"/>
    <col min="2076" max="2076" width="9.44140625" style="1" customWidth="1"/>
    <col min="2077" max="2077" width="8.5546875" style="1" customWidth="1"/>
    <col min="2078" max="2078" width="9" style="1" bestFit="1" customWidth="1"/>
    <col min="2079" max="2079" width="10.5546875" style="1" bestFit="1" customWidth="1"/>
    <col min="2080" max="2080" width="8.44140625" style="1" customWidth="1"/>
    <col min="2081" max="2083" width="8.5546875" style="1" customWidth="1"/>
    <col min="2084" max="2084" width="11.5546875" style="1" bestFit="1" customWidth="1"/>
    <col min="2085" max="2085" width="12" style="1" bestFit="1" customWidth="1"/>
    <col min="2086" max="2304" width="11.44140625" style="1"/>
    <col min="2305" max="2305" width="4.44140625" style="1" customWidth="1"/>
    <col min="2306" max="2306" width="12.44140625" style="1" bestFit="1" customWidth="1"/>
    <col min="2307" max="2307" width="34.6640625" style="1" bestFit="1" customWidth="1"/>
    <col min="2308" max="2308" width="12.44140625" style="1" customWidth="1"/>
    <col min="2309" max="2309" width="13.33203125" style="1" bestFit="1" customWidth="1"/>
    <col min="2310" max="2310" width="12.5546875" style="1" bestFit="1" customWidth="1"/>
    <col min="2311" max="2311" width="9.44140625" style="1" customWidth="1"/>
    <col min="2312" max="2312" width="11.44140625" style="1"/>
    <col min="2313" max="2313" width="12.5546875" style="1" bestFit="1" customWidth="1"/>
    <col min="2314" max="2314" width="12.88671875" style="1" bestFit="1" customWidth="1"/>
    <col min="2315" max="2315" width="11.44140625" style="1"/>
    <col min="2316" max="2318" width="10.44140625" style="1" customWidth="1"/>
    <col min="2319" max="2319" width="11.5546875" style="1" customWidth="1"/>
    <col min="2320" max="2320" width="11.44140625" style="1"/>
    <col min="2321" max="2321" width="10.44140625" style="1" customWidth="1"/>
    <col min="2322" max="2327" width="9.5546875" style="1" customWidth="1"/>
    <col min="2328" max="2331" width="11.44140625" style="1"/>
    <col min="2332" max="2332" width="9.44140625" style="1" customWidth="1"/>
    <col min="2333" max="2333" width="8.5546875" style="1" customWidth="1"/>
    <col min="2334" max="2334" width="9" style="1" bestFit="1" customWidth="1"/>
    <col min="2335" max="2335" width="10.5546875" style="1" bestFit="1" customWidth="1"/>
    <col min="2336" max="2336" width="8.44140625" style="1" customWidth="1"/>
    <col min="2337" max="2339" width="8.5546875" style="1" customWidth="1"/>
    <col min="2340" max="2340" width="11.5546875" style="1" bestFit="1" customWidth="1"/>
    <col min="2341" max="2341" width="12" style="1" bestFit="1" customWidth="1"/>
    <col min="2342" max="2560" width="11.44140625" style="1"/>
    <col min="2561" max="2561" width="4.44140625" style="1" customWidth="1"/>
    <col min="2562" max="2562" width="12.44140625" style="1" bestFit="1" customWidth="1"/>
    <col min="2563" max="2563" width="34.6640625" style="1" bestFit="1" customWidth="1"/>
    <col min="2564" max="2564" width="12.44140625" style="1" customWidth="1"/>
    <col min="2565" max="2565" width="13.33203125" style="1" bestFit="1" customWidth="1"/>
    <col min="2566" max="2566" width="12.5546875" style="1" bestFit="1" customWidth="1"/>
    <col min="2567" max="2567" width="9.44140625" style="1" customWidth="1"/>
    <col min="2568" max="2568" width="11.44140625" style="1"/>
    <col min="2569" max="2569" width="12.5546875" style="1" bestFit="1" customWidth="1"/>
    <col min="2570" max="2570" width="12.88671875" style="1" bestFit="1" customWidth="1"/>
    <col min="2571" max="2571" width="11.44140625" style="1"/>
    <col min="2572" max="2574" width="10.44140625" style="1" customWidth="1"/>
    <col min="2575" max="2575" width="11.5546875" style="1" customWidth="1"/>
    <col min="2576" max="2576" width="11.44140625" style="1"/>
    <col min="2577" max="2577" width="10.44140625" style="1" customWidth="1"/>
    <col min="2578" max="2583" width="9.5546875" style="1" customWidth="1"/>
    <col min="2584" max="2587" width="11.44140625" style="1"/>
    <col min="2588" max="2588" width="9.44140625" style="1" customWidth="1"/>
    <col min="2589" max="2589" width="8.5546875" style="1" customWidth="1"/>
    <col min="2590" max="2590" width="9" style="1" bestFit="1" customWidth="1"/>
    <col min="2591" max="2591" width="10.5546875" style="1" bestFit="1" customWidth="1"/>
    <col min="2592" max="2592" width="8.44140625" style="1" customWidth="1"/>
    <col min="2593" max="2595" width="8.5546875" style="1" customWidth="1"/>
    <col min="2596" max="2596" width="11.5546875" style="1" bestFit="1" customWidth="1"/>
    <col min="2597" max="2597" width="12" style="1" bestFit="1" customWidth="1"/>
    <col min="2598" max="2816" width="11.44140625" style="1"/>
    <col min="2817" max="2817" width="4.44140625" style="1" customWidth="1"/>
    <col min="2818" max="2818" width="12.44140625" style="1" bestFit="1" customWidth="1"/>
    <col min="2819" max="2819" width="34.6640625" style="1" bestFit="1" customWidth="1"/>
    <col min="2820" max="2820" width="12.44140625" style="1" customWidth="1"/>
    <col min="2821" max="2821" width="13.33203125" style="1" bestFit="1" customWidth="1"/>
    <col min="2822" max="2822" width="12.5546875" style="1" bestFit="1" customWidth="1"/>
    <col min="2823" max="2823" width="9.44140625" style="1" customWidth="1"/>
    <col min="2824" max="2824" width="11.44140625" style="1"/>
    <col min="2825" max="2825" width="12.5546875" style="1" bestFit="1" customWidth="1"/>
    <col min="2826" max="2826" width="12.88671875" style="1" bestFit="1" customWidth="1"/>
    <col min="2827" max="2827" width="11.44140625" style="1"/>
    <col min="2828" max="2830" width="10.44140625" style="1" customWidth="1"/>
    <col min="2831" max="2831" width="11.5546875" style="1" customWidth="1"/>
    <col min="2832" max="2832" width="11.44140625" style="1"/>
    <col min="2833" max="2833" width="10.44140625" style="1" customWidth="1"/>
    <col min="2834" max="2839" width="9.5546875" style="1" customWidth="1"/>
    <col min="2840" max="2843" width="11.44140625" style="1"/>
    <col min="2844" max="2844" width="9.44140625" style="1" customWidth="1"/>
    <col min="2845" max="2845" width="8.5546875" style="1" customWidth="1"/>
    <col min="2846" max="2846" width="9" style="1" bestFit="1" customWidth="1"/>
    <col min="2847" max="2847" width="10.5546875" style="1" bestFit="1" customWidth="1"/>
    <col min="2848" max="2848" width="8.44140625" style="1" customWidth="1"/>
    <col min="2849" max="2851" width="8.5546875" style="1" customWidth="1"/>
    <col min="2852" max="2852" width="11.5546875" style="1" bestFit="1" customWidth="1"/>
    <col min="2853" max="2853" width="12" style="1" bestFit="1" customWidth="1"/>
    <col min="2854" max="3072" width="11.44140625" style="1"/>
    <col min="3073" max="3073" width="4.44140625" style="1" customWidth="1"/>
    <col min="3074" max="3074" width="12.44140625" style="1" bestFit="1" customWidth="1"/>
    <col min="3075" max="3075" width="34.6640625" style="1" bestFit="1" customWidth="1"/>
    <col min="3076" max="3076" width="12.44140625" style="1" customWidth="1"/>
    <col min="3077" max="3077" width="13.33203125" style="1" bestFit="1" customWidth="1"/>
    <col min="3078" max="3078" width="12.5546875" style="1" bestFit="1" customWidth="1"/>
    <col min="3079" max="3079" width="9.44140625" style="1" customWidth="1"/>
    <col min="3080" max="3080" width="11.44140625" style="1"/>
    <col min="3081" max="3081" width="12.5546875" style="1" bestFit="1" customWidth="1"/>
    <col min="3082" max="3082" width="12.88671875" style="1" bestFit="1" customWidth="1"/>
    <col min="3083" max="3083" width="11.44140625" style="1"/>
    <col min="3084" max="3086" width="10.44140625" style="1" customWidth="1"/>
    <col min="3087" max="3087" width="11.5546875" style="1" customWidth="1"/>
    <col min="3088" max="3088" width="11.44140625" style="1"/>
    <col min="3089" max="3089" width="10.44140625" style="1" customWidth="1"/>
    <col min="3090" max="3095" width="9.5546875" style="1" customWidth="1"/>
    <col min="3096" max="3099" width="11.44140625" style="1"/>
    <col min="3100" max="3100" width="9.44140625" style="1" customWidth="1"/>
    <col min="3101" max="3101" width="8.5546875" style="1" customWidth="1"/>
    <col min="3102" max="3102" width="9" style="1" bestFit="1" customWidth="1"/>
    <col min="3103" max="3103" width="10.5546875" style="1" bestFit="1" customWidth="1"/>
    <col min="3104" max="3104" width="8.44140625" style="1" customWidth="1"/>
    <col min="3105" max="3107" width="8.5546875" style="1" customWidth="1"/>
    <col min="3108" max="3108" width="11.5546875" style="1" bestFit="1" customWidth="1"/>
    <col min="3109" max="3109" width="12" style="1" bestFit="1" customWidth="1"/>
    <col min="3110" max="3328" width="11.44140625" style="1"/>
    <col min="3329" max="3329" width="4.44140625" style="1" customWidth="1"/>
    <col min="3330" max="3330" width="12.44140625" style="1" bestFit="1" customWidth="1"/>
    <col min="3331" max="3331" width="34.6640625" style="1" bestFit="1" customWidth="1"/>
    <col min="3332" max="3332" width="12.44140625" style="1" customWidth="1"/>
    <col min="3333" max="3333" width="13.33203125" style="1" bestFit="1" customWidth="1"/>
    <col min="3334" max="3334" width="12.5546875" style="1" bestFit="1" customWidth="1"/>
    <col min="3335" max="3335" width="9.44140625" style="1" customWidth="1"/>
    <col min="3336" max="3336" width="11.44140625" style="1"/>
    <col min="3337" max="3337" width="12.5546875" style="1" bestFit="1" customWidth="1"/>
    <col min="3338" max="3338" width="12.88671875" style="1" bestFit="1" customWidth="1"/>
    <col min="3339" max="3339" width="11.44140625" style="1"/>
    <col min="3340" max="3342" width="10.44140625" style="1" customWidth="1"/>
    <col min="3343" max="3343" width="11.5546875" style="1" customWidth="1"/>
    <col min="3344" max="3344" width="11.44140625" style="1"/>
    <col min="3345" max="3345" width="10.44140625" style="1" customWidth="1"/>
    <col min="3346" max="3351" width="9.5546875" style="1" customWidth="1"/>
    <col min="3352" max="3355" width="11.44140625" style="1"/>
    <col min="3356" max="3356" width="9.44140625" style="1" customWidth="1"/>
    <col min="3357" max="3357" width="8.5546875" style="1" customWidth="1"/>
    <col min="3358" max="3358" width="9" style="1" bestFit="1" customWidth="1"/>
    <col min="3359" max="3359" width="10.5546875" style="1" bestFit="1" customWidth="1"/>
    <col min="3360" max="3360" width="8.44140625" style="1" customWidth="1"/>
    <col min="3361" max="3363" width="8.5546875" style="1" customWidth="1"/>
    <col min="3364" max="3364" width="11.5546875" style="1" bestFit="1" customWidth="1"/>
    <col min="3365" max="3365" width="12" style="1" bestFit="1" customWidth="1"/>
    <col min="3366" max="3584" width="11.44140625" style="1"/>
    <col min="3585" max="3585" width="4.44140625" style="1" customWidth="1"/>
    <col min="3586" max="3586" width="12.44140625" style="1" bestFit="1" customWidth="1"/>
    <col min="3587" max="3587" width="34.6640625" style="1" bestFit="1" customWidth="1"/>
    <col min="3588" max="3588" width="12.44140625" style="1" customWidth="1"/>
    <col min="3589" max="3589" width="13.33203125" style="1" bestFit="1" customWidth="1"/>
    <col min="3590" max="3590" width="12.5546875" style="1" bestFit="1" customWidth="1"/>
    <col min="3591" max="3591" width="9.44140625" style="1" customWidth="1"/>
    <col min="3592" max="3592" width="11.44140625" style="1"/>
    <col min="3593" max="3593" width="12.5546875" style="1" bestFit="1" customWidth="1"/>
    <col min="3594" max="3594" width="12.88671875" style="1" bestFit="1" customWidth="1"/>
    <col min="3595" max="3595" width="11.44140625" style="1"/>
    <col min="3596" max="3598" width="10.44140625" style="1" customWidth="1"/>
    <col min="3599" max="3599" width="11.5546875" style="1" customWidth="1"/>
    <col min="3600" max="3600" width="11.44140625" style="1"/>
    <col min="3601" max="3601" width="10.44140625" style="1" customWidth="1"/>
    <col min="3602" max="3607" width="9.5546875" style="1" customWidth="1"/>
    <col min="3608" max="3611" width="11.44140625" style="1"/>
    <col min="3612" max="3612" width="9.44140625" style="1" customWidth="1"/>
    <col min="3613" max="3613" width="8.5546875" style="1" customWidth="1"/>
    <col min="3614" max="3614" width="9" style="1" bestFit="1" customWidth="1"/>
    <col min="3615" max="3615" width="10.5546875" style="1" bestFit="1" customWidth="1"/>
    <col min="3616" max="3616" width="8.44140625" style="1" customWidth="1"/>
    <col min="3617" max="3619" width="8.5546875" style="1" customWidth="1"/>
    <col min="3620" max="3620" width="11.5546875" style="1" bestFit="1" customWidth="1"/>
    <col min="3621" max="3621" width="12" style="1" bestFit="1" customWidth="1"/>
    <col min="3622" max="3840" width="11.44140625" style="1"/>
    <col min="3841" max="3841" width="4.44140625" style="1" customWidth="1"/>
    <col min="3842" max="3842" width="12.44140625" style="1" bestFit="1" customWidth="1"/>
    <col min="3843" max="3843" width="34.6640625" style="1" bestFit="1" customWidth="1"/>
    <col min="3844" max="3844" width="12.44140625" style="1" customWidth="1"/>
    <col min="3845" max="3845" width="13.33203125" style="1" bestFit="1" customWidth="1"/>
    <col min="3846" max="3846" width="12.5546875" style="1" bestFit="1" customWidth="1"/>
    <col min="3847" max="3847" width="9.44140625" style="1" customWidth="1"/>
    <col min="3848" max="3848" width="11.44140625" style="1"/>
    <col min="3849" max="3849" width="12.5546875" style="1" bestFit="1" customWidth="1"/>
    <col min="3850" max="3850" width="12.88671875" style="1" bestFit="1" customWidth="1"/>
    <col min="3851" max="3851" width="11.44140625" style="1"/>
    <col min="3852" max="3854" width="10.44140625" style="1" customWidth="1"/>
    <col min="3855" max="3855" width="11.5546875" style="1" customWidth="1"/>
    <col min="3856" max="3856" width="11.44140625" style="1"/>
    <col min="3857" max="3857" width="10.44140625" style="1" customWidth="1"/>
    <col min="3858" max="3863" width="9.5546875" style="1" customWidth="1"/>
    <col min="3864" max="3867" width="11.44140625" style="1"/>
    <col min="3868" max="3868" width="9.44140625" style="1" customWidth="1"/>
    <col min="3869" max="3869" width="8.5546875" style="1" customWidth="1"/>
    <col min="3870" max="3870" width="9" style="1" bestFit="1" customWidth="1"/>
    <col min="3871" max="3871" width="10.5546875" style="1" bestFit="1" customWidth="1"/>
    <col min="3872" max="3872" width="8.44140625" style="1" customWidth="1"/>
    <col min="3873" max="3875" width="8.5546875" style="1" customWidth="1"/>
    <col min="3876" max="3876" width="11.5546875" style="1" bestFit="1" customWidth="1"/>
    <col min="3877" max="3877" width="12" style="1" bestFit="1" customWidth="1"/>
    <col min="3878" max="4096" width="11.44140625" style="1"/>
    <col min="4097" max="4097" width="4.44140625" style="1" customWidth="1"/>
    <col min="4098" max="4098" width="12.44140625" style="1" bestFit="1" customWidth="1"/>
    <col min="4099" max="4099" width="34.6640625" style="1" bestFit="1" customWidth="1"/>
    <col min="4100" max="4100" width="12.44140625" style="1" customWidth="1"/>
    <col min="4101" max="4101" width="13.33203125" style="1" bestFit="1" customWidth="1"/>
    <col min="4102" max="4102" width="12.5546875" style="1" bestFit="1" customWidth="1"/>
    <col min="4103" max="4103" width="9.44140625" style="1" customWidth="1"/>
    <col min="4104" max="4104" width="11.44140625" style="1"/>
    <col min="4105" max="4105" width="12.5546875" style="1" bestFit="1" customWidth="1"/>
    <col min="4106" max="4106" width="12.88671875" style="1" bestFit="1" customWidth="1"/>
    <col min="4107" max="4107" width="11.44140625" style="1"/>
    <col min="4108" max="4110" width="10.44140625" style="1" customWidth="1"/>
    <col min="4111" max="4111" width="11.5546875" style="1" customWidth="1"/>
    <col min="4112" max="4112" width="11.44140625" style="1"/>
    <col min="4113" max="4113" width="10.44140625" style="1" customWidth="1"/>
    <col min="4114" max="4119" width="9.5546875" style="1" customWidth="1"/>
    <col min="4120" max="4123" width="11.44140625" style="1"/>
    <col min="4124" max="4124" width="9.44140625" style="1" customWidth="1"/>
    <col min="4125" max="4125" width="8.5546875" style="1" customWidth="1"/>
    <col min="4126" max="4126" width="9" style="1" bestFit="1" customWidth="1"/>
    <col min="4127" max="4127" width="10.5546875" style="1" bestFit="1" customWidth="1"/>
    <col min="4128" max="4128" width="8.44140625" style="1" customWidth="1"/>
    <col min="4129" max="4131" width="8.5546875" style="1" customWidth="1"/>
    <col min="4132" max="4132" width="11.5546875" style="1" bestFit="1" customWidth="1"/>
    <col min="4133" max="4133" width="12" style="1" bestFit="1" customWidth="1"/>
    <col min="4134" max="4352" width="11.44140625" style="1"/>
    <col min="4353" max="4353" width="4.44140625" style="1" customWidth="1"/>
    <col min="4354" max="4354" width="12.44140625" style="1" bestFit="1" customWidth="1"/>
    <col min="4355" max="4355" width="34.6640625" style="1" bestFit="1" customWidth="1"/>
    <col min="4356" max="4356" width="12.44140625" style="1" customWidth="1"/>
    <col min="4357" max="4357" width="13.33203125" style="1" bestFit="1" customWidth="1"/>
    <col min="4358" max="4358" width="12.5546875" style="1" bestFit="1" customWidth="1"/>
    <col min="4359" max="4359" width="9.44140625" style="1" customWidth="1"/>
    <col min="4360" max="4360" width="11.44140625" style="1"/>
    <col min="4361" max="4361" width="12.5546875" style="1" bestFit="1" customWidth="1"/>
    <col min="4362" max="4362" width="12.88671875" style="1" bestFit="1" customWidth="1"/>
    <col min="4363" max="4363" width="11.44140625" style="1"/>
    <col min="4364" max="4366" width="10.44140625" style="1" customWidth="1"/>
    <col min="4367" max="4367" width="11.5546875" style="1" customWidth="1"/>
    <col min="4368" max="4368" width="11.44140625" style="1"/>
    <col min="4369" max="4369" width="10.44140625" style="1" customWidth="1"/>
    <col min="4370" max="4375" width="9.5546875" style="1" customWidth="1"/>
    <col min="4376" max="4379" width="11.44140625" style="1"/>
    <col min="4380" max="4380" width="9.44140625" style="1" customWidth="1"/>
    <col min="4381" max="4381" width="8.5546875" style="1" customWidth="1"/>
    <col min="4382" max="4382" width="9" style="1" bestFit="1" customWidth="1"/>
    <col min="4383" max="4383" width="10.5546875" style="1" bestFit="1" customWidth="1"/>
    <col min="4384" max="4384" width="8.44140625" style="1" customWidth="1"/>
    <col min="4385" max="4387" width="8.5546875" style="1" customWidth="1"/>
    <col min="4388" max="4388" width="11.5546875" style="1" bestFit="1" customWidth="1"/>
    <col min="4389" max="4389" width="12" style="1" bestFit="1" customWidth="1"/>
    <col min="4390" max="4608" width="11.44140625" style="1"/>
    <col min="4609" max="4609" width="4.44140625" style="1" customWidth="1"/>
    <col min="4610" max="4610" width="12.44140625" style="1" bestFit="1" customWidth="1"/>
    <col min="4611" max="4611" width="34.6640625" style="1" bestFit="1" customWidth="1"/>
    <col min="4612" max="4612" width="12.44140625" style="1" customWidth="1"/>
    <col min="4613" max="4613" width="13.33203125" style="1" bestFit="1" customWidth="1"/>
    <col min="4614" max="4614" width="12.5546875" style="1" bestFit="1" customWidth="1"/>
    <col min="4615" max="4615" width="9.44140625" style="1" customWidth="1"/>
    <col min="4616" max="4616" width="11.44140625" style="1"/>
    <col min="4617" max="4617" width="12.5546875" style="1" bestFit="1" customWidth="1"/>
    <col min="4618" max="4618" width="12.88671875" style="1" bestFit="1" customWidth="1"/>
    <col min="4619" max="4619" width="11.44140625" style="1"/>
    <col min="4620" max="4622" width="10.44140625" style="1" customWidth="1"/>
    <col min="4623" max="4623" width="11.5546875" style="1" customWidth="1"/>
    <col min="4624" max="4624" width="11.44140625" style="1"/>
    <col min="4625" max="4625" width="10.44140625" style="1" customWidth="1"/>
    <col min="4626" max="4631" width="9.5546875" style="1" customWidth="1"/>
    <col min="4632" max="4635" width="11.44140625" style="1"/>
    <col min="4636" max="4636" width="9.44140625" style="1" customWidth="1"/>
    <col min="4637" max="4637" width="8.5546875" style="1" customWidth="1"/>
    <col min="4638" max="4638" width="9" style="1" bestFit="1" customWidth="1"/>
    <col min="4639" max="4639" width="10.5546875" style="1" bestFit="1" customWidth="1"/>
    <col min="4640" max="4640" width="8.44140625" style="1" customWidth="1"/>
    <col min="4641" max="4643" width="8.5546875" style="1" customWidth="1"/>
    <col min="4644" max="4644" width="11.5546875" style="1" bestFit="1" customWidth="1"/>
    <col min="4645" max="4645" width="12" style="1" bestFit="1" customWidth="1"/>
    <col min="4646" max="4864" width="11.44140625" style="1"/>
    <col min="4865" max="4865" width="4.44140625" style="1" customWidth="1"/>
    <col min="4866" max="4866" width="12.44140625" style="1" bestFit="1" customWidth="1"/>
    <col min="4867" max="4867" width="34.6640625" style="1" bestFit="1" customWidth="1"/>
    <col min="4868" max="4868" width="12.44140625" style="1" customWidth="1"/>
    <col min="4869" max="4869" width="13.33203125" style="1" bestFit="1" customWidth="1"/>
    <col min="4870" max="4870" width="12.5546875" style="1" bestFit="1" customWidth="1"/>
    <col min="4871" max="4871" width="9.44140625" style="1" customWidth="1"/>
    <col min="4872" max="4872" width="11.44140625" style="1"/>
    <col min="4873" max="4873" width="12.5546875" style="1" bestFit="1" customWidth="1"/>
    <col min="4874" max="4874" width="12.88671875" style="1" bestFit="1" customWidth="1"/>
    <col min="4875" max="4875" width="11.44140625" style="1"/>
    <col min="4876" max="4878" width="10.44140625" style="1" customWidth="1"/>
    <col min="4879" max="4879" width="11.5546875" style="1" customWidth="1"/>
    <col min="4880" max="4880" width="11.44140625" style="1"/>
    <col min="4881" max="4881" width="10.44140625" style="1" customWidth="1"/>
    <col min="4882" max="4887" width="9.5546875" style="1" customWidth="1"/>
    <col min="4888" max="4891" width="11.44140625" style="1"/>
    <col min="4892" max="4892" width="9.44140625" style="1" customWidth="1"/>
    <col min="4893" max="4893" width="8.5546875" style="1" customWidth="1"/>
    <col min="4894" max="4894" width="9" style="1" bestFit="1" customWidth="1"/>
    <col min="4895" max="4895" width="10.5546875" style="1" bestFit="1" customWidth="1"/>
    <col min="4896" max="4896" width="8.44140625" style="1" customWidth="1"/>
    <col min="4897" max="4899" width="8.5546875" style="1" customWidth="1"/>
    <col min="4900" max="4900" width="11.5546875" style="1" bestFit="1" customWidth="1"/>
    <col min="4901" max="4901" width="12" style="1" bestFit="1" customWidth="1"/>
    <col min="4902" max="5120" width="11.44140625" style="1"/>
    <col min="5121" max="5121" width="4.44140625" style="1" customWidth="1"/>
    <col min="5122" max="5122" width="12.44140625" style="1" bestFit="1" customWidth="1"/>
    <col min="5123" max="5123" width="34.6640625" style="1" bestFit="1" customWidth="1"/>
    <col min="5124" max="5124" width="12.44140625" style="1" customWidth="1"/>
    <col min="5125" max="5125" width="13.33203125" style="1" bestFit="1" customWidth="1"/>
    <col min="5126" max="5126" width="12.5546875" style="1" bestFit="1" customWidth="1"/>
    <col min="5127" max="5127" width="9.44140625" style="1" customWidth="1"/>
    <col min="5128" max="5128" width="11.44140625" style="1"/>
    <col min="5129" max="5129" width="12.5546875" style="1" bestFit="1" customWidth="1"/>
    <col min="5130" max="5130" width="12.88671875" style="1" bestFit="1" customWidth="1"/>
    <col min="5131" max="5131" width="11.44140625" style="1"/>
    <col min="5132" max="5134" width="10.44140625" style="1" customWidth="1"/>
    <col min="5135" max="5135" width="11.5546875" style="1" customWidth="1"/>
    <col min="5136" max="5136" width="11.44140625" style="1"/>
    <col min="5137" max="5137" width="10.44140625" style="1" customWidth="1"/>
    <col min="5138" max="5143" width="9.5546875" style="1" customWidth="1"/>
    <col min="5144" max="5147" width="11.44140625" style="1"/>
    <col min="5148" max="5148" width="9.44140625" style="1" customWidth="1"/>
    <col min="5149" max="5149" width="8.5546875" style="1" customWidth="1"/>
    <col min="5150" max="5150" width="9" style="1" bestFit="1" customWidth="1"/>
    <col min="5151" max="5151" width="10.5546875" style="1" bestFit="1" customWidth="1"/>
    <col min="5152" max="5152" width="8.44140625" style="1" customWidth="1"/>
    <col min="5153" max="5155" width="8.5546875" style="1" customWidth="1"/>
    <col min="5156" max="5156" width="11.5546875" style="1" bestFit="1" customWidth="1"/>
    <col min="5157" max="5157" width="12" style="1" bestFit="1" customWidth="1"/>
    <col min="5158" max="5376" width="11.44140625" style="1"/>
    <col min="5377" max="5377" width="4.44140625" style="1" customWidth="1"/>
    <col min="5378" max="5378" width="12.44140625" style="1" bestFit="1" customWidth="1"/>
    <col min="5379" max="5379" width="34.6640625" style="1" bestFit="1" customWidth="1"/>
    <col min="5380" max="5380" width="12.44140625" style="1" customWidth="1"/>
    <col min="5381" max="5381" width="13.33203125" style="1" bestFit="1" customWidth="1"/>
    <col min="5382" max="5382" width="12.5546875" style="1" bestFit="1" customWidth="1"/>
    <col min="5383" max="5383" width="9.44140625" style="1" customWidth="1"/>
    <col min="5384" max="5384" width="11.44140625" style="1"/>
    <col min="5385" max="5385" width="12.5546875" style="1" bestFit="1" customWidth="1"/>
    <col min="5386" max="5386" width="12.88671875" style="1" bestFit="1" customWidth="1"/>
    <col min="5387" max="5387" width="11.44140625" style="1"/>
    <col min="5388" max="5390" width="10.44140625" style="1" customWidth="1"/>
    <col min="5391" max="5391" width="11.5546875" style="1" customWidth="1"/>
    <col min="5392" max="5392" width="11.44140625" style="1"/>
    <col min="5393" max="5393" width="10.44140625" style="1" customWidth="1"/>
    <col min="5394" max="5399" width="9.5546875" style="1" customWidth="1"/>
    <col min="5400" max="5403" width="11.44140625" style="1"/>
    <col min="5404" max="5404" width="9.44140625" style="1" customWidth="1"/>
    <col min="5405" max="5405" width="8.5546875" style="1" customWidth="1"/>
    <col min="5406" max="5406" width="9" style="1" bestFit="1" customWidth="1"/>
    <col min="5407" max="5407" width="10.5546875" style="1" bestFit="1" customWidth="1"/>
    <col min="5408" max="5408" width="8.44140625" style="1" customWidth="1"/>
    <col min="5409" max="5411" width="8.5546875" style="1" customWidth="1"/>
    <col min="5412" max="5412" width="11.5546875" style="1" bestFit="1" customWidth="1"/>
    <col min="5413" max="5413" width="12" style="1" bestFit="1" customWidth="1"/>
    <col min="5414" max="5632" width="11.44140625" style="1"/>
    <col min="5633" max="5633" width="4.44140625" style="1" customWidth="1"/>
    <col min="5634" max="5634" width="12.44140625" style="1" bestFit="1" customWidth="1"/>
    <col min="5635" max="5635" width="34.6640625" style="1" bestFit="1" customWidth="1"/>
    <col min="5636" max="5636" width="12.44140625" style="1" customWidth="1"/>
    <col min="5637" max="5637" width="13.33203125" style="1" bestFit="1" customWidth="1"/>
    <col min="5638" max="5638" width="12.5546875" style="1" bestFit="1" customWidth="1"/>
    <col min="5639" max="5639" width="9.44140625" style="1" customWidth="1"/>
    <col min="5640" max="5640" width="11.44140625" style="1"/>
    <col min="5641" max="5641" width="12.5546875" style="1" bestFit="1" customWidth="1"/>
    <col min="5642" max="5642" width="12.88671875" style="1" bestFit="1" customWidth="1"/>
    <col min="5643" max="5643" width="11.44140625" style="1"/>
    <col min="5644" max="5646" width="10.44140625" style="1" customWidth="1"/>
    <col min="5647" max="5647" width="11.5546875" style="1" customWidth="1"/>
    <col min="5648" max="5648" width="11.44140625" style="1"/>
    <col min="5649" max="5649" width="10.44140625" style="1" customWidth="1"/>
    <col min="5650" max="5655" width="9.5546875" style="1" customWidth="1"/>
    <col min="5656" max="5659" width="11.44140625" style="1"/>
    <col min="5660" max="5660" width="9.44140625" style="1" customWidth="1"/>
    <col min="5661" max="5661" width="8.5546875" style="1" customWidth="1"/>
    <col min="5662" max="5662" width="9" style="1" bestFit="1" customWidth="1"/>
    <col min="5663" max="5663" width="10.5546875" style="1" bestFit="1" customWidth="1"/>
    <col min="5664" max="5664" width="8.44140625" style="1" customWidth="1"/>
    <col min="5665" max="5667" width="8.5546875" style="1" customWidth="1"/>
    <col min="5668" max="5668" width="11.5546875" style="1" bestFit="1" customWidth="1"/>
    <col min="5669" max="5669" width="12" style="1" bestFit="1" customWidth="1"/>
    <col min="5670" max="5888" width="11.44140625" style="1"/>
    <col min="5889" max="5889" width="4.44140625" style="1" customWidth="1"/>
    <col min="5890" max="5890" width="12.44140625" style="1" bestFit="1" customWidth="1"/>
    <col min="5891" max="5891" width="34.6640625" style="1" bestFit="1" customWidth="1"/>
    <col min="5892" max="5892" width="12.44140625" style="1" customWidth="1"/>
    <col min="5893" max="5893" width="13.33203125" style="1" bestFit="1" customWidth="1"/>
    <col min="5894" max="5894" width="12.5546875" style="1" bestFit="1" customWidth="1"/>
    <col min="5895" max="5895" width="9.44140625" style="1" customWidth="1"/>
    <col min="5896" max="5896" width="11.44140625" style="1"/>
    <col min="5897" max="5897" width="12.5546875" style="1" bestFit="1" customWidth="1"/>
    <col min="5898" max="5898" width="12.88671875" style="1" bestFit="1" customWidth="1"/>
    <col min="5899" max="5899" width="11.44140625" style="1"/>
    <col min="5900" max="5902" width="10.44140625" style="1" customWidth="1"/>
    <col min="5903" max="5903" width="11.5546875" style="1" customWidth="1"/>
    <col min="5904" max="5904" width="11.44140625" style="1"/>
    <col min="5905" max="5905" width="10.44140625" style="1" customWidth="1"/>
    <col min="5906" max="5911" width="9.5546875" style="1" customWidth="1"/>
    <col min="5912" max="5915" width="11.44140625" style="1"/>
    <col min="5916" max="5916" width="9.44140625" style="1" customWidth="1"/>
    <col min="5917" max="5917" width="8.5546875" style="1" customWidth="1"/>
    <col min="5918" max="5918" width="9" style="1" bestFit="1" customWidth="1"/>
    <col min="5919" max="5919" width="10.5546875" style="1" bestFit="1" customWidth="1"/>
    <col min="5920" max="5920" width="8.44140625" style="1" customWidth="1"/>
    <col min="5921" max="5923" width="8.5546875" style="1" customWidth="1"/>
    <col min="5924" max="5924" width="11.5546875" style="1" bestFit="1" customWidth="1"/>
    <col min="5925" max="5925" width="12" style="1" bestFit="1" customWidth="1"/>
    <col min="5926" max="6144" width="11.44140625" style="1"/>
    <col min="6145" max="6145" width="4.44140625" style="1" customWidth="1"/>
    <col min="6146" max="6146" width="12.44140625" style="1" bestFit="1" customWidth="1"/>
    <col min="6147" max="6147" width="34.6640625" style="1" bestFit="1" customWidth="1"/>
    <col min="6148" max="6148" width="12.44140625" style="1" customWidth="1"/>
    <col min="6149" max="6149" width="13.33203125" style="1" bestFit="1" customWidth="1"/>
    <col min="6150" max="6150" width="12.5546875" style="1" bestFit="1" customWidth="1"/>
    <col min="6151" max="6151" width="9.44140625" style="1" customWidth="1"/>
    <col min="6152" max="6152" width="11.44140625" style="1"/>
    <col min="6153" max="6153" width="12.5546875" style="1" bestFit="1" customWidth="1"/>
    <col min="6154" max="6154" width="12.88671875" style="1" bestFit="1" customWidth="1"/>
    <col min="6155" max="6155" width="11.44140625" style="1"/>
    <col min="6156" max="6158" width="10.44140625" style="1" customWidth="1"/>
    <col min="6159" max="6159" width="11.5546875" style="1" customWidth="1"/>
    <col min="6160" max="6160" width="11.44140625" style="1"/>
    <col min="6161" max="6161" width="10.44140625" style="1" customWidth="1"/>
    <col min="6162" max="6167" width="9.5546875" style="1" customWidth="1"/>
    <col min="6168" max="6171" width="11.44140625" style="1"/>
    <col min="6172" max="6172" width="9.44140625" style="1" customWidth="1"/>
    <col min="6173" max="6173" width="8.5546875" style="1" customWidth="1"/>
    <col min="6174" max="6174" width="9" style="1" bestFit="1" customWidth="1"/>
    <col min="6175" max="6175" width="10.5546875" style="1" bestFit="1" customWidth="1"/>
    <col min="6176" max="6176" width="8.44140625" style="1" customWidth="1"/>
    <col min="6177" max="6179" width="8.5546875" style="1" customWidth="1"/>
    <col min="6180" max="6180" width="11.5546875" style="1" bestFit="1" customWidth="1"/>
    <col min="6181" max="6181" width="12" style="1" bestFit="1" customWidth="1"/>
    <col min="6182" max="6400" width="11.44140625" style="1"/>
    <col min="6401" max="6401" width="4.44140625" style="1" customWidth="1"/>
    <col min="6402" max="6402" width="12.44140625" style="1" bestFit="1" customWidth="1"/>
    <col min="6403" max="6403" width="34.6640625" style="1" bestFit="1" customWidth="1"/>
    <col min="6404" max="6404" width="12.44140625" style="1" customWidth="1"/>
    <col min="6405" max="6405" width="13.33203125" style="1" bestFit="1" customWidth="1"/>
    <col min="6406" max="6406" width="12.5546875" style="1" bestFit="1" customWidth="1"/>
    <col min="6407" max="6407" width="9.44140625" style="1" customWidth="1"/>
    <col min="6408" max="6408" width="11.44140625" style="1"/>
    <col min="6409" max="6409" width="12.5546875" style="1" bestFit="1" customWidth="1"/>
    <col min="6410" max="6410" width="12.88671875" style="1" bestFit="1" customWidth="1"/>
    <col min="6411" max="6411" width="11.44140625" style="1"/>
    <col min="6412" max="6414" width="10.44140625" style="1" customWidth="1"/>
    <col min="6415" max="6415" width="11.5546875" style="1" customWidth="1"/>
    <col min="6416" max="6416" width="11.44140625" style="1"/>
    <col min="6417" max="6417" width="10.44140625" style="1" customWidth="1"/>
    <col min="6418" max="6423" width="9.5546875" style="1" customWidth="1"/>
    <col min="6424" max="6427" width="11.44140625" style="1"/>
    <col min="6428" max="6428" width="9.44140625" style="1" customWidth="1"/>
    <col min="6429" max="6429" width="8.5546875" style="1" customWidth="1"/>
    <col min="6430" max="6430" width="9" style="1" bestFit="1" customWidth="1"/>
    <col min="6431" max="6431" width="10.5546875" style="1" bestFit="1" customWidth="1"/>
    <col min="6432" max="6432" width="8.44140625" style="1" customWidth="1"/>
    <col min="6433" max="6435" width="8.5546875" style="1" customWidth="1"/>
    <col min="6436" max="6436" width="11.5546875" style="1" bestFit="1" customWidth="1"/>
    <col min="6437" max="6437" width="12" style="1" bestFit="1" customWidth="1"/>
    <col min="6438" max="6656" width="11.44140625" style="1"/>
    <col min="6657" max="6657" width="4.44140625" style="1" customWidth="1"/>
    <col min="6658" max="6658" width="12.44140625" style="1" bestFit="1" customWidth="1"/>
    <col min="6659" max="6659" width="34.6640625" style="1" bestFit="1" customWidth="1"/>
    <col min="6660" max="6660" width="12.44140625" style="1" customWidth="1"/>
    <col min="6661" max="6661" width="13.33203125" style="1" bestFit="1" customWidth="1"/>
    <col min="6662" max="6662" width="12.5546875" style="1" bestFit="1" customWidth="1"/>
    <col min="6663" max="6663" width="9.44140625" style="1" customWidth="1"/>
    <col min="6664" max="6664" width="11.44140625" style="1"/>
    <col min="6665" max="6665" width="12.5546875" style="1" bestFit="1" customWidth="1"/>
    <col min="6666" max="6666" width="12.88671875" style="1" bestFit="1" customWidth="1"/>
    <col min="6667" max="6667" width="11.44140625" style="1"/>
    <col min="6668" max="6670" width="10.44140625" style="1" customWidth="1"/>
    <col min="6671" max="6671" width="11.5546875" style="1" customWidth="1"/>
    <col min="6672" max="6672" width="11.44140625" style="1"/>
    <col min="6673" max="6673" width="10.44140625" style="1" customWidth="1"/>
    <col min="6674" max="6679" width="9.5546875" style="1" customWidth="1"/>
    <col min="6680" max="6683" width="11.44140625" style="1"/>
    <col min="6684" max="6684" width="9.44140625" style="1" customWidth="1"/>
    <col min="6685" max="6685" width="8.5546875" style="1" customWidth="1"/>
    <col min="6686" max="6686" width="9" style="1" bestFit="1" customWidth="1"/>
    <col min="6687" max="6687" width="10.5546875" style="1" bestFit="1" customWidth="1"/>
    <col min="6688" max="6688" width="8.44140625" style="1" customWidth="1"/>
    <col min="6689" max="6691" width="8.5546875" style="1" customWidth="1"/>
    <col min="6692" max="6692" width="11.5546875" style="1" bestFit="1" customWidth="1"/>
    <col min="6693" max="6693" width="12" style="1" bestFit="1" customWidth="1"/>
    <col min="6694" max="6912" width="11.44140625" style="1"/>
    <col min="6913" max="6913" width="4.44140625" style="1" customWidth="1"/>
    <col min="6914" max="6914" width="12.44140625" style="1" bestFit="1" customWidth="1"/>
    <col min="6915" max="6915" width="34.6640625" style="1" bestFit="1" customWidth="1"/>
    <col min="6916" max="6916" width="12.44140625" style="1" customWidth="1"/>
    <col min="6917" max="6917" width="13.33203125" style="1" bestFit="1" customWidth="1"/>
    <col min="6918" max="6918" width="12.5546875" style="1" bestFit="1" customWidth="1"/>
    <col min="6919" max="6919" width="9.44140625" style="1" customWidth="1"/>
    <col min="6920" max="6920" width="11.44140625" style="1"/>
    <col min="6921" max="6921" width="12.5546875" style="1" bestFit="1" customWidth="1"/>
    <col min="6922" max="6922" width="12.88671875" style="1" bestFit="1" customWidth="1"/>
    <col min="6923" max="6923" width="11.44140625" style="1"/>
    <col min="6924" max="6926" width="10.44140625" style="1" customWidth="1"/>
    <col min="6927" max="6927" width="11.5546875" style="1" customWidth="1"/>
    <col min="6928" max="6928" width="11.44140625" style="1"/>
    <col min="6929" max="6929" width="10.44140625" style="1" customWidth="1"/>
    <col min="6930" max="6935" width="9.5546875" style="1" customWidth="1"/>
    <col min="6936" max="6939" width="11.44140625" style="1"/>
    <col min="6940" max="6940" width="9.44140625" style="1" customWidth="1"/>
    <col min="6941" max="6941" width="8.5546875" style="1" customWidth="1"/>
    <col min="6942" max="6942" width="9" style="1" bestFit="1" customWidth="1"/>
    <col min="6943" max="6943" width="10.5546875" style="1" bestFit="1" customWidth="1"/>
    <col min="6944" max="6944" width="8.44140625" style="1" customWidth="1"/>
    <col min="6945" max="6947" width="8.5546875" style="1" customWidth="1"/>
    <col min="6948" max="6948" width="11.5546875" style="1" bestFit="1" customWidth="1"/>
    <col min="6949" max="6949" width="12" style="1" bestFit="1" customWidth="1"/>
    <col min="6950" max="7168" width="11.44140625" style="1"/>
    <col min="7169" max="7169" width="4.44140625" style="1" customWidth="1"/>
    <col min="7170" max="7170" width="12.44140625" style="1" bestFit="1" customWidth="1"/>
    <col min="7171" max="7171" width="34.6640625" style="1" bestFit="1" customWidth="1"/>
    <col min="7172" max="7172" width="12.44140625" style="1" customWidth="1"/>
    <col min="7173" max="7173" width="13.33203125" style="1" bestFit="1" customWidth="1"/>
    <col min="7174" max="7174" width="12.5546875" style="1" bestFit="1" customWidth="1"/>
    <col min="7175" max="7175" width="9.44140625" style="1" customWidth="1"/>
    <col min="7176" max="7176" width="11.44140625" style="1"/>
    <col min="7177" max="7177" width="12.5546875" style="1" bestFit="1" customWidth="1"/>
    <col min="7178" max="7178" width="12.88671875" style="1" bestFit="1" customWidth="1"/>
    <col min="7179" max="7179" width="11.44140625" style="1"/>
    <col min="7180" max="7182" width="10.44140625" style="1" customWidth="1"/>
    <col min="7183" max="7183" width="11.5546875" style="1" customWidth="1"/>
    <col min="7184" max="7184" width="11.44140625" style="1"/>
    <col min="7185" max="7185" width="10.44140625" style="1" customWidth="1"/>
    <col min="7186" max="7191" width="9.5546875" style="1" customWidth="1"/>
    <col min="7192" max="7195" width="11.44140625" style="1"/>
    <col min="7196" max="7196" width="9.44140625" style="1" customWidth="1"/>
    <col min="7197" max="7197" width="8.5546875" style="1" customWidth="1"/>
    <col min="7198" max="7198" width="9" style="1" bestFit="1" customWidth="1"/>
    <col min="7199" max="7199" width="10.5546875" style="1" bestFit="1" customWidth="1"/>
    <col min="7200" max="7200" width="8.44140625" style="1" customWidth="1"/>
    <col min="7201" max="7203" width="8.5546875" style="1" customWidth="1"/>
    <col min="7204" max="7204" width="11.5546875" style="1" bestFit="1" customWidth="1"/>
    <col min="7205" max="7205" width="12" style="1" bestFit="1" customWidth="1"/>
    <col min="7206" max="7424" width="11.44140625" style="1"/>
    <col min="7425" max="7425" width="4.44140625" style="1" customWidth="1"/>
    <col min="7426" max="7426" width="12.44140625" style="1" bestFit="1" customWidth="1"/>
    <col min="7427" max="7427" width="34.6640625" style="1" bestFit="1" customWidth="1"/>
    <col min="7428" max="7428" width="12.44140625" style="1" customWidth="1"/>
    <col min="7429" max="7429" width="13.33203125" style="1" bestFit="1" customWidth="1"/>
    <col min="7430" max="7430" width="12.5546875" style="1" bestFit="1" customWidth="1"/>
    <col min="7431" max="7431" width="9.44140625" style="1" customWidth="1"/>
    <col min="7432" max="7432" width="11.44140625" style="1"/>
    <col min="7433" max="7433" width="12.5546875" style="1" bestFit="1" customWidth="1"/>
    <col min="7434" max="7434" width="12.88671875" style="1" bestFit="1" customWidth="1"/>
    <col min="7435" max="7435" width="11.44140625" style="1"/>
    <col min="7436" max="7438" width="10.44140625" style="1" customWidth="1"/>
    <col min="7439" max="7439" width="11.5546875" style="1" customWidth="1"/>
    <col min="7440" max="7440" width="11.44140625" style="1"/>
    <col min="7441" max="7441" width="10.44140625" style="1" customWidth="1"/>
    <col min="7442" max="7447" width="9.5546875" style="1" customWidth="1"/>
    <col min="7448" max="7451" width="11.44140625" style="1"/>
    <col min="7452" max="7452" width="9.44140625" style="1" customWidth="1"/>
    <col min="7453" max="7453" width="8.5546875" style="1" customWidth="1"/>
    <col min="7454" max="7454" width="9" style="1" bestFit="1" customWidth="1"/>
    <col min="7455" max="7455" width="10.5546875" style="1" bestFit="1" customWidth="1"/>
    <col min="7456" max="7456" width="8.44140625" style="1" customWidth="1"/>
    <col min="7457" max="7459" width="8.5546875" style="1" customWidth="1"/>
    <col min="7460" max="7460" width="11.5546875" style="1" bestFit="1" customWidth="1"/>
    <col min="7461" max="7461" width="12" style="1" bestFit="1" customWidth="1"/>
    <col min="7462" max="7680" width="11.44140625" style="1"/>
    <col min="7681" max="7681" width="4.44140625" style="1" customWidth="1"/>
    <col min="7682" max="7682" width="12.44140625" style="1" bestFit="1" customWidth="1"/>
    <col min="7683" max="7683" width="34.6640625" style="1" bestFit="1" customWidth="1"/>
    <col min="7684" max="7684" width="12.44140625" style="1" customWidth="1"/>
    <col min="7685" max="7685" width="13.33203125" style="1" bestFit="1" customWidth="1"/>
    <col min="7686" max="7686" width="12.5546875" style="1" bestFit="1" customWidth="1"/>
    <col min="7687" max="7687" width="9.44140625" style="1" customWidth="1"/>
    <col min="7688" max="7688" width="11.44140625" style="1"/>
    <col min="7689" max="7689" width="12.5546875" style="1" bestFit="1" customWidth="1"/>
    <col min="7690" max="7690" width="12.88671875" style="1" bestFit="1" customWidth="1"/>
    <col min="7691" max="7691" width="11.44140625" style="1"/>
    <col min="7692" max="7694" width="10.44140625" style="1" customWidth="1"/>
    <col min="7695" max="7695" width="11.5546875" style="1" customWidth="1"/>
    <col min="7696" max="7696" width="11.44140625" style="1"/>
    <col min="7697" max="7697" width="10.44140625" style="1" customWidth="1"/>
    <col min="7698" max="7703" width="9.5546875" style="1" customWidth="1"/>
    <col min="7704" max="7707" width="11.44140625" style="1"/>
    <col min="7708" max="7708" width="9.44140625" style="1" customWidth="1"/>
    <col min="7709" max="7709" width="8.5546875" style="1" customWidth="1"/>
    <col min="7710" max="7710" width="9" style="1" bestFit="1" customWidth="1"/>
    <col min="7711" max="7711" width="10.5546875" style="1" bestFit="1" customWidth="1"/>
    <col min="7712" max="7712" width="8.44140625" style="1" customWidth="1"/>
    <col min="7713" max="7715" width="8.5546875" style="1" customWidth="1"/>
    <col min="7716" max="7716" width="11.5546875" style="1" bestFit="1" customWidth="1"/>
    <col min="7717" max="7717" width="12" style="1" bestFit="1" customWidth="1"/>
    <col min="7718" max="7936" width="11.44140625" style="1"/>
    <col min="7937" max="7937" width="4.44140625" style="1" customWidth="1"/>
    <col min="7938" max="7938" width="12.44140625" style="1" bestFit="1" customWidth="1"/>
    <col min="7939" max="7939" width="34.6640625" style="1" bestFit="1" customWidth="1"/>
    <col min="7940" max="7940" width="12.44140625" style="1" customWidth="1"/>
    <col min="7941" max="7941" width="13.33203125" style="1" bestFit="1" customWidth="1"/>
    <col min="7942" max="7942" width="12.5546875" style="1" bestFit="1" customWidth="1"/>
    <col min="7943" max="7943" width="9.44140625" style="1" customWidth="1"/>
    <col min="7944" max="7944" width="11.44140625" style="1"/>
    <col min="7945" max="7945" width="12.5546875" style="1" bestFit="1" customWidth="1"/>
    <col min="7946" max="7946" width="12.88671875" style="1" bestFit="1" customWidth="1"/>
    <col min="7947" max="7947" width="11.44140625" style="1"/>
    <col min="7948" max="7950" width="10.44140625" style="1" customWidth="1"/>
    <col min="7951" max="7951" width="11.5546875" style="1" customWidth="1"/>
    <col min="7952" max="7952" width="11.44140625" style="1"/>
    <col min="7953" max="7953" width="10.44140625" style="1" customWidth="1"/>
    <col min="7954" max="7959" width="9.5546875" style="1" customWidth="1"/>
    <col min="7960" max="7963" width="11.44140625" style="1"/>
    <col min="7964" max="7964" width="9.44140625" style="1" customWidth="1"/>
    <col min="7965" max="7965" width="8.5546875" style="1" customWidth="1"/>
    <col min="7966" max="7966" width="9" style="1" bestFit="1" customWidth="1"/>
    <col min="7967" max="7967" width="10.5546875" style="1" bestFit="1" customWidth="1"/>
    <col min="7968" max="7968" width="8.44140625" style="1" customWidth="1"/>
    <col min="7969" max="7971" width="8.5546875" style="1" customWidth="1"/>
    <col min="7972" max="7972" width="11.5546875" style="1" bestFit="1" customWidth="1"/>
    <col min="7973" max="7973" width="12" style="1" bestFit="1" customWidth="1"/>
    <col min="7974" max="8192" width="11.44140625" style="1"/>
    <col min="8193" max="8193" width="4.44140625" style="1" customWidth="1"/>
    <col min="8194" max="8194" width="12.44140625" style="1" bestFit="1" customWidth="1"/>
    <col min="8195" max="8195" width="34.6640625" style="1" bestFit="1" customWidth="1"/>
    <col min="8196" max="8196" width="12.44140625" style="1" customWidth="1"/>
    <col min="8197" max="8197" width="13.33203125" style="1" bestFit="1" customWidth="1"/>
    <col min="8198" max="8198" width="12.5546875" style="1" bestFit="1" customWidth="1"/>
    <col min="8199" max="8199" width="9.44140625" style="1" customWidth="1"/>
    <col min="8200" max="8200" width="11.44140625" style="1"/>
    <col min="8201" max="8201" width="12.5546875" style="1" bestFit="1" customWidth="1"/>
    <col min="8202" max="8202" width="12.88671875" style="1" bestFit="1" customWidth="1"/>
    <col min="8203" max="8203" width="11.44140625" style="1"/>
    <col min="8204" max="8206" width="10.44140625" style="1" customWidth="1"/>
    <col min="8207" max="8207" width="11.5546875" style="1" customWidth="1"/>
    <col min="8208" max="8208" width="11.44140625" style="1"/>
    <col min="8209" max="8209" width="10.44140625" style="1" customWidth="1"/>
    <col min="8210" max="8215" width="9.5546875" style="1" customWidth="1"/>
    <col min="8216" max="8219" width="11.44140625" style="1"/>
    <col min="8220" max="8220" width="9.44140625" style="1" customWidth="1"/>
    <col min="8221" max="8221" width="8.5546875" style="1" customWidth="1"/>
    <col min="8222" max="8222" width="9" style="1" bestFit="1" customWidth="1"/>
    <col min="8223" max="8223" width="10.5546875" style="1" bestFit="1" customWidth="1"/>
    <col min="8224" max="8224" width="8.44140625" style="1" customWidth="1"/>
    <col min="8225" max="8227" width="8.5546875" style="1" customWidth="1"/>
    <col min="8228" max="8228" width="11.5546875" style="1" bestFit="1" customWidth="1"/>
    <col min="8229" max="8229" width="12" style="1" bestFit="1" customWidth="1"/>
    <col min="8230" max="8448" width="11.44140625" style="1"/>
    <col min="8449" max="8449" width="4.44140625" style="1" customWidth="1"/>
    <col min="8450" max="8450" width="12.44140625" style="1" bestFit="1" customWidth="1"/>
    <col min="8451" max="8451" width="34.6640625" style="1" bestFit="1" customWidth="1"/>
    <col min="8452" max="8452" width="12.44140625" style="1" customWidth="1"/>
    <col min="8453" max="8453" width="13.33203125" style="1" bestFit="1" customWidth="1"/>
    <col min="8454" max="8454" width="12.5546875" style="1" bestFit="1" customWidth="1"/>
    <col min="8455" max="8455" width="9.44140625" style="1" customWidth="1"/>
    <col min="8456" max="8456" width="11.44140625" style="1"/>
    <col min="8457" max="8457" width="12.5546875" style="1" bestFit="1" customWidth="1"/>
    <col min="8458" max="8458" width="12.88671875" style="1" bestFit="1" customWidth="1"/>
    <col min="8459" max="8459" width="11.44140625" style="1"/>
    <col min="8460" max="8462" width="10.44140625" style="1" customWidth="1"/>
    <col min="8463" max="8463" width="11.5546875" style="1" customWidth="1"/>
    <col min="8464" max="8464" width="11.44140625" style="1"/>
    <col min="8465" max="8465" width="10.44140625" style="1" customWidth="1"/>
    <col min="8466" max="8471" width="9.5546875" style="1" customWidth="1"/>
    <col min="8472" max="8475" width="11.44140625" style="1"/>
    <col min="8476" max="8476" width="9.44140625" style="1" customWidth="1"/>
    <col min="8477" max="8477" width="8.5546875" style="1" customWidth="1"/>
    <col min="8478" max="8478" width="9" style="1" bestFit="1" customWidth="1"/>
    <col min="8479" max="8479" width="10.5546875" style="1" bestFit="1" customWidth="1"/>
    <col min="8480" max="8480" width="8.44140625" style="1" customWidth="1"/>
    <col min="8481" max="8483" width="8.5546875" style="1" customWidth="1"/>
    <col min="8484" max="8484" width="11.5546875" style="1" bestFit="1" customWidth="1"/>
    <col min="8485" max="8485" width="12" style="1" bestFit="1" customWidth="1"/>
    <col min="8486" max="8704" width="11.44140625" style="1"/>
    <col min="8705" max="8705" width="4.44140625" style="1" customWidth="1"/>
    <col min="8706" max="8706" width="12.44140625" style="1" bestFit="1" customWidth="1"/>
    <col min="8707" max="8707" width="34.6640625" style="1" bestFit="1" customWidth="1"/>
    <col min="8708" max="8708" width="12.44140625" style="1" customWidth="1"/>
    <col min="8709" max="8709" width="13.33203125" style="1" bestFit="1" customWidth="1"/>
    <col min="8710" max="8710" width="12.5546875" style="1" bestFit="1" customWidth="1"/>
    <col min="8711" max="8711" width="9.44140625" style="1" customWidth="1"/>
    <col min="8712" max="8712" width="11.44140625" style="1"/>
    <col min="8713" max="8713" width="12.5546875" style="1" bestFit="1" customWidth="1"/>
    <col min="8714" max="8714" width="12.88671875" style="1" bestFit="1" customWidth="1"/>
    <col min="8715" max="8715" width="11.44140625" style="1"/>
    <col min="8716" max="8718" width="10.44140625" style="1" customWidth="1"/>
    <col min="8719" max="8719" width="11.5546875" style="1" customWidth="1"/>
    <col min="8720" max="8720" width="11.44140625" style="1"/>
    <col min="8721" max="8721" width="10.44140625" style="1" customWidth="1"/>
    <col min="8722" max="8727" width="9.5546875" style="1" customWidth="1"/>
    <col min="8728" max="8731" width="11.44140625" style="1"/>
    <col min="8732" max="8732" width="9.44140625" style="1" customWidth="1"/>
    <col min="8733" max="8733" width="8.5546875" style="1" customWidth="1"/>
    <col min="8734" max="8734" width="9" style="1" bestFit="1" customWidth="1"/>
    <col min="8735" max="8735" width="10.5546875" style="1" bestFit="1" customWidth="1"/>
    <col min="8736" max="8736" width="8.44140625" style="1" customWidth="1"/>
    <col min="8737" max="8739" width="8.5546875" style="1" customWidth="1"/>
    <col min="8740" max="8740" width="11.5546875" style="1" bestFit="1" customWidth="1"/>
    <col min="8741" max="8741" width="12" style="1" bestFit="1" customWidth="1"/>
    <col min="8742" max="8960" width="11.44140625" style="1"/>
    <col min="8961" max="8961" width="4.44140625" style="1" customWidth="1"/>
    <col min="8962" max="8962" width="12.44140625" style="1" bestFit="1" customWidth="1"/>
    <col min="8963" max="8963" width="34.6640625" style="1" bestFit="1" customWidth="1"/>
    <col min="8964" max="8964" width="12.44140625" style="1" customWidth="1"/>
    <col min="8965" max="8965" width="13.33203125" style="1" bestFit="1" customWidth="1"/>
    <col min="8966" max="8966" width="12.5546875" style="1" bestFit="1" customWidth="1"/>
    <col min="8967" max="8967" width="9.44140625" style="1" customWidth="1"/>
    <col min="8968" max="8968" width="11.44140625" style="1"/>
    <col min="8969" max="8969" width="12.5546875" style="1" bestFit="1" customWidth="1"/>
    <col min="8970" max="8970" width="12.88671875" style="1" bestFit="1" customWidth="1"/>
    <col min="8971" max="8971" width="11.44140625" style="1"/>
    <col min="8972" max="8974" width="10.44140625" style="1" customWidth="1"/>
    <col min="8975" max="8975" width="11.5546875" style="1" customWidth="1"/>
    <col min="8976" max="8976" width="11.44140625" style="1"/>
    <col min="8977" max="8977" width="10.44140625" style="1" customWidth="1"/>
    <col min="8978" max="8983" width="9.5546875" style="1" customWidth="1"/>
    <col min="8984" max="8987" width="11.44140625" style="1"/>
    <col min="8988" max="8988" width="9.44140625" style="1" customWidth="1"/>
    <col min="8989" max="8989" width="8.5546875" style="1" customWidth="1"/>
    <col min="8990" max="8990" width="9" style="1" bestFit="1" customWidth="1"/>
    <col min="8991" max="8991" width="10.5546875" style="1" bestFit="1" customWidth="1"/>
    <col min="8992" max="8992" width="8.44140625" style="1" customWidth="1"/>
    <col min="8993" max="8995" width="8.5546875" style="1" customWidth="1"/>
    <col min="8996" max="8996" width="11.5546875" style="1" bestFit="1" customWidth="1"/>
    <col min="8997" max="8997" width="12" style="1" bestFit="1" customWidth="1"/>
    <col min="8998" max="9216" width="11.44140625" style="1"/>
    <col min="9217" max="9217" width="4.44140625" style="1" customWidth="1"/>
    <col min="9218" max="9218" width="12.44140625" style="1" bestFit="1" customWidth="1"/>
    <col min="9219" max="9219" width="34.6640625" style="1" bestFit="1" customWidth="1"/>
    <col min="9220" max="9220" width="12.44140625" style="1" customWidth="1"/>
    <col min="9221" max="9221" width="13.33203125" style="1" bestFit="1" customWidth="1"/>
    <col min="9222" max="9222" width="12.5546875" style="1" bestFit="1" customWidth="1"/>
    <col min="9223" max="9223" width="9.44140625" style="1" customWidth="1"/>
    <col min="9224" max="9224" width="11.44140625" style="1"/>
    <col min="9225" max="9225" width="12.5546875" style="1" bestFit="1" customWidth="1"/>
    <col min="9226" max="9226" width="12.88671875" style="1" bestFit="1" customWidth="1"/>
    <col min="9227" max="9227" width="11.44140625" style="1"/>
    <col min="9228" max="9230" width="10.44140625" style="1" customWidth="1"/>
    <col min="9231" max="9231" width="11.5546875" style="1" customWidth="1"/>
    <col min="9232" max="9232" width="11.44140625" style="1"/>
    <col min="9233" max="9233" width="10.44140625" style="1" customWidth="1"/>
    <col min="9234" max="9239" width="9.5546875" style="1" customWidth="1"/>
    <col min="9240" max="9243" width="11.44140625" style="1"/>
    <col min="9244" max="9244" width="9.44140625" style="1" customWidth="1"/>
    <col min="9245" max="9245" width="8.5546875" style="1" customWidth="1"/>
    <col min="9246" max="9246" width="9" style="1" bestFit="1" customWidth="1"/>
    <col min="9247" max="9247" width="10.5546875" style="1" bestFit="1" customWidth="1"/>
    <col min="9248" max="9248" width="8.44140625" style="1" customWidth="1"/>
    <col min="9249" max="9251" width="8.5546875" style="1" customWidth="1"/>
    <col min="9252" max="9252" width="11.5546875" style="1" bestFit="1" customWidth="1"/>
    <col min="9253" max="9253" width="12" style="1" bestFit="1" customWidth="1"/>
    <col min="9254" max="9472" width="11.44140625" style="1"/>
    <col min="9473" max="9473" width="4.44140625" style="1" customWidth="1"/>
    <col min="9474" max="9474" width="12.44140625" style="1" bestFit="1" customWidth="1"/>
    <col min="9475" max="9475" width="34.6640625" style="1" bestFit="1" customWidth="1"/>
    <col min="9476" max="9476" width="12.44140625" style="1" customWidth="1"/>
    <col min="9477" max="9477" width="13.33203125" style="1" bestFit="1" customWidth="1"/>
    <col min="9478" max="9478" width="12.5546875" style="1" bestFit="1" customWidth="1"/>
    <col min="9479" max="9479" width="9.44140625" style="1" customWidth="1"/>
    <col min="9480" max="9480" width="11.44140625" style="1"/>
    <col min="9481" max="9481" width="12.5546875" style="1" bestFit="1" customWidth="1"/>
    <col min="9482" max="9482" width="12.88671875" style="1" bestFit="1" customWidth="1"/>
    <col min="9483" max="9483" width="11.44140625" style="1"/>
    <col min="9484" max="9486" width="10.44140625" style="1" customWidth="1"/>
    <col min="9487" max="9487" width="11.5546875" style="1" customWidth="1"/>
    <col min="9488" max="9488" width="11.44140625" style="1"/>
    <col min="9489" max="9489" width="10.44140625" style="1" customWidth="1"/>
    <col min="9490" max="9495" width="9.5546875" style="1" customWidth="1"/>
    <col min="9496" max="9499" width="11.44140625" style="1"/>
    <col min="9500" max="9500" width="9.44140625" style="1" customWidth="1"/>
    <col min="9501" max="9501" width="8.5546875" style="1" customWidth="1"/>
    <col min="9502" max="9502" width="9" style="1" bestFit="1" customWidth="1"/>
    <col min="9503" max="9503" width="10.5546875" style="1" bestFit="1" customWidth="1"/>
    <col min="9504" max="9504" width="8.44140625" style="1" customWidth="1"/>
    <col min="9505" max="9507" width="8.5546875" style="1" customWidth="1"/>
    <col min="9508" max="9508" width="11.5546875" style="1" bestFit="1" customWidth="1"/>
    <col min="9509" max="9509" width="12" style="1" bestFit="1" customWidth="1"/>
    <col min="9510" max="9728" width="11.44140625" style="1"/>
    <col min="9729" max="9729" width="4.44140625" style="1" customWidth="1"/>
    <col min="9730" max="9730" width="12.44140625" style="1" bestFit="1" customWidth="1"/>
    <col min="9731" max="9731" width="34.6640625" style="1" bestFit="1" customWidth="1"/>
    <col min="9732" max="9732" width="12.44140625" style="1" customWidth="1"/>
    <col min="9733" max="9733" width="13.33203125" style="1" bestFit="1" customWidth="1"/>
    <col min="9734" max="9734" width="12.5546875" style="1" bestFit="1" customWidth="1"/>
    <col min="9735" max="9735" width="9.44140625" style="1" customWidth="1"/>
    <col min="9736" max="9736" width="11.44140625" style="1"/>
    <col min="9737" max="9737" width="12.5546875" style="1" bestFit="1" customWidth="1"/>
    <col min="9738" max="9738" width="12.88671875" style="1" bestFit="1" customWidth="1"/>
    <col min="9739" max="9739" width="11.44140625" style="1"/>
    <col min="9740" max="9742" width="10.44140625" style="1" customWidth="1"/>
    <col min="9743" max="9743" width="11.5546875" style="1" customWidth="1"/>
    <col min="9744" max="9744" width="11.44140625" style="1"/>
    <col min="9745" max="9745" width="10.44140625" style="1" customWidth="1"/>
    <col min="9746" max="9751" width="9.5546875" style="1" customWidth="1"/>
    <col min="9752" max="9755" width="11.44140625" style="1"/>
    <col min="9756" max="9756" width="9.44140625" style="1" customWidth="1"/>
    <col min="9757" max="9757" width="8.5546875" style="1" customWidth="1"/>
    <col min="9758" max="9758" width="9" style="1" bestFit="1" customWidth="1"/>
    <col min="9759" max="9759" width="10.5546875" style="1" bestFit="1" customWidth="1"/>
    <col min="9760" max="9760" width="8.44140625" style="1" customWidth="1"/>
    <col min="9761" max="9763" width="8.5546875" style="1" customWidth="1"/>
    <col min="9764" max="9764" width="11.5546875" style="1" bestFit="1" customWidth="1"/>
    <col min="9765" max="9765" width="12" style="1" bestFit="1" customWidth="1"/>
    <col min="9766" max="9984" width="11.44140625" style="1"/>
    <col min="9985" max="9985" width="4.44140625" style="1" customWidth="1"/>
    <col min="9986" max="9986" width="12.44140625" style="1" bestFit="1" customWidth="1"/>
    <col min="9987" max="9987" width="34.6640625" style="1" bestFit="1" customWidth="1"/>
    <col min="9988" max="9988" width="12.44140625" style="1" customWidth="1"/>
    <col min="9989" max="9989" width="13.33203125" style="1" bestFit="1" customWidth="1"/>
    <col min="9990" max="9990" width="12.5546875" style="1" bestFit="1" customWidth="1"/>
    <col min="9991" max="9991" width="9.44140625" style="1" customWidth="1"/>
    <col min="9992" max="9992" width="11.44140625" style="1"/>
    <col min="9993" max="9993" width="12.5546875" style="1" bestFit="1" customWidth="1"/>
    <col min="9994" max="9994" width="12.88671875" style="1" bestFit="1" customWidth="1"/>
    <col min="9995" max="9995" width="11.44140625" style="1"/>
    <col min="9996" max="9998" width="10.44140625" style="1" customWidth="1"/>
    <col min="9999" max="9999" width="11.5546875" style="1" customWidth="1"/>
    <col min="10000" max="10000" width="11.44140625" style="1"/>
    <col min="10001" max="10001" width="10.44140625" style="1" customWidth="1"/>
    <col min="10002" max="10007" width="9.5546875" style="1" customWidth="1"/>
    <col min="10008" max="10011" width="11.44140625" style="1"/>
    <col min="10012" max="10012" width="9.44140625" style="1" customWidth="1"/>
    <col min="10013" max="10013" width="8.5546875" style="1" customWidth="1"/>
    <col min="10014" max="10014" width="9" style="1" bestFit="1" customWidth="1"/>
    <col min="10015" max="10015" width="10.5546875" style="1" bestFit="1" customWidth="1"/>
    <col min="10016" max="10016" width="8.44140625" style="1" customWidth="1"/>
    <col min="10017" max="10019" width="8.5546875" style="1" customWidth="1"/>
    <col min="10020" max="10020" width="11.5546875" style="1" bestFit="1" customWidth="1"/>
    <col min="10021" max="10021" width="12" style="1" bestFit="1" customWidth="1"/>
    <col min="10022" max="10240" width="11.44140625" style="1"/>
    <col min="10241" max="10241" width="4.44140625" style="1" customWidth="1"/>
    <col min="10242" max="10242" width="12.44140625" style="1" bestFit="1" customWidth="1"/>
    <col min="10243" max="10243" width="34.6640625" style="1" bestFit="1" customWidth="1"/>
    <col min="10244" max="10244" width="12.44140625" style="1" customWidth="1"/>
    <col min="10245" max="10245" width="13.33203125" style="1" bestFit="1" customWidth="1"/>
    <col min="10246" max="10246" width="12.5546875" style="1" bestFit="1" customWidth="1"/>
    <col min="10247" max="10247" width="9.44140625" style="1" customWidth="1"/>
    <col min="10248" max="10248" width="11.44140625" style="1"/>
    <col min="10249" max="10249" width="12.5546875" style="1" bestFit="1" customWidth="1"/>
    <col min="10250" max="10250" width="12.88671875" style="1" bestFit="1" customWidth="1"/>
    <col min="10251" max="10251" width="11.44140625" style="1"/>
    <col min="10252" max="10254" width="10.44140625" style="1" customWidth="1"/>
    <col min="10255" max="10255" width="11.5546875" style="1" customWidth="1"/>
    <col min="10256" max="10256" width="11.44140625" style="1"/>
    <col min="10257" max="10257" width="10.44140625" style="1" customWidth="1"/>
    <col min="10258" max="10263" width="9.5546875" style="1" customWidth="1"/>
    <col min="10264" max="10267" width="11.44140625" style="1"/>
    <col min="10268" max="10268" width="9.44140625" style="1" customWidth="1"/>
    <col min="10269" max="10269" width="8.5546875" style="1" customWidth="1"/>
    <col min="10270" max="10270" width="9" style="1" bestFit="1" customWidth="1"/>
    <col min="10271" max="10271" width="10.5546875" style="1" bestFit="1" customWidth="1"/>
    <col min="10272" max="10272" width="8.44140625" style="1" customWidth="1"/>
    <col min="10273" max="10275" width="8.5546875" style="1" customWidth="1"/>
    <col min="10276" max="10276" width="11.5546875" style="1" bestFit="1" customWidth="1"/>
    <col min="10277" max="10277" width="12" style="1" bestFit="1" customWidth="1"/>
    <col min="10278" max="10496" width="11.44140625" style="1"/>
    <col min="10497" max="10497" width="4.44140625" style="1" customWidth="1"/>
    <col min="10498" max="10498" width="12.44140625" style="1" bestFit="1" customWidth="1"/>
    <col min="10499" max="10499" width="34.6640625" style="1" bestFit="1" customWidth="1"/>
    <col min="10500" max="10500" width="12.44140625" style="1" customWidth="1"/>
    <col min="10501" max="10501" width="13.33203125" style="1" bestFit="1" customWidth="1"/>
    <col min="10502" max="10502" width="12.5546875" style="1" bestFit="1" customWidth="1"/>
    <col min="10503" max="10503" width="9.44140625" style="1" customWidth="1"/>
    <col min="10504" max="10504" width="11.44140625" style="1"/>
    <col min="10505" max="10505" width="12.5546875" style="1" bestFit="1" customWidth="1"/>
    <col min="10506" max="10506" width="12.88671875" style="1" bestFit="1" customWidth="1"/>
    <col min="10507" max="10507" width="11.44140625" style="1"/>
    <col min="10508" max="10510" width="10.44140625" style="1" customWidth="1"/>
    <col min="10511" max="10511" width="11.5546875" style="1" customWidth="1"/>
    <col min="10512" max="10512" width="11.44140625" style="1"/>
    <col min="10513" max="10513" width="10.44140625" style="1" customWidth="1"/>
    <col min="10514" max="10519" width="9.5546875" style="1" customWidth="1"/>
    <col min="10520" max="10523" width="11.44140625" style="1"/>
    <col min="10524" max="10524" width="9.44140625" style="1" customWidth="1"/>
    <col min="10525" max="10525" width="8.5546875" style="1" customWidth="1"/>
    <col min="10526" max="10526" width="9" style="1" bestFit="1" customWidth="1"/>
    <col min="10527" max="10527" width="10.5546875" style="1" bestFit="1" customWidth="1"/>
    <col min="10528" max="10528" width="8.44140625" style="1" customWidth="1"/>
    <col min="10529" max="10531" width="8.5546875" style="1" customWidth="1"/>
    <col min="10532" max="10532" width="11.5546875" style="1" bestFit="1" customWidth="1"/>
    <col min="10533" max="10533" width="12" style="1" bestFit="1" customWidth="1"/>
    <col min="10534" max="10752" width="11.44140625" style="1"/>
    <col min="10753" max="10753" width="4.44140625" style="1" customWidth="1"/>
    <col min="10754" max="10754" width="12.44140625" style="1" bestFit="1" customWidth="1"/>
    <col min="10755" max="10755" width="34.6640625" style="1" bestFit="1" customWidth="1"/>
    <col min="10756" max="10756" width="12.44140625" style="1" customWidth="1"/>
    <col min="10757" max="10757" width="13.33203125" style="1" bestFit="1" customWidth="1"/>
    <col min="10758" max="10758" width="12.5546875" style="1" bestFit="1" customWidth="1"/>
    <col min="10759" max="10759" width="9.44140625" style="1" customWidth="1"/>
    <col min="10760" max="10760" width="11.44140625" style="1"/>
    <col min="10761" max="10761" width="12.5546875" style="1" bestFit="1" customWidth="1"/>
    <col min="10762" max="10762" width="12.88671875" style="1" bestFit="1" customWidth="1"/>
    <col min="10763" max="10763" width="11.44140625" style="1"/>
    <col min="10764" max="10766" width="10.44140625" style="1" customWidth="1"/>
    <col min="10767" max="10767" width="11.5546875" style="1" customWidth="1"/>
    <col min="10768" max="10768" width="11.44140625" style="1"/>
    <col min="10769" max="10769" width="10.44140625" style="1" customWidth="1"/>
    <col min="10770" max="10775" width="9.5546875" style="1" customWidth="1"/>
    <col min="10776" max="10779" width="11.44140625" style="1"/>
    <col min="10780" max="10780" width="9.44140625" style="1" customWidth="1"/>
    <col min="10781" max="10781" width="8.5546875" style="1" customWidth="1"/>
    <col min="10782" max="10782" width="9" style="1" bestFit="1" customWidth="1"/>
    <col min="10783" max="10783" width="10.5546875" style="1" bestFit="1" customWidth="1"/>
    <col min="10784" max="10784" width="8.44140625" style="1" customWidth="1"/>
    <col min="10785" max="10787" width="8.5546875" style="1" customWidth="1"/>
    <col min="10788" max="10788" width="11.5546875" style="1" bestFit="1" customWidth="1"/>
    <col min="10789" max="10789" width="12" style="1" bestFit="1" customWidth="1"/>
    <col min="10790" max="11008" width="11.44140625" style="1"/>
    <col min="11009" max="11009" width="4.44140625" style="1" customWidth="1"/>
    <col min="11010" max="11010" width="12.44140625" style="1" bestFit="1" customWidth="1"/>
    <col min="11011" max="11011" width="34.6640625" style="1" bestFit="1" customWidth="1"/>
    <col min="11012" max="11012" width="12.44140625" style="1" customWidth="1"/>
    <col min="11013" max="11013" width="13.33203125" style="1" bestFit="1" customWidth="1"/>
    <col min="11014" max="11014" width="12.5546875" style="1" bestFit="1" customWidth="1"/>
    <col min="11015" max="11015" width="9.44140625" style="1" customWidth="1"/>
    <col min="11016" max="11016" width="11.44140625" style="1"/>
    <col min="11017" max="11017" width="12.5546875" style="1" bestFit="1" customWidth="1"/>
    <col min="11018" max="11018" width="12.88671875" style="1" bestFit="1" customWidth="1"/>
    <col min="11019" max="11019" width="11.44140625" style="1"/>
    <col min="11020" max="11022" width="10.44140625" style="1" customWidth="1"/>
    <col min="11023" max="11023" width="11.5546875" style="1" customWidth="1"/>
    <col min="11024" max="11024" width="11.44140625" style="1"/>
    <col min="11025" max="11025" width="10.44140625" style="1" customWidth="1"/>
    <col min="11026" max="11031" width="9.5546875" style="1" customWidth="1"/>
    <col min="11032" max="11035" width="11.44140625" style="1"/>
    <col min="11036" max="11036" width="9.44140625" style="1" customWidth="1"/>
    <col min="11037" max="11037" width="8.5546875" style="1" customWidth="1"/>
    <col min="11038" max="11038" width="9" style="1" bestFit="1" customWidth="1"/>
    <col min="11039" max="11039" width="10.5546875" style="1" bestFit="1" customWidth="1"/>
    <col min="11040" max="11040" width="8.44140625" style="1" customWidth="1"/>
    <col min="11041" max="11043" width="8.5546875" style="1" customWidth="1"/>
    <col min="11044" max="11044" width="11.5546875" style="1" bestFit="1" customWidth="1"/>
    <col min="11045" max="11045" width="12" style="1" bestFit="1" customWidth="1"/>
    <col min="11046" max="11264" width="11.44140625" style="1"/>
    <col min="11265" max="11265" width="4.44140625" style="1" customWidth="1"/>
    <col min="11266" max="11266" width="12.44140625" style="1" bestFit="1" customWidth="1"/>
    <col min="11267" max="11267" width="34.6640625" style="1" bestFit="1" customWidth="1"/>
    <col min="11268" max="11268" width="12.44140625" style="1" customWidth="1"/>
    <col min="11269" max="11269" width="13.33203125" style="1" bestFit="1" customWidth="1"/>
    <col min="11270" max="11270" width="12.5546875" style="1" bestFit="1" customWidth="1"/>
    <col min="11271" max="11271" width="9.44140625" style="1" customWidth="1"/>
    <col min="11272" max="11272" width="11.44140625" style="1"/>
    <col min="11273" max="11273" width="12.5546875" style="1" bestFit="1" customWidth="1"/>
    <col min="11274" max="11274" width="12.88671875" style="1" bestFit="1" customWidth="1"/>
    <col min="11275" max="11275" width="11.44140625" style="1"/>
    <col min="11276" max="11278" width="10.44140625" style="1" customWidth="1"/>
    <col min="11279" max="11279" width="11.5546875" style="1" customWidth="1"/>
    <col min="11280" max="11280" width="11.44140625" style="1"/>
    <col min="11281" max="11281" width="10.44140625" style="1" customWidth="1"/>
    <col min="11282" max="11287" width="9.5546875" style="1" customWidth="1"/>
    <col min="11288" max="11291" width="11.44140625" style="1"/>
    <col min="11292" max="11292" width="9.44140625" style="1" customWidth="1"/>
    <col min="11293" max="11293" width="8.5546875" style="1" customWidth="1"/>
    <col min="11294" max="11294" width="9" style="1" bestFit="1" customWidth="1"/>
    <col min="11295" max="11295" width="10.5546875" style="1" bestFit="1" customWidth="1"/>
    <col min="11296" max="11296" width="8.44140625" style="1" customWidth="1"/>
    <col min="11297" max="11299" width="8.5546875" style="1" customWidth="1"/>
    <col min="11300" max="11300" width="11.5546875" style="1" bestFit="1" customWidth="1"/>
    <col min="11301" max="11301" width="12" style="1" bestFit="1" customWidth="1"/>
    <col min="11302" max="11520" width="11.44140625" style="1"/>
    <col min="11521" max="11521" width="4.44140625" style="1" customWidth="1"/>
    <col min="11522" max="11522" width="12.44140625" style="1" bestFit="1" customWidth="1"/>
    <col min="11523" max="11523" width="34.6640625" style="1" bestFit="1" customWidth="1"/>
    <col min="11524" max="11524" width="12.44140625" style="1" customWidth="1"/>
    <col min="11525" max="11525" width="13.33203125" style="1" bestFit="1" customWidth="1"/>
    <col min="11526" max="11526" width="12.5546875" style="1" bestFit="1" customWidth="1"/>
    <col min="11527" max="11527" width="9.44140625" style="1" customWidth="1"/>
    <col min="11528" max="11528" width="11.44140625" style="1"/>
    <col min="11529" max="11529" width="12.5546875" style="1" bestFit="1" customWidth="1"/>
    <col min="11530" max="11530" width="12.88671875" style="1" bestFit="1" customWidth="1"/>
    <col min="11531" max="11531" width="11.44140625" style="1"/>
    <col min="11532" max="11534" width="10.44140625" style="1" customWidth="1"/>
    <col min="11535" max="11535" width="11.5546875" style="1" customWidth="1"/>
    <col min="11536" max="11536" width="11.44140625" style="1"/>
    <col min="11537" max="11537" width="10.44140625" style="1" customWidth="1"/>
    <col min="11538" max="11543" width="9.5546875" style="1" customWidth="1"/>
    <col min="11544" max="11547" width="11.44140625" style="1"/>
    <col min="11548" max="11548" width="9.44140625" style="1" customWidth="1"/>
    <col min="11549" max="11549" width="8.5546875" style="1" customWidth="1"/>
    <col min="11550" max="11550" width="9" style="1" bestFit="1" customWidth="1"/>
    <col min="11551" max="11551" width="10.5546875" style="1" bestFit="1" customWidth="1"/>
    <col min="11552" max="11552" width="8.44140625" style="1" customWidth="1"/>
    <col min="11553" max="11555" width="8.5546875" style="1" customWidth="1"/>
    <col min="11556" max="11556" width="11.5546875" style="1" bestFit="1" customWidth="1"/>
    <col min="11557" max="11557" width="12" style="1" bestFit="1" customWidth="1"/>
    <col min="11558" max="11776" width="11.44140625" style="1"/>
    <col min="11777" max="11777" width="4.44140625" style="1" customWidth="1"/>
    <col min="11778" max="11778" width="12.44140625" style="1" bestFit="1" customWidth="1"/>
    <col min="11779" max="11779" width="34.6640625" style="1" bestFit="1" customWidth="1"/>
    <col min="11780" max="11780" width="12.44140625" style="1" customWidth="1"/>
    <col min="11781" max="11781" width="13.33203125" style="1" bestFit="1" customWidth="1"/>
    <col min="11782" max="11782" width="12.5546875" style="1" bestFit="1" customWidth="1"/>
    <col min="11783" max="11783" width="9.44140625" style="1" customWidth="1"/>
    <col min="11784" max="11784" width="11.44140625" style="1"/>
    <col min="11785" max="11785" width="12.5546875" style="1" bestFit="1" customWidth="1"/>
    <col min="11786" max="11786" width="12.88671875" style="1" bestFit="1" customWidth="1"/>
    <col min="11787" max="11787" width="11.44140625" style="1"/>
    <col min="11788" max="11790" width="10.44140625" style="1" customWidth="1"/>
    <col min="11791" max="11791" width="11.5546875" style="1" customWidth="1"/>
    <col min="11792" max="11792" width="11.44140625" style="1"/>
    <col min="11793" max="11793" width="10.44140625" style="1" customWidth="1"/>
    <col min="11794" max="11799" width="9.5546875" style="1" customWidth="1"/>
    <col min="11800" max="11803" width="11.44140625" style="1"/>
    <col min="11804" max="11804" width="9.44140625" style="1" customWidth="1"/>
    <col min="11805" max="11805" width="8.5546875" style="1" customWidth="1"/>
    <col min="11806" max="11806" width="9" style="1" bestFit="1" customWidth="1"/>
    <col min="11807" max="11807" width="10.5546875" style="1" bestFit="1" customWidth="1"/>
    <col min="11808" max="11808" width="8.44140625" style="1" customWidth="1"/>
    <col min="11809" max="11811" width="8.5546875" style="1" customWidth="1"/>
    <col min="11812" max="11812" width="11.5546875" style="1" bestFit="1" customWidth="1"/>
    <col min="11813" max="11813" width="12" style="1" bestFit="1" customWidth="1"/>
    <col min="11814" max="12032" width="11.44140625" style="1"/>
    <col min="12033" max="12033" width="4.44140625" style="1" customWidth="1"/>
    <col min="12034" max="12034" width="12.44140625" style="1" bestFit="1" customWidth="1"/>
    <col min="12035" max="12035" width="34.6640625" style="1" bestFit="1" customWidth="1"/>
    <col min="12036" max="12036" width="12.44140625" style="1" customWidth="1"/>
    <col min="12037" max="12037" width="13.33203125" style="1" bestFit="1" customWidth="1"/>
    <col min="12038" max="12038" width="12.5546875" style="1" bestFit="1" customWidth="1"/>
    <col min="12039" max="12039" width="9.44140625" style="1" customWidth="1"/>
    <col min="12040" max="12040" width="11.44140625" style="1"/>
    <col min="12041" max="12041" width="12.5546875" style="1" bestFit="1" customWidth="1"/>
    <col min="12042" max="12042" width="12.88671875" style="1" bestFit="1" customWidth="1"/>
    <col min="12043" max="12043" width="11.44140625" style="1"/>
    <col min="12044" max="12046" width="10.44140625" style="1" customWidth="1"/>
    <col min="12047" max="12047" width="11.5546875" style="1" customWidth="1"/>
    <col min="12048" max="12048" width="11.44140625" style="1"/>
    <col min="12049" max="12049" width="10.44140625" style="1" customWidth="1"/>
    <col min="12050" max="12055" width="9.5546875" style="1" customWidth="1"/>
    <col min="12056" max="12059" width="11.44140625" style="1"/>
    <col min="12060" max="12060" width="9.44140625" style="1" customWidth="1"/>
    <col min="12061" max="12061" width="8.5546875" style="1" customWidth="1"/>
    <col min="12062" max="12062" width="9" style="1" bestFit="1" customWidth="1"/>
    <col min="12063" max="12063" width="10.5546875" style="1" bestFit="1" customWidth="1"/>
    <col min="12064" max="12064" width="8.44140625" style="1" customWidth="1"/>
    <col min="12065" max="12067" width="8.5546875" style="1" customWidth="1"/>
    <col min="12068" max="12068" width="11.5546875" style="1" bestFit="1" customWidth="1"/>
    <col min="12069" max="12069" width="12" style="1" bestFit="1" customWidth="1"/>
    <col min="12070" max="12288" width="11.44140625" style="1"/>
    <col min="12289" max="12289" width="4.44140625" style="1" customWidth="1"/>
    <col min="12290" max="12290" width="12.44140625" style="1" bestFit="1" customWidth="1"/>
    <col min="12291" max="12291" width="34.6640625" style="1" bestFit="1" customWidth="1"/>
    <col min="12292" max="12292" width="12.44140625" style="1" customWidth="1"/>
    <col min="12293" max="12293" width="13.33203125" style="1" bestFit="1" customWidth="1"/>
    <col min="12294" max="12294" width="12.5546875" style="1" bestFit="1" customWidth="1"/>
    <col min="12295" max="12295" width="9.44140625" style="1" customWidth="1"/>
    <col min="12296" max="12296" width="11.44140625" style="1"/>
    <col min="12297" max="12297" width="12.5546875" style="1" bestFit="1" customWidth="1"/>
    <col min="12298" max="12298" width="12.88671875" style="1" bestFit="1" customWidth="1"/>
    <col min="12299" max="12299" width="11.44140625" style="1"/>
    <col min="12300" max="12302" width="10.44140625" style="1" customWidth="1"/>
    <col min="12303" max="12303" width="11.5546875" style="1" customWidth="1"/>
    <col min="12304" max="12304" width="11.44140625" style="1"/>
    <col min="12305" max="12305" width="10.44140625" style="1" customWidth="1"/>
    <col min="12306" max="12311" width="9.5546875" style="1" customWidth="1"/>
    <col min="12312" max="12315" width="11.44140625" style="1"/>
    <col min="12316" max="12316" width="9.44140625" style="1" customWidth="1"/>
    <col min="12317" max="12317" width="8.5546875" style="1" customWidth="1"/>
    <col min="12318" max="12318" width="9" style="1" bestFit="1" customWidth="1"/>
    <col min="12319" max="12319" width="10.5546875" style="1" bestFit="1" customWidth="1"/>
    <col min="12320" max="12320" width="8.44140625" style="1" customWidth="1"/>
    <col min="12321" max="12323" width="8.5546875" style="1" customWidth="1"/>
    <col min="12324" max="12324" width="11.5546875" style="1" bestFit="1" customWidth="1"/>
    <col min="12325" max="12325" width="12" style="1" bestFit="1" customWidth="1"/>
    <col min="12326" max="12544" width="11.44140625" style="1"/>
    <col min="12545" max="12545" width="4.44140625" style="1" customWidth="1"/>
    <col min="12546" max="12546" width="12.44140625" style="1" bestFit="1" customWidth="1"/>
    <col min="12547" max="12547" width="34.6640625" style="1" bestFit="1" customWidth="1"/>
    <col min="12548" max="12548" width="12.44140625" style="1" customWidth="1"/>
    <col min="12549" max="12549" width="13.33203125" style="1" bestFit="1" customWidth="1"/>
    <col min="12550" max="12550" width="12.5546875" style="1" bestFit="1" customWidth="1"/>
    <col min="12551" max="12551" width="9.44140625" style="1" customWidth="1"/>
    <col min="12552" max="12552" width="11.44140625" style="1"/>
    <col min="12553" max="12553" width="12.5546875" style="1" bestFit="1" customWidth="1"/>
    <col min="12554" max="12554" width="12.88671875" style="1" bestFit="1" customWidth="1"/>
    <col min="12555" max="12555" width="11.44140625" style="1"/>
    <col min="12556" max="12558" width="10.44140625" style="1" customWidth="1"/>
    <col min="12559" max="12559" width="11.5546875" style="1" customWidth="1"/>
    <col min="12560" max="12560" width="11.44140625" style="1"/>
    <col min="12561" max="12561" width="10.44140625" style="1" customWidth="1"/>
    <col min="12562" max="12567" width="9.5546875" style="1" customWidth="1"/>
    <col min="12568" max="12571" width="11.44140625" style="1"/>
    <col min="12572" max="12572" width="9.44140625" style="1" customWidth="1"/>
    <col min="12573" max="12573" width="8.5546875" style="1" customWidth="1"/>
    <col min="12574" max="12574" width="9" style="1" bestFit="1" customWidth="1"/>
    <col min="12575" max="12575" width="10.5546875" style="1" bestFit="1" customWidth="1"/>
    <col min="12576" max="12576" width="8.44140625" style="1" customWidth="1"/>
    <col min="12577" max="12579" width="8.5546875" style="1" customWidth="1"/>
    <col min="12580" max="12580" width="11.5546875" style="1" bestFit="1" customWidth="1"/>
    <col min="12581" max="12581" width="12" style="1" bestFit="1" customWidth="1"/>
    <col min="12582" max="12800" width="11.44140625" style="1"/>
    <col min="12801" max="12801" width="4.44140625" style="1" customWidth="1"/>
    <col min="12802" max="12802" width="12.44140625" style="1" bestFit="1" customWidth="1"/>
    <col min="12803" max="12803" width="34.6640625" style="1" bestFit="1" customWidth="1"/>
    <col min="12804" max="12804" width="12.44140625" style="1" customWidth="1"/>
    <col min="12805" max="12805" width="13.33203125" style="1" bestFit="1" customWidth="1"/>
    <col min="12806" max="12806" width="12.5546875" style="1" bestFit="1" customWidth="1"/>
    <col min="12807" max="12807" width="9.44140625" style="1" customWidth="1"/>
    <col min="12808" max="12808" width="11.44140625" style="1"/>
    <col min="12809" max="12809" width="12.5546875" style="1" bestFit="1" customWidth="1"/>
    <col min="12810" max="12810" width="12.88671875" style="1" bestFit="1" customWidth="1"/>
    <col min="12811" max="12811" width="11.44140625" style="1"/>
    <col min="12812" max="12814" width="10.44140625" style="1" customWidth="1"/>
    <col min="12815" max="12815" width="11.5546875" style="1" customWidth="1"/>
    <col min="12816" max="12816" width="11.44140625" style="1"/>
    <col min="12817" max="12817" width="10.44140625" style="1" customWidth="1"/>
    <col min="12818" max="12823" width="9.5546875" style="1" customWidth="1"/>
    <col min="12824" max="12827" width="11.44140625" style="1"/>
    <col min="12828" max="12828" width="9.44140625" style="1" customWidth="1"/>
    <col min="12829" max="12829" width="8.5546875" style="1" customWidth="1"/>
    <col min="12830" max="12830" width="9" style="1" bestFit="1" customWidth="1"/>
    <col min="12831" max="12831" width="10.5546875" style="1" bestFit="1" customWidth="1"/>
    <col min="12832" max="12832" width="8.44140625" style="1" customWidth="1"/>
    <col min="12833" max="12835" width="8.5546875" style="1" customWidth="1"/>
    <col min="12836" max="12836" width="11.5546875" style="1" bestFit="1" customWidth="1"/>
    <col min="12837" max="12837" width="12" style="1" bestFit="1" customWidth="1"/>
    <col min="12838" max="13056" width="11.44140625" style="1"/>
    <col min="13057" max="13057" width="4.44140625" style="1" customWidth="1"/>
    <col min="13058" max="13058" width="12.44140625" style="1" bestFit="1" customWidth="1"/>
    <col min="13059" max="13059" width="34.6640625" style="1" bestFit="1" customWidth="1"/>
    <col min="13060" max="13060" width="12.44140625" style="1" customWidth="1"/>
    <col min="13061" max="13061" width="13.33203125" style="1" bestFit="1" customWidth="1"/>
    <col min="13062" max="13062" width="12.5546875" style="1" bestFit="1" customWidth="1"/>
    <col min="13063" max="13063" width="9.44140625" style="1" customWidth="1"/>
    <col min="13064" max="13064" width="11.44140625" style="1"/>
    <col min="13065" max="13065" width="12.5546875" style="1" bestFit="1" customWidth="1"/>
    <col min="13066" max="13066" width="12.88671875" style="1" bestFit="1" customWidth="1"/>
    <col min="13067" max="13067" width="11.44140625" style="1"/>
    <col min="13068" max="13070" width="10.44140625" style="1" customWidth="1"/>
    <col min="13071" max="13071" width="11.5546875" style="1" customWidth="1"/>
    <col min="13072" max="13072" width="11.44140625" style="1"/>
    <col min="13073" max="13073" width="10.44140625" style="1" customWidth="1"/>
    <col min="13074" max="13079" width="9.5546875" style="1" customWidth="1"/>
    <col min="13080" max="13083" width="11.44140625" style="1"/>
    <col min="13084" max="13084" width="9.44140625" style="1" customWidth="1"/>
    <col min="13085" max="13085" width="8.5546875" style="1" customWidth="1"/>
    <col min="13086" max="13086" width="9" style="1" bestFit="1" customWidth="1"/>
    <col min="13087" max="13087" width="10.5546875" style="1" bestFit="1" customWidth="1"/>
    <col min="13088" max="13088" width="8.44140625" style="1" customWidth="1"/>
    <col min="13089" max="13091" width="8.5546875" style="1" customWidth="1"/>
    <col min="13092" max="13092" width="11.5546875" style="1" bestFit="1" customWidth="1"/>
    <col min="13093" max="13093" width="12" style="1" bestFit="1" customWidth="1"/>
    <col min="13094" max="13312" width="11.44140625" style="1"/>
    <col min="13313" max="13313" width="4.44140625" style="1" customWidth="1"/>
    <col min="13314" max="13314" width="12.44140625" style="1" bestFit="1" customWidth="1"/>
    <col min="13315" max="13315" width="34.6640625" style="1" bestFit="1" customWidth="1"/>
    <col min="13316" max="13316" width="12.44140625" style="1" customWidth="1"/>
    <col min="13317" max="13317" width="13.33203125" style="1" bestFit="1" customWidth="1"/>
    <col min="13318" max="13318" width="12.5546875" style="1" bestFit="1" customWidth="1"/>
    <col min="13319" max="13319" width="9.44140625" style="1" customWidth="1"/>
    <col min="13320" max="13320" width="11.44140625" style="1"/>
    <col min="13321" max="13321" width="12.5546875" style="1" bestFit="1" customWidth="1"/>
    <col min="13322" max="13322" width="12.88671875" style="1" bestFit="1" customWidth="1"/>
    <col min="13323" max="13323" width="11.44140625" style="1"/>
    <col min="13324" max="13326" width="10.44140625" style="1" customWidth="1"/>
    <col min="13327" max="13327" width="11.5546875" style="1" customWidth="1"/>
    <col min="13328" max="13328" width="11.44140625" style="1"/>
    <col min="13329" max="13329" width="10.44140625" style="1" customWidth="1"/>
    <col min="13330" max="13335" width="9.5546875" style="1" customWidth="1"/>
    <col min="13336" max="13339" width="11.44140625" style="1"/>
    <col min="13340" max="13340" width="9.44140625" style="1" customWidth="1"/>
    <col min="13341" max="13341" width="8.5546875" style="1" customWidth="1"/>
    <col min="13342" max="13342" width="9" style="1" bestFit="1" customWidth="1"/>
    <col min="13343" max="13343" width="10.5546875" style="1" bestFit="1" customWidth="1"/>
    <col min="13344" max="13344" width="8.44140625" style="1" customWidth="1"/>
    <col min="13345" max="13347" width="8.5546875" style="1" customWidth="1"/>
    <col min="13348" max="13348" width="11.5546875" style="1" bestFit="1" customWidth="1"/>
    <col min="13349" max="13349" width="12" style="1" bestFit="1" customWidth="1"/>
    <col min="13350" max="13568" width="11.44140625" style="1"/>
    <col min="13569" max="13569" width="4.44140625" style="1" customWidth="1"/>
    <col min="13570" max="13570" width="12.44140625" style="1" bestFit="1" customWidth="1"/>
    <col min="13571" max="13571" width="34.6640625" style="1" bestFit="1" customWidth="1"/>
    <col min="13572" max="13572" width="12.44140625" style="1" customWidth="1"/>
    <col min="13573" max="13573" width="13.33203125" style="1" bestFit="1" customWidth="1"/>
    <col min="13574" max="13574" width="12.5546875" style="1" bestFit="1" customWidth="1"/>
    <col min="13575" max="13575" width="9.44140625" style="1" customWidth="1"/>
    <col min="13576" max="13576" width="11.44140625" style="1"/>
    <col min="13577" max="13577" width="12.5546875" style="1" bestFit="1" customWidth="1"/>
    <col min="13578" max="13578" width="12.88671875" style="1" bestFit="1" customWidth="1"/>
    <col min="13579" max="13579" width="11.44140625" style="1"/>
    <col min="13580" max="13582" width="10.44140625" style="1" customWidth="1"/>
    <col min="13583" max="13583" width="11.5546875" style="1" customWidth="1"/>
    <col min="13584" max="13584" width="11.44140625" style="1"/>
    <col min="13585" max="13585" width="10.44140625" style="1" customWidth="1"/>
    <col min="13586" max="13591" width="9.5546875" style="1" customWidth="1"/>
    <col min="13592" max="13595" width="11.44140625" style="1"/>
    <col min="13596" max="13596" width="9.44140625" style="1" customWidth="1"/>
    <col min="13597" max="13597" width="8.5546875" style="1" customWidth="1"/>
    <col min="13598" max="13598" width="9" style="1" bestFit="1" customWidth="1"/>
    <col min="13599" max="13599" width="10.5546875" style="1" bestFit="1" customWidth="1"/>
    <col min="13600" max="13600" width="8.44140625" style="1" customWidth="1"/>
    <col min="13601" max="13603" width="8.5546875" style="1" customWidth="1"/>
    <col min="13604" max="13604" width="11.5546875" style="1" bestFit="1" customWidth="1"/>
    <col min="13605" max="13605" width="12" style="1" bestFit="1" customWidth="1"/>
    <col min="13606" max="13824" width="11.44140625" style="1"/>
    <col min="13825" max="13825" width="4.44140625" style="1" customWidth="1"/>
    <col min="13826" max="13826" width="12.44140625" style="1" bestFit="1" customWidth="1"/>
    <col min="13827" max="13827" width="34.6640625" style="1" bestFit="1" customWidth="1"/>
    <col min="13828" max="13828" width="12.44140625" style="1" customWidth="1"/>
    <col min="13829" max="13829" width="13.33203125" style="1" bestFit="1" customWidth="1"/>
    <col min="13830" max="13830" width="12.5546875" style="1" bestFit="1" customWidth="1"/>
    <col min="13831" max="13831" width="9.44140625" style="1" customWidth="1"/>
    <col min="13832" max="13832" width="11.44140625" style="1"/>
    <col min="13833" max="13833" width="12.5546875" style="1" bestFit="1" customWidth="1"/>
    <col min="13834" max="13834" width="12.88671875" style="1" bestFit="1" customWidth="1"/>
    <col min="13835" max="13835" width="11.44140625" style="1"/>
    <col min="13836" max="13838" width="10.44140625" style="1" customWidth="1"/>
    <col min="13839" max="13839" width="11.5546875" style="1" customWidth="1"/>
    <col min="13840" max="13840" width="11.44140625" style="1"/>
    <col min="13841" max="13841" width="10.44140625" style="1" customWidth="1"/>
    <col min="13842" max="13847" width="9.5546875" style="1" customWidth="1"/>
    <col min="13848" max="13851" width="11.44140625" style="1"/>
    <col min="13852" max="13852" width="9.44140625" style="1" customWidth="1"/>
    <col min="13853" max="13853" width="8.5546875" style="1" customWidth="1"/>
    <col min="13854" max="13854" width="9" style="1" bestFit="1" customWidth="1"/>
    <col min="13855" max="13855" width="10.5546875" style="1" bestFit="1" customWidth="1"/>
    <col min="13856" max="13856" width="8.44140625" style="1" customWidth="1"/>
    <col min="13857" max="13859" width="8.5546875" style="1" customWidth="1"/>
    <col min="13860" max="13860" width="11.5546875" style="1" bestFit="1" customWidth="1"/>
    <col min="13861" max="13861" width="12" style="1" bestFit="1" customWidth="1"/>
    <col min="13862" max="14080" width="11.44140625" style="1"/>
    <col min="14081" max="14081" width="4.44140625" style="1" customWidth="1"/>
    <col min="14082" max="14082" width="12.44140625" style="1" bestFit="1" customWidth="1"/>
    <col min="14083" max="14083" width="34.6640625" style="1" bestFit="1" customWidth="1"/>
    <col min="14084" max="14084" width="12.44140625" style="1" customWidth="1"/>
    <col min="14085" max="14085" width="13.33203125" style="1" bestFit="1" customWidth="1"/>
    <col min="14086" max="14086" width="12.5546875" style="1" bestFit="1" customWidth="1"/>
    <col min="14087" max="14087" width="9.44140625" style="1" customWidth="1"/>
    <col min="14088" max="14088" width="11.44140625" style="1"/>
    <col min="14089" max="14089" width="12.5546875" style="1" bestFit="1" customWidth="1"/>
    <col min="14090" max="14090" width="12.88671875" style="1" bestFit="1" customWidth="1"/>
    <col min="14091" max="14091" width="11.44140625" style="1"/>
    <col min="14092" max="14094" width="10.44140625" style="1" customWidth="1"/>
    <col min="14095" max="14095" width="11.5546875" style="1" customWidth="1"/>
    <col min="14096" max="14096" width="11.44140625" style="1"/>
    <col min="14097" max="14097" width="10.44140625" style="1" customWidth="1"/>
    <col min="14098" max="14103" width="9.5546875" style="1" customWidth="1"/>
    <col min="14104" max="14107" width="11.44140625" style="1"/>
    <col min="14108" max="14108" width="9.44140625" style="1" customWidth="1"/>
    <col min="14109" max="14109" width="8.5546875" style="1" customWidth="1"/>
    <col min="14110" max="14110" width="9" style="1" bestFit="1" customWidth="1"/>
    <col min="14111" max="14111" width="10.5546875" style="1" bestFit="1" customWidth="1"/>
    <col min="14112" max="14112" width="8.44140625" style="1" customWidth="1"/>
    <col min="14113" max="14115" width="8.5546875" style="1" customWidth="1"/>
    <col min="14116" max="14116" width="11.5546875" style="1" bestFit="1" customWidth="1"/>
    <col min="14117" max="14117" width="12" style="1" bestFit="1" customWidth="1"/>
    <col min="14118" max="14336" width="11.44140625" style="1"/>
    <col min="14337" max="14337" width="4.44140625" style="1" customWidth="1"/>
    <col min="14338" max="14338" width="12.44140625" style="1" bestFit="1" customWidth="1"/>
    <col min="14339" max="14339" width="34.6640625" style="1" bestFit="1" customWidth="1"/>
    <col min="14340" max="14340" width="12.44140625" style="1" customWidth="1"/>
    <col min="14341" max="14341" width="13.33203125" style="1" bestFit="1" customWidth="1"/>
    <col min="14342" max="14342" width="12.5546875" style="1" bestFit="1" customWidth="1"/>
    <col min="14343" max="14343" width="9.44140625" style="1" customWidth="1"/>
    <col min="14344" max="14344" width="11.44140625" style="1"/>
    <col min="14345" max="14345" width="12.5546875" style="1" bestFit="1" customWidth="1"/>
    <col min="14346" max="14346" width="12.88671875" style="1" bestFit="1" customWidth="1"/>
    <col min="14347" max="14347" width="11.44140625" style="1"/>
    <col min="14348" max="14350" width="10.44140625" style="1" customWidth="1"/>
    <col min="14351" max="14351" width="11.5546875" style="1" customWidth="1"/>
    <col min="14352" max="14352" width="11.44140625" style="1"/>
    <col min="14353" max="14353" width="10.44140625" style="1" customWidth="1"/>
    <col min="14354" max="14359" width="9.5546875" style="1" customWidth="1"/>
    <col min="14360" max="14363" width="11.44140625" style="1"/>
    <col min="14364" max="14364" width="9.44140625" style="1" customWidth="1"/>
    <col min="14365" max="14365" width="8.5546875" style="1" customWidth="1"/>
    <col min="14366" max="14366" width="9" style="1" bestFit="1" customWidth="1"/>
    <col min="14367" max="14367" width="10.5546875" style="1" bestFit="1" customWidth="1"/>
    <col min="14368" max="14368" width="8.44140625" style="1" customWidth="1"/>
    <col min="14369" max="14371" width="8.5546875" style="1" customWidth="1"/>
    <col min="14372" max="14372" width="11.5546875" style="1" bestFit="1" customWidth="1"/>
    <col min="14373" max="14373" width="12" style="1" bestFit="1" customWidth="1"/>
    <col min="14374" max="14592" width="11.44140625" style="1"/>
    <col min="14593" max="14593" width="4.44140625" style="1" customWidth="1"/>
    <col min="14594" max="14594" width="12.44140625" style="1" bestFit="1" customWidth="1"/>
    <col min="14595" max="14595" width="34.6640625" style="1" bestFit="1" customWidth="1"/>
    <col min="14596" max="14596" width="12.44140625" style="1" customWidth="1"/>
    <col min="14597" max="14597" width="13.33203125" style="1" bestFit="1" customWidth="1"/>
    <col min="14598" max="14598" width="12.5546875" style="1" bestFit="1" customWidth="1"/>
    <col min="14599" max="14599" width="9.44140625" style="1" customWidth="1"/>
    <col min="14600" max="14600" width="11.44140625" style="1"/>
    <col min="14601" max="14601" width="12.5546875" style="1" bestFit="1" customWidth="1"/>
    <col min="14602" max="14602" width="12.88671875" style="1" bestFit="1" customWidth="1"/>
    <col min="14603" max="14603" width="11.44140625" style="1"/>
    <col min="14604" max="14606" width="10.44140625" style="1" customWidth="1"/>
    <col min="14607" max="14607" width="11.5546875" style="1" customWidth="1"/>
    <col min="14608" max="14608" width="11.44140625" style="1"/>
    <col min="14609" max="14609" width="10.44140625" style="1" customWidth="1"/>
    <col min="14610" max="14615" width="9.5546875" style="1" customWidth="1"/>
    <col min="14616" max="14619" width="11.44140625" style="1"/>
    <col min="14620" max="14620" width="9.44140625" style="1" customWidth="1"/>
    <col min="14621" max="14621" width="8.5546875" style="1" customWidth="1"/>
    <col min="14622" max="14622" width="9" style="1" bestFit="1" customWidth="1"/>
    <col min="14623" max="14623" width="10.5546875" style="1" bestFit="1" customWidth="1"/>
    <col min="14624" max="14624" width="8.44140625" style="1" customWidth="1"/>
    <col min="14625" max="14627" width="8.5546875" style="1" customWidth="1"/>
    <col min="14628" max="14628" width="11.5546875" style="1" bestFit="1" customWidth="1"/>
    <col min="14629" max="14629" width="12" style="1" bestFit="1" customWidth="1"/>
    <col min="14630" max="14848" width="11.44140625" style="1"/>
    <col min="14849" max="14849" width="4.44140625" style="1" customWidth="1"/>
    <col min="14850" max="14850" width="12.44140625" style="1" bestFit="1" customWidth="1"/>
    <col min="14851" max="14851" width="34.6640625" style="1" bestFit="1" customWidth="1"/>
    <col min="14852" max="14852" width="12.44140625" style="1" customWidth="1"/>
    <col min="14853" max="14853" width="13.33203125" style="1" bestFit="1" customWidth="1"/>
    <col min="14854" max="14854" width="12.5546875" style="1" bestFit="1" customWidth="1"/>
    <col min="14855" max="14855" width="9.44140625" style="1" customWidth="1"/>
    <col min="14856" max="14856" width="11.44140625" style="1"/>
    <col min="14857" max="14857" width="12.5546875" style="1" bestFit="1" customWidth="1"/>
    <col min="14858" max="14858" width="12.88671875" style="1" bestFit="1" customWidth="1"/>
    <col min="14859" max="14859" width="11.44140625" style="1"/>
    <col min="14860" max="14862" width="10.44140625" style="1" customWidth="1"/>
    <col min="14863" max="14863" width="11.5546875" style="1" customWidth="1"/>
    <col min="14864" max="14864" width="11.44140625" style="1"/>
    <col min="14865" max="14865" width="10.44140625" style="1" customWidth="1"/>
    <col min="14866" max="14871" width="9.5546875" style="1" customWidth="1"/>
    <col min="14872" max="14875" width="11.44140625" style="1"/>
    <col min="14876" max="14876" width="9.44140625" style="1" customWidth="1"/>
    <col min="14877" max="14877" width="8.5546875" style="1" customWidth="1"/>
    <col min="14878" max="14878" width="9" style="1" bestFit="1" customWidth="1"/>
    <col min="14879" max="14879" width="10.5546875" style="1" bestFit="1" customWidth="1"/>
    <col min="14880" max="14880" width="8.44140625" style="1" customWidth="1"/>
    <col min="14881" max="14883" width="8.5546875" style="1" customWidth="1"/>
    <col min="14884" max="14884" width="11.5546875" style="1" bestFit="1" customWidth="1"/>
    <col min="14885" max="14885" width="12" style="1" bestFit="1" customWidth="1"/>
    <col min="14886" max="15104" width="11.44140625" style="1"/>
    <col min="15105" max="15105" width="4.44140625" style="1" customWidth="1"/>
    <col min="15106" max="15106" width="12.44140625" style="1" bestFit="1" customWidth="1"/>
    <col min="15107" max="15107" width="34.6640625" style="1" bestFit="1" customWidth="1"/>
    <col min="15108" max="15108" width="12.44140625" style="1" customWidth="1"/>
    <col min="15109" max="15109" width="13.33203125" style="1" bestFit="1" customWidth="1"/>
    <col min="15110" max="15110" width="12.5546875" style="1" bestFit="1" customWidth="1"/>
    <col min="15111" max="15111" width="9.44140625" style="1" customWidth="1"/>
    <col min="15112" max="15112" width="11.44140625" style="1"/>
    <col min="15113" max="15113" width="12.5546875" style="1" bestFit="1" customWidth="1"/>
    <col min="15114" max="15114" width="12.88671875" style="1" bestFit="1" customWidth="1"/>
    <col min="15115" max="15115" width="11.44140625" style="1"/>
    <col min="15116" max="15118" width="10.44140625" style="1" customWidth="1"/>
    <col min="15119" max="15119" width="11.5546875" style="1" customWidth="1"/>
    <col min="15120" max="15120" width="11.44140625" style="1"/>
    <col min="15121" max="15121" width="10.44140625" style="1" customWidth="1"/>
    <col min="15122" max="15127" width="9.5546875" style="1" customWidth="1"/>
    <col min="15128" max="15131" width="11.44140625" style="1"/>
    <col min="15132" max="15132" width="9.44140625" style="1" customWidth="1"/>
    <col min="15133" max="15133" width="8.5546875" style="1" customWidth="1"/>
    <col min="15134" max="15134" width="9" style="1" bestFit="1" customWidth="1"/>
    <col min="15135" max="15135" width="10.5546875" style="1" bestFit="1" customWidth="1"/>
    <col min="15136" max="15136" width="8.44140625" style="1" customWidth="1"/>
    <col min="15137" max="15139" width="8.5546875" style="1" customWidth="1"/>
    <col min="15140" max="15140" width="11.5546875" style="1" bestFit="1" customWidth="1"/>
    <col min="15141" max="15141" width="12" style="1" bestFit="1" customWidth="1"/>
    <col min="15142" max="15360" width="11.44140625" style="1"/>
    <col min="15361" max="15361" width="4.44140625" style="1" customWidth="1"/>
    <col min="15362" max="15362" width="12.44140625" style="1" bestFit="1" customWidth="1"/>
    <col min="15363" max="15363" width="34.6640625" style="1" bestFit="1" customWidth="1"/>
    <col min="15364" max="15364" width="12.44140625" style="1" customWidth="1"/>
    <col min="15365" max="15365" width="13.33203125" style="1" bestFit="1" customWidth="1"/>
    <col min="15366" max="15366" width="12.5546875" style="1" bestFit="1" customWidth="1"/>
    <col min="15367" max="15367" width="9.44140625" style="1" customWidth="1"/>
    <col min="15368" max="15368" width="11.44140625" style="1"/>
    <col min="15369" max="15369" width="12.5546875" style="1" bestFit="1" customWidth="1"/>
    <col min="15370" max="15370" width="12.88671875" style="1" bestFit="1" customWidth="1"/>
    <col min="15371" max="15371" width="11.44140625" style="1"/>
    <col min="15372" max="15374" width="10.44140625" style="1" customWidth="1"/>
    <col min="15375" max="15375" width="11.5546875" style="1" customWidth="1"/>
    <col min="15376" max="15376" width="11.44140625" style="1"/>
    <col min="15377" max="15377" width="10.44140625" style="1" customWidth="1"/>
    <col min="15378" max="15383" width="9.5546875" style="1" customWidth="1"/>
    <col min="15384" max="15387" width="11.44140625" style="1"/>
    <col min="15388" max="15388" width="9.44140625" style="1" customWidth="1"/>
    <col min="15389" max="15389" width="8.5546875" style="1" customWidth="1"/>
    <col min="15390" max="15390" width="9" style="1" bestFit="1" customWidth="1"/>
    <col min="15391" max="15391" width="10.5546875" style="1" bestFit="1" customWidth="1"/>
    <col min="15392" max="15392" width="8.44140625" style="1" customWidth="1"/>
    <col min="15393" max="15395" width="8.5546875" style="1" customWidth="1"/>
    <col min="15396" max="15396" width="11.5546875" style="1" bestFit="1" customWidth="1"/>
    <col min="15397" max="15397" width="12" style="1" bestFit="1" customWidth="1"/>
    <col min="15398" max="15616" width="11.44140625" style="1"/>
    <col min="15617" max="15617" width="4.44140625" style="1" customWidth="1"/>
    <col min="15618" max="15618" width="12.44140625" style="1" bestFit="1" customWidth="1"/>
    <col min="15619" max="15619" width="34.6640625" style="1" bestFit="1" customWidth="1"/>
    <col min="15620" max="15620" width="12.44140625" style="1" customWidth="1"/>
    <col min="15621" max="15621" width="13.33203125" style="1" bestFit="1" customWidth="1"/>
    <col min="15622" max="15622" width="12.5546875" style="1" bestFit="1" customWidth="1"/>
    <col min="15623" max="15623" width="9.44140625" style="1" customWidth="1"/>
    <col min="15624" max="15624" width="11.44140625" style="1"/>
    <col min="15625" max="15625" width="12.5546875" style="1" bestFit="1" customWidth="1"/>
    <col min="15626" max="15626" width="12.88671875" style="1" bestFit="1" customWidth="1"/>
    <col min="15627" max="15627" width="11.44140625" style="1"/>
    <col min="15628" max="15630" width="10.44140625" style="1" customWidth="1"/>
    <col min="15631" max="15631" width="11.5546875" style="1" customWidth="1"/>
    <col min="15632" max="15632" width="11.44140625" style="1"/>
    <col min="15633" max="15633" width="10.44140625" style="1" customWidth="1"/>
    <col min="15634" max="15639" width="9.5546875" style="1" customWidth="1"/>
    <col min="15640" max="15643" width="11.44140625" style="1"/>
    <col min="15644" max="15644" width="9.44140625" style="1" customWidth="1"/>
    <col min="15645" max="15645" width="8.5546875" style="1" customWidth="1"/>
    <col min="15646" max="15646" width="9" style="1" bestFit="1" customWidth="1"/>
    <col min="15647" max="15647" width="10.5546875" style="1" bestFit="1" customWidth="1"/>
    <col min="15648" max="15648" width="8.44140625" style="1" customWidth="1"/>
    <col min="15649" max="15651" width="8.5546875" style="1" customWidth="1"/>
    <col min="15652" max="15652" width="11.5546875" style="1" bestFit="1" customWidth="1"/>
    <col min="15653" max="15653" width="12" style="1" bestFit="1" customWidth="1"/>
    <col min="15654" max="15872" width="11.44140625" style="1"/>
    <col min="15873" max="15873" width="4.44140625" style="1" customWidth="1"/>
    <col min="15874" max="15874" width="12.44140625" style="1" bestFit="1" customWidth="1"/>
    <col min="15875" max="15875" width="34.6640625" style="1" bestFit="1" customWidth="1"/>
    <col min="15876" max="15876" width="12.44140625" style="1" customWidth="1"/>
    <col min="15877" max="15877" width="13.33203125" style="1" bestFit="1" customWidth="1"/>
    <col min="15878" max="15878" width="12.5546875" style="1" bestFit="1" customWidth="1"/>
    <col min="15879" max="15879" width="9.44140625" style="1" customWidth="1"/>
    <col min="15880" max="15880" width="11.44140625" style="1"/>
    <col min="15881" max="15881" width="12.5546875" style="1" bestFit="1" customWidth="1"/>
    <col min="15882" max="15882" width="12.88671875" style="1" bestFit="1" customWidth="1"/>
    <col min="15883" max="15883" width="11.44140625" style="1"/>
    <col min="15884" max="15886" width="10.44140625" style="1" customWidth="1"/>
    <col min="15887" max="15887" width="11.5546875" style="1" customWidth="1"/>
    <col min="15888" max="15888" width="11.44140625" style="1"/>
    <col min="15889" max="15889" width="10.44140625" style="1" customWidth="1"/>
    <col min="15890" max="15895" width="9.5546875" style="1" customWidth="1"/>
    <col min="15896" max="15899" width="11.44140625" style="1"/>
    <col min="15900" max="15900" width="9.44140625" style="1" customWidth="1"/>
    <col min="15901" max="15901" width="8.5546875" style="1" customWidth="1"/>
    <col min="15902" max="15902" width="9" style="1" bestFit="1" customWidth="1"/>
    <col min="15903" max="15903" width="10.5546875" style="1" bestFit="1" customWidth="1"/>
    <col min="15904" max="15904" width="8.44140625" style="1" customWidth="1"/>
    <col min="15905" max="15907" width="8.5546875" style="1" customWidth="1"/>
    <col min="15908" max="15908" width="11.5546875" style="1" bestFit="1" customWidth="1"/>
    <col min="15909" max="15909" width="12" style="1" bestFit="1" customWidth="1"/>
    <col min="15910" max="16128" width="11.44140625" style="1"/>
    <col min="16129" max="16129" width="4.44140625" style="1" customWidth="1"/>
    <col min="16130" max="16130" width="12.44140625" style="1" bestFit="1" customWidth="1"/>
    <col min="16131" max="16131" width="34.6640625" style="1" bestFit="1" customWidth="1"/>
    <col min="16132" max="16132" width="12.44140625" style="1" customWidth="1"/>
    <col min="16133" max="16133" width="13.33203125" style="1" bestFit="1" customWidth="1"/>
    <col min="16134" max="16134" width="12.5546875" style="1" bestFit="1" customWidth="1"/>
    <col min="16135" max="16135" width="9.44140625" style="1" customWidth="1"/>
    <col min="16136" max="16136" width="11.44140625" style="1"/>
    <col min="16137" max="16137" width="12.5546875" style="1" bestFit="1" customWidth="1"/>
    <col min="16138" max="16138" width="12.88671875" style="1" bestFit="1" customWidth="1"/>
    <col min="16139" max="16139" width="11.44140625" style="1"/>
    <col min="16140" max="16142" width="10.44140625" style="1" customWidth="1"/>
    <col min="16143" max="16143" width="11.5546875" style="1" customWidth="1"/>
    <col min="16144" max="16144" width="11.44140625" style="1"/>
    <col min="16145" max="16145" width="10.44140625" style="1" customWidth="1"/>
    <col min="16146" max="16151" width="9.5546875" style="1" customWidth="1"/>
    <col min="16152" max="16155" width="11.44140625" style="1"/>
    <col min="16156" max="16156" width="9.44140625" style="1" customWidth="1"/>
    <col min="16157" max="16157" width="8.5546875" style="1" customWidth="1"/>
    <col min="16158" max="16158" width="9" style="1" bestFit="1" customWidth="1"/>
    <col min="16159" max="16159" width="10.5546875" style="1" bestFit="1" customWidth="1"/>
    <col min="16160" max="16160" width="8.44140625" style="1" customWidth="1"/>
    <col min="16161" max="16163" width="8.5546875" style="1" customWidth="1"/>
    <col min="16164" max="16164" width="11.5546875" style="1" bestFit="1" customWidth="1"/>
    <col min="16165" max="16165" width="12" style="1" bestFit="1" customWidth="1"/>
    <col min="16166" max="16384" width="11.44140625" style="1"/>
  </cols>
  <sheetData>
    <row r="2" spans="1:42" x14ac:dyDescent="0.25">
      <c r="J2" s="3"/>
      <c r="K2" s="3"/>
      <c r="L2" s="3"/>
      <c r="M2" s="3"/>
      <c r="N2" s="3"/>
      <c r="O2" s="3"/>
      <c r="P2" s="3"/>
    </row>
    <row r="3" spans="1:42" x14ac:dyDescent="0.3">
      <c r="A3" s="5" t="s">
        <v>0</v>
      </c>
      <c r="C3" s="6"/>
      <c r="D3" s="6"/>
      <c r="E3" s="6"/>
      <c r="F3" s="6"/>
      <c r="G3" s="6"/>
      <c r="H3" s="7"/>
      <c r="J3" s="8"/>
      <c r="K3" s="8"/>
      <c r="L3" s="8"/>
      <c r="M3" s="8"/>
      <c r="N3" s="8"/>
      <c r="O3" s="8"/>
      <c r="P3" s="9"/>
    </row>
    <row r="4" spans="1:42" x14ac:dyDescent="0.3">
      <c r="A4" s="6" t="s">
        <v>1</v>
      </c>
      <c r="C4" s="6"/>
      <c r="D4" s="6"/>
      <c r="E4" s="6"/>
      <c r="F4" s="6"/>
      <c r="G4" s="6"/>
      <c r="H4" s="10">
        <v>31</v>
      </c>
    </row>
    <row r="5" spans="1:42" x14ac:dyDescent="0.3">
      <c r="A5" s="6" t="s">
        <v>2</v>
      </c>
      <c r="C5" s="6"/>
      <c r="D5" s="6"/>
      <c r="E5" s="6"/>
      <c r="F5" s="6"/>
      <c r="G5" s="6"/>
      <c r="H5" s="7"/>
    </row>
    <row r="6" spans="1:42" x14ac:dyDescent="0.3">
      <c r="A6" s="6"/>
      <c r="B6" s="6"/>
      <c r="C6" s="6"/>
      <c r="D6" s="6"/>
      <c r="E6" s="6"/>
      <c r="F6" s="6"/>
      <c r="G6" s="6"/>
      <c r="H6" s="7"/>
    </row>
    <row r="7" spans="1:42" x14ac:dyDescent="0.3">
      <c r="A7" s="11"/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12">
        <v>6</v>
      </c>
      <c r="H7" s="12">
        <v>7</v>
      </c>
      <c r="I7" s="12">
        <v>8</v>
      </c>
      <c r="J7" s="12">
        <v>9</v>
      </c>
      <c r="K7" s="12">
        <v>10</v>
      </c>
      <c r="L7" s="12">
        <v>11</v>
      </c>
      <c r="M7" s="12">
        <v>12</v>
      </c>
      <c r="N7" s="12">
        <v>13</v>
      </c>
      <c r="O7" s="12">
        <v>14</v>
      </c>
      <c r="P7" s="12">
        <v>15</v>
      </c>
      <c r="Q7" s="12">
        <v>16</v>
      </c>
      <c r="R7" s="12">
        <v>17</v>
      </c>
      <c r="S7" s="12">
        <v>18</v>
      </c>
      <c r="T7" s="12">
        <v>19</v>
      </c>
      <c r="U7" s="12">
        <v>20</v>
      </c>
      <c r="V7" s="12">
        <v>21</v>
      </c>
      <c r="W7" s="12">
        <v>22</v>
      </c>
      <c r="X7" s="12">
        <v>23</v>
      </c>
      <c r="Y7" s="12">
        <v>24</v>
      </c>
      <c r="Z7" s="12">
        <v>25</v>
      </c>
      <c r="AA7" s="12">
        <v>26</v>
      </c>
      <c r="AB7" s="12">
        <v>27</v>
      </c>
      <c r="AC7" s="12">
        <v>28</v>
      </c>
      <c r="AD7" s="12">
        <v>29</v>
      </c>
      <c r="AE7" s="12">
        <v>30</v>
      </c>
      <c r="AF7" s="12">
        <v>31</v>
      </c>
      <c r="AG7" s="12">
        <v>32</v>
      </c>
      <c r="AH7" s="12">
        <v>33</v>
      </c>
      <c r="AI7" s="12">
        <v>34</v>
      </c>
      <c r="AJ7" s="12">
        <v>35</v>
      </c>
      <c r="AK7" s="12">
        <v>36</v>
      </c>
    </row>
    <row r="8" spans="1:42" s="16" customFormat="1" ht="55.2" x14ac:dyDescent="0.3">
      <c r="A8" s="13" t="s">
        <v>3</v>
      </c>
      <c r="B8" s="13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13" t="s">
        <v>10</v>
      </c>
      <c r="I8" s="13" t="s">
        <v>11</v>
      </c>
      <c r="J8" s="13" t="s">
        <v>12</v>
      </c>
      <c r="K8" s="13" t="s">
        <v>13</v>
      </c>
      <c r="L8" s="13" t="s">
        <v>14</v>
      </c>
      <c r="M8" s="13" t="s">
        <v>15</v>
      </c>
      <c r="N8" s="13" t="s">
        <v>16</v>
      </c>
      <c r="O8" s="14" t="s">
        <v>17</v>
      </c>
      <c r="P8" s="13" t="s">
        <v>18</v>
      </c>
      <c r="Q8" s="13" t="s">
        <v>19</v>
      </c>
      <c r="R8" s="13" t="s">
        <v>20</v>
      </c>
      <c r="S8" s="13" t="s">
        <v>21</v>
      </c>
      <c r="T8" s="13" t="s">
        <v>22</v>
      </c>
      <c r="U8" s="13" t="s">
        <v>23</v>
      </c>
      <c r="V8" s="13" t="s">
        <v>24</v>
      </c>
      <c r="W8" s="13" t="s">
        <v>25</v>
      </c>
      <c r="X8" s="14" t="s">
        <v>26</v>
      </c>
      <c r="Y8" s="14" t="s">
        <v>27</v>
      </c>
      <c r="Z8" s="14" t="s">
        <v>28</v>
      </c>
      <c r="AA8" s="14" t="s">
        <v>29</v>
      </c>
      <c r="AB8" s="14" t="s">
        <v>30</v>
      </c>
      <c r="AC8" s="14" t="s">
        <v>31</v>
      </c>
      <c r="AD8" s="14" t="s">
        <v>32</v>
      </c>
      <c r="AE8" s="14" t="s">
        <v>33</v>
      </c>
      <c r="AF8" s="14" t="s">
        <v>34</v>
      </c>
      <c r="AG8" s="14" t="s">
        <v>35</v>
      </c>
      <c r="AH8" s="14" t="s">
        <v>36</v>
      </c>
      <c r="AI8" s="14" t="s">
        <v>37</v>
      </c>
      <c r="AJ8" s="14" t="s">
        <v>38</v>
      </c>
      <c r="AK8" s="15" t="s">
        <v>39</v>
      </c>
    </row>
    <row r="9" spans="1:42" s="30" customFormat="1" x14ac:dyDescent="0.25">
      <c r="A9" s="17">
        <v>1</v>
      </c>
      <c r="B9" s="17" t="s">
        <v>40</v>
      </c>
      <c r="C9" s="18" t="str">
        <f>VLOOKUP(B9,'[1]Master '!$B$5:$AJ$1788,7,0)</f>
        <v>RAHUL RANGRAO PATIL</v>
      </c>
      <c r="D9" s="19">
        <f>VLOOKUP(B9,'[1]Master '!$B$5:$AJ$7030,28,0)</f>
        <v>21500</v>
      </c>
      <c r="E9" s="19" t="str">
        <f>VLOOKUP(B9,'[1]Master '!$B$5:$AJ$7030,27,0)</f>
        <v>PM</v>
      </c>
      <c r="F9" s="19" t="str">
        <f>VLOOKUP(B9,'[1]Master '!$B$5:$AJ$7030,8,0)</f>
        <v>MALE</v>
      </c>
      <c r="G9" s="20">
        <f>VLOOKUP(B9,'[1]Att Sheet'!$B$8:$CP$7781,19,0)</f>
        <v>9</v>
      </c>
      <c r="H9" s="20">
        <f>VLOOKUP(B9,'[1]Att Sheet'!$B$8:$CP$7781,20,0)</f>
        <v>31</v>
      </c>
      <c r="I9" s="21">
        <f>VLOOKUP(B9,'[1]Master '!B$5:$AJ$1788,29,0)</f>
        <v>13456</v>
      </c>
      <c r="J9" s="21">
        <f>VLOOKUP(B9,'[1]Master '!B$5:$AJ$1788,30,0)</f>
        <v>5383</v>
      </c>
      <c r="K9" s="21">
        <f>VLOOKUP(B9,'[1]Master '!B$5:$AJ$1788,31,0)</f>
        <v>0</v>
      </c>
      <c r="L9" s="21">
        <f>VLOOKUP(B9,'[1]Master '!B$5:$AJ$1788,32,0)</f>
        <v>2083</v>
      </c>
      <c r="M9" s="21">
        <f>VLOOKUP(B9,'[1]Master '!B$5:$AJ$1788,33,0)</f>
        <v>200</v>
      </c>
      <c r="N9" s="21">
        <f>VLOOKUP(B9,'[1]Master '!B$5:$AJ$1788,34,0)</f>
        <v>378</v>
      </c>
      <c r="O9" s="22">
        <f t="shared" ref="O9:O42" si="0">SUM(I9:N9)</f>
        <v>21500</v>
      </c>
      <c r="P9" s="23">
        <f t="shared" ref="P9:U24" si="1">ROUNDUP((I9/$H$4*$H9),0)</f>
        <v>13456</v>
      </c>
      <c r="Q9" s="23">
        <f t="shared" si="1"/>
        <v>5383</v>
      </c>
      <c r="R9" s="23">
        <f t="shared" si="1"/>
        <v>0</v>
      </c>
      <c r="S9" s="23">
        <f t="shared" si="1"/>
        <v>2083</v>
      </c>
      <c r="T9" s="23">
        <f t="shared" si="1"/>
        <v>200</v>
      </c>
      <c r="U9" s="24">
        <f t="shared" si="1"/>
        <v>378</v>
      </c>
      <c r="V9" s="24">
        <f t="shared" ref="V9:V42" si="2">ROUNDUP((D9/$H$4/8*1.5*G9),0)</f>
        <v>1171</v>
      </c>
      <c r="W9" s="25">
        <f>VLOOKUP(B9,'[1]Att Sheet'!$B$8:$CP$7781,25,0)</f>
        <v>500</v>
      </c>
      <c r="X9" s="23">
        <f t="shared" ref="X9:X42" si="3">ROUNDUP((SUM(P9:W9)),0)</f>
        <v>23171</v>
      </c>
      <c r="Y9" s="23">
        <f>P9+R9+S9+T9+U9+W9</f>
        <v>16617</v>
      </c>
      <c r="Z9" s="23">
        <f>IF(Y9&gt;15000,15000,Y9)</f>
        <v>15000</v>
      </c>
      <c r="AA9" s="23">
        <f>IF((D9-K9)&lt;21001,(X9-R9),0)</f>
        <v>0</v>
      </c>
      <c r="AB9" s="23">
        <f>ROUNDUP((Z9*12%),0)</f>
        <v>1800</v>
      </c>
      <c r="AC9" s="23">
        <f>ROUNDUP((AA9*0.75%),0)</f>
        <v>0</v>
      </c>
      <c r="AD9" s="26">
        <f>IF(AND(F9="Female",X9&gt;10000),200,IF(AND(F9="Female",X9&lt;=10000),0,IF(AND(F9="Male",X9&lt;7501),0,IF(AND(F9="Male",X9&gt;7500,X9&lt;10001),175,IF(AND(F9="Male",X9&gt;10000),200)))))</f>
        <v>200</v>
      </c>
      <c r="AE9" s="23"/>
      <c r="AF9" s="27">
        <f>VLOOKUP(B9,'[1]Att Sheet'!$B$8:$W$7784,21,0)</f>
        <v>0</v>
      </c>
      <c r="AG9" s="27">
        <f>VLOOKUP(B9,'[1]Att Sheet'!$B$8:$W$7784,22,0)</f>
        <v>0</v>
      </c>
      <c r="AH9" s="27">
        <f>VLOOKUP(B9,'[1]Att Sheet'!$B$8:$AM$7781,23,0)</f>
        <v>230</v>
      </c>
      <c r="AI9" s="27">
        <f>VLOOKUP(B9,'[1]Att Sheet'!$B$8:$BM$7781,24,0)</f>
        <v>0</v>
      </c>
      <c r="AJ9" s="28">
        <f t="shared" ref="AJ9:AJ42" si="4">SUM(AB9:AI9)</f>
        <v>2230</v>
      </c>
      <c r="AK9" s="23">
        <f t="shared" ref="AK9:AK42" si="5">X9-AJ9</f>
        <v>20941</v>
      </c>
      <c r="AL9" s="29"/>
      <c r="AM9" s="29"/>
      <c r="AN9" s="29"/>
      <c r="AO9" s="29"/>
      <c r="AP9" s="29"/>
    </row>
    <row r="10" spans="1:42" s="30" customFormat="1" x14ac:dyDescent="0.25">
      <c r="A10" s="17">
        <v>2</v>
      </c>
      <c r="B10" s="17" t="s">
        <v>41</v>
      </c>
      <c r="C10" s="18" t="str">
        <f>VLOOKUP(B10,'[1]Master '!$B$5:$AJ$1788,7,0)</f>
        <v>SUBHASH KRISHNA PATIL</v>
      </c>
      <c r="D10" s="19">
        <f>VLOOKUP(B10,'[1]Master '!$B$5:$AJ$7030,28,0)</f>
        <v>26100</v>
      </c>
      <c r="E10" s="19" t="str">
        <f>VLOOKUP(B10,'[1]Master '!$B$5:$AJ$7030,27,0)</f>
        <v>PM</v>
      </c>
      <c r="F10" s="19" t="str">
        <f>VLOOKUP(B10,'[1]Master '!$B$5:$AJ$7030,8,0)</f>
        <v>MALE</v>
      </c>
      <c r="G10" s="20">
        <f>VLOOKUP(B10,'[1]Att Sheet'!$B$8:$CP$7781,19,0)</f>
        <v>59</v>
      </c>
      <c r="H10" s="20">
        <f>VLOOKUP(B10,'[1]Att Sheet'!$B$8:$CP$7781,20,0)</f>
        <v>27</v>
      </c>
      <c r="I10" s="21">
        <f>VLOOKUP(B10,'[1]Master '!B$5:$AJ$1788,29,0)</f>
        <v>13456</v>
      </c>
      <c r="J10" s="21">
        <f>VLOOKUP(B10,'[1]Master '!B$5:$AJ$1788,30,0)</f>
        <v>5383</v>
      </c>
      <c r="K10" s="21">
        <f>VLOOKUP(B10,'[1]Master '!B$5:$AJ$1788,31,0)</f>
        <v>2083</v>
      </c>
      <c r="L10" s="21">
        <f>VLOOKUP(B10,'[1]Master '!B$5:$AJ$1788,32,0)</f>
        <v>2083</v>
      </c>
      <c r="M10" s="21">
        <f>VLOOKUP(B10,'[1]Master '!B$5:$AJ$1788,33,0)</f>
        <v>200</v>
      </c>
      <c r="N10" s="21">
        <f>VLOOKUP(B10,'[1]Master '!B$5:$AJ$1788,34,0)</f>
        <v>2895</v>
      </c>
      <c r="O10" s="22">
        <f t="shared" si="0"/>
        <v>26100</v>
      </c>
      <c r="P10" s="23">
        <f t="shared" si="1"/>
        <v>11720</v>
      </c>
      <c r="Q10" s="23">
        <f t="shared" si="1"/>
        <v>4689</v>
      </c>
      <c r="R10" s="23">
        <f t="shared" si="1"/>
        <v>1815</v>
      </c>
      <c r="S10" s="23">
        <f t="shared" si="1"/>
        <v>1815</v>
      </c>
      <c r="T10" s="23">
        <f t="shared" si="1"/>
        <v>175</v>
      </c>
      <c r="U10" s="24">
        <f t="shared" si="1"/>
        <v>2522</v>
      </c>
      <c r="V10" s="24">
        <f t="shared" si="2"/>
        <v>9314</v>
      </c>
      <c r="W10" s="25">
        <f>VLOOKUP(B10,'[1]Att Sheet'!$B$8:$CP$7781,25,0)</f>
        <v>0</v>
      </c>
      <c r="X10" s="23">
        <f t="shared" si="3"/>
        <v>32050</v>
      </c>
      <c r="Y10" s="23">
        <f t="shared" ref="Y10:Y44" si="6">P10+R10+S10+T10+U10+W10</f>
        <v>18047</v>
      </c>
      <c r="Z10" s="23">
        <f t="shared" ref="Z10:Z42" si="7">IF(Y10&gt;15000,15000,Y10)</f>
        <v>15000</v>
      </c>
      <c r="AA10" s="23">
        <f t="shared" ref="AA10:AA42" si="8">IF((D10-K10)&lt;21001,(X10-R10),0)</f>
        <v>0</v>
      </c>
      <c r="AB10" s="23">
        <f t="shared" ref="AB10:AB44" si="9">ROUNDUP((Z10*12%),0)</f>
        <v>1800</v>
      </c>
      <c r="AC10" s="23">
        <f t="shared" ref="AC10:AC44" si="10">ROUNDUP((AA10*0.75%),0)</f>
        <v>0</v>
      </c>
      <c r="AD10" s="26">
        <f t="shared" ref="AD10:AD44" si="11">IF(AND(F10="Female",X10&gt;10000),200,IF(AND(F10="Female",X10&lt;=10000),0,IF(AND(F10="Male",X10&lt;7501),0,IF(AND(F10="Male",X10&gt;7500,X10&lt;10001),175,IF(AND(F10="Male",X10&gt;10000),200)))))</f>
        <v>200</v>
      </c>
      <c r="AE10" s="23"/>
      <c r="AF10" s="27">
        <f>VLOOKUP(B10,'[1]Att Sheet'!$B$8:$W$7784,21,0)</f>
        <v>0</v>
      </c>
      <c r="AG10" s="27">
        <f>VLOOKUP(B10,'[1]Att Sheet'!$B$8:$W$7784,22,0)</f>
        <v>0</v>
      </c>
      <c r="AH10" s="27">
        <f>VLOOKUP(B10,'[1]Att Sheet'!$B$8:$AM$7781,23,0)</f>
        <v>230</v>
      </c>
      <c r="AI10" s="27">
        <f>VLOOKUP(B10,'[1]Att Sheet'!$B$8:$BM$7781,24,0)</f>
        <v>0</v>
      </c>
      <c r="AJ10" s="28">
        <f t="shared" si="4"/>
        <v>2230</v>
      </c>
      <c r="AK10" s="23">
        <f t="shared" si="5"/>
        <v>29820</v>
      </c>
      <c r="AL10" s="29"/>
      <c r="AM10" s="29"/>
      <c r="AN10" s="29"/>
      <c r="AO10" s="29"/>
      <c r="AP10" s="29"/>
    </row>
    <row r="11" spans="1:42" s="30" customFormat="1" x14ac:dyDescent="0.25">
      <c r="A11" s="17">
        <v>3</v>
      </c>
      <c r="B11" s="17" t="s">
        <v>42</v>
      </c>
      <c r="C11" s="18" t="str">
        <f>VLOOKUP(B11,'[1]Master '!$B$5:$AJ$1788,7,0)</f>
        <v>SANJAY DNYANU WAGARE</v>
      </c>
      <c r="D11" s="19">
        <f>VLOOKUP(B11,'[1]Master '!$B$5:$AJ$7030,28,0)</f>
        <v>26500</v>
      </c>
      <c r="E11" s="19" t="str">
        <f>VLOOKUP(B11,'[1]Master '!$B$5:$AJ$7030,27,0)</f>
        <v>PM</v>
      </c>
      <c r="F11" s="19" t="str">
        <f>VLOOKUP(B11,'[1]Master '!$B$5:$AJ$7030,8,0)</f>
        <v>MALE</v>
      </c>
      <c r="G11" s="20">
        <f>VLOOKUP(B11,'[1]Att Sheet'!$B$8:$CP$7781,19,0)</f>
        <v>8</v>
      </c>
      <c r="H11" s="20">
        <f>VLOOKUP(B11,'[1]Att Sheet'!$B$8:$CP$7781,20,0)</f>
        <v>31</v>
      </c>
      <c r="I11" s="21">
        <f>VLOOKUP(B11,'[1]Master '!B$5:$AJ$1788,29,0)</f>
        <v>13456</v>
      </c>
      <c r="J11" s="21">
        <f>VLOOKUP(B11,'[1]Master '!B$5:$AJ$1788,30,0)</f>
        <v>5383</v>
      </c>
      <c r="K11" s="21">
        <f>VLOOKUP(B11,'[1]Master '!B$5:$AJ$1788,31,0)</f>
        <v>2083</v>
      </c>
      <c r="L11" s="21">
        <f>VLOOKUP(B11,'[1]Master '!B$5:$AJ$1788,32,0)</f>
        <v>2083</v>
      </c>
      <c r="M11" s="21">
        <f>VLOOKUP(B11,'[1]Master '!B$5:$AJ$1788,33,0)</f>
        <v>200</v>
      </c>
      <c r="N11" s="21">
        <f>VLOOKUP(B11,'[1]Master '!B$5:$AJ$1788,34,0)</f>
        <v>3295</v>
      </c>
      <c r="O11" s="22">
        <f t="shared" si="0"/>
        <v>26500</v>
      </c>
      <c r="P11" s="23">
        <f t="shared" si="1"/>
        <v>13456</v>
      </c>
      <c r="Q11" s="23">
        <f t="shared" si="1"/>
        <v>5383</v>
      </c>
      <c r="R11" s="23">
        <f t="shared" si="1"/>
        <v>2083</v>
      </c>
      <c r="S11" s="23">
        <f t="shared" si="1"/>
        <v>2083</v>
      </c>
      <c r="T11" s="23">
        <f t="shared" si="1"/>
        <v>200</v>
      </c>
      <c r="U11" s="24">
        <f t="shared" si="1"/>
        <v>3295</v>
      </c>
      <c r="V11" s="24">
        <f t="shared" si="2"/>
        <v>1283</v>
      </c>
      <c r="W11" s="25">
        <f>VLOOKUP(B11,'[1]Att Sheet'!$B$8:$CP$7781,25,0)</f>
        <v>500</v>
      </c>
      <c r="X11" s="23">
        <f t="shared" si="3"/>
        <v>28283</v>
      </c>
      <c r="Y11" s="23">
        <f t="shared" si="6"/>
        <v>21617</v>
      </c>
      <c r="Z11" s="23">
        <f t="shared" si="7"/>
        <v>15000</v>
      </c>
      <c r="AA11" s="23">
        <f t="shared" si="8"/>
        <v>0</v>
      </c>
      <c r="AB11" s="23">
        <f t="shared" si="9"/>
        <v>1800</v>
      </c>
      <c r="AC11" s="23">
        <f t="shared" si="10"/>
        <v>0</v>
      </c>
      <c r="AD11" s="26">
        <f t="shared" si="11"/>
        <v>200</v>
      </c>
      <c r="AE11" s="23"/>
      <c r="AF11" s="27">
        <f>VLOOKUP(B11,'[1]Att Sheet'!$B$8:$W$7784,21,0)</f>
        <v>0</v>
      </c>
      <c r="AG11" s="27">
        <f>VLOOKUP(B11,'[1]Att Sheet'!$B$8:$W$7784,22,0)</f>
        <v>0</v>
      </c>
      <c r="AH11" s="27">
        <f>VLOOKUP(B11,'[1]Att Sheet'!$B$8:$AM$7781,23,0)</f>
        <v>230</v>
      </c>
      <c r="AI11" s="27">
        <f>VLOOKUP(B11,'[1]Att Sheet'!$B$8:$BM$7781,24,0)</f>
        <v>0</v>
      </c>
      <c r="AJ11" s="28">
        <f t="shared" si="4"/>
        <v>2230</v>
      </c>
      <c r="AK11" s="23">
        <f t="shared" si="5"/>
        <v>26053</v>
      </c>
      <c r="AL11" s="29"/>
      <c r="AM11" s="29"/>
      <c r="AN11" s="29"/>
      <c r="AO11" s="29"/>
      <c r="AP11" s="29"/>
    </row>
    <row r="12" spans="1:42" s="30" customFormat="1" x14ac:dyDescent="0.25">
      <c r="A12" s="17">
        <v>4</v>
      </c>
      <c r="B12" s="17" t="s">
        <v>43</v>
      </c>
      <c r="C12" s="18" t="str">
        <f>VLOOKUP(B12,'[1]Master '!$B$5:$AJ$1788,7,0)</f>
        <v>JEEVAN JANAK HAJARE</v>
      </c>
      <c r="D12" s="19">
        <f>VLOOKUP(B12,'[1]Master '!$B$5:$AJ$7030,28,0)</f>
        <v>24500</v>
      </c>
      <c r="E12" s="19" t="str">
        <f>VLOOKUP(B12,'[1]Master '!$B$5:$AJ$7030,27,0)</f>
        <v>PM</v>
      </c>
      <c r="F12" s="19" t="str">
        <f>VLOOKUP(B12,'[1]Master '!$B$5:$AJ$7030,8,0)</f>
        <v>MALE</v>
      </c>
      <c r="G12" s="20">
        <f>VLOOKUP(B12,'[1]Att Sheet'!$B$8:$CP$7781,19,0)</f>
        <v>39</v>
      </c>
      <c r="H12" s="20">
        <f>VLOOKUP(B12,'[1]Att Sheet'!$B$8:$CP$7781,20,0)</f>
        <v>23</v>
      </c>
      <c r="I12" s="21">
        <f>VLOOKUP(B12,'[1]Master '!B$5:$AJ$1788,29,0)</f>
        <v>13456</v>
      </c>
      <c r="J12" s="21">
        <f>VLOOKUP(B12,'[1]Master '!B$5:$AJ$1788,30,0)</f>
        <v>5383</v>
      </c>
      <c r="K12" s="21">
        <f>VLOOKUP(B12,'[1]Master '!B$5:$AJ$1788,31,0)</f>
        <v>0</v>
      </c>
      <c r="L12" s="21">
        <f>VLOOKUP(B12,'[1]Master '!B$5:$AJ$1788,32,0)</f>
        <v>2083</v>
      </c>
      <c r="M12" s="21">
        <f>VLOOKUP(B12,'[1]Master '!B$5:$AJ$1788,33,0)</f>
        <v>200</v>
      </c>
      <c r="N12" s="21">
        <f>VLOOKUP(B12,'[1]Master '!B$5:$AJ$1788,34,0)</f>
        <v>3378</v>
      </c>
      <c r="O12" s="22">
        <f t="shared" si="0"/>
        <v>24500</v>
      </c>
      <c r="P12" s="23">
        <f t="shared" si="1"/>
        <v>9984</v>
      </c>
      <c r="Q12" s="23">
        <f t="shared" si="1"/>
        <v>3994</v>
      </c>
      <c r="R12" s="23">
        <f t="shared" si="1"/>
        <v>0</v>
      </c>
      <c r="S12" s="23">
        <f t="shared" si="1"/>
        <v>1546</v>
      </c>
      <c r="T12" s="23">
        <f t="shared" si="1"/>
        <v>149</v>
      </c>
      <c r="U12" s="24">
        <f t="shared" si="1"/>
        <v>2507</v>
      </c>
      <c r="V12" s="24">
        <f t="shared" si="2"/>
        <v>5780</v>
      </c>
      <c r="W12" s="25">
        <f>VLOOKUP(B12,'[1]Att Sheet'!$B$8:$CP$7781,25,0)</f>
        <v>0</v>
      </c>
      <c r="X12" s="23">
        <f t="shared" si="3"/>
        <v>23960</v>
      </c>
      <c r="Y12" s="23">
        <f t="shared" si="6"/>
        <v>14186</v>
      </c>
      <c r="Z12" s="23">
        <f t="shared" si="7"/>
        <v>14186</v>
      </c>
      <c r="AA12" s="23">
        <f t="shared" si="8"/>
        <v>0</v>
      </c>
      <c r="AB12" s="23">
        <f t="shared" si="9"/>
        <v>1703</v>
      </c>
      <c r="AC12" s="23">
        <f t="shared" si="10"/>
        <v>0</v>
      </c>
      <c r="AD12" s="26">
        <f t="shared" si="11"/>
        <v>200</v>
      </c>
      <c r="AE12" s="23"/>
      <c r="AF12" s="27">
        <f>VLOOKUP(B12,'[1]Att Sheet'!$B$8:$W$7784,21,0)</f>
        <v>0</v>
      </c>
      <c r="AG12" s="27">
        <f>VLOOKUP(B12,'[1]Att Sheet'!$B$8:$W$7784,22,0)</f>
        <v>0</v>
      </c>
      <c r="AH12" s="27">
        <f>VLOOKUP(B12,'[1]Att Sheet'!$B$8:$AM$7781,23,0)</f>
        <v>230</v>
      </c>
      <c r="AI12" s="27">
        <f>VLOOKUP(B12,'[1]Att Sheet'!$B$8:$BM$7781,24,0)</f>
        <v>0</v>
      </c>
      <c r="AJ12" s="28">
        <f t="shared" si="4"/>
        <v>2133</v>
      </c>
      <c r="AK12" s="23">
        <f t="shared" si="5"/>
        <v>21827</v>
      </c>
      <c r="AL12" s="29"/>
      <c r="AM12" s="29"/>
      <c r="AN12" s="29"/>
      <c r="AO12" s="29"/>
      <c r="AP12" s="29"/>
    </row>
    <row r="13" spans="1:42" s="30" customFormat="1" x14ac:dyDescent="0.25">
      <c r="A13" s="17">
        <v>6</v>
      </c>
      <c r="B13" s="17" t="s">
        <v>44</v>
      </c>
      <c r="C13" s="18" t="str">
        <f>VLOOKUP(B13,'[1]Master '!$B$5:$AJ$1788,7,0)</f>
        <v>SAMIJ KHAN</v>
      </c>
      <c r="D13" s="19">
        <f>VLOOKUP(B13,'[1]Master '!$B$5:$AJ$7030,28,0)</f>
        <v>24500</v>
      </c>
      <c r="E13" s="19" t="str">
        <f>VLOOKUP(B13,'[1]Master '!$B$5:$AJ$7030,27,0)</f>
        <v>PM</v>
      </c>
      <c r="F13" s="19" t="str">
        <f>VLOOKUP(B13,'[1]Master '!$B$5:$AJ$7030,8,0)</f>
        <v>MALE</v>
      </c>
      <c r="G13" s="20">
        <f>VLOOKUP(B13,'[1]Att Sheet'!$B$8:$CP$7781,19,0)</f>
        <v>39</v>
      </c>
      <c r="H13" s="20">
        <f>VLOOKUP(B13,'[1]Att Sheet'!$B$8:$CP$7781,20,0)</f>
        <v>30</v>
      </c>
      <c r="I13" s="21">
        <f>VLOOKUP(B13,'[1]Master '!B$5:$AJ$1788,29,0)</f>
        <v>13456</v>
      </c>
      <c r="J13" s="21">
        <f>VLOOKUP(B13,'[1]Master '!B$5:$AJ$1788,30,0)</f>
        <v>5383</v>
      </c>
      <c r="K13" s="21">
        <f>VLOOKUP(B13,'[1]Master '!B$5:$AJ$1788,31,0)</f>
        <v>0</v>
      </c>
      <c r="L13" s="21">
        <f>VLOOKUP(B13,'[1]Master '!B$5:$AJ$1788,32,0)</f>
        <v>2083</v>
      </c>
      <c r="M13" s="21">
        <f>VLOOKUP(B13,'[1]Master '!B$5:$AJ$1788,33,0)</f>
        <v>200</v>
      </c>
      <c r="N13" s="21">
        <f>VLOOKUP(B13,'[1]Master '!B$5:$AJ$1788,34,0)</f>
        <v>3378</v>
      </c>
      <c r="O13" s="22">
        <f t="shared" si="0"/>
        <v>24500</v>
      </c>
      <c r="P13" s="23">
        <f t="shared" si="1"/>
        <v>13022</v>
      </c>
      <c r="Q13" s="23">
        <f t="shared" si="1"/>
        <v>5210</v>
      </c>
      <c r="R13" s="23">
        <f t="shared" si="1"/>
        <v>0</v>
      </c>
      <c r="S13" s="23">
        <f t="shared" si="1"/>
        <v>2016</v>
      </c>
      <c r="T13" s="23">
        <f t="shared" si="1"/>
        <v>194</v>
      </c>
      <c r="U13" s="24">
        <f t="shared" si="1"/>
        <v>3270</v>
      </c>
      <c r="V13" s="24">
        <f t="shared" si="2"/>
        <v>5780</v>
      </c>
      <c r="W13" s="25">
        <f>VLOOKUP(B13,'[1]Att Sheet'!$B$8:$CP$7781,25,0)</f>
        <v>0</v>
      </c>
      <c r="X13" s="23">
        <f t="shared" si="3"/>
        <v>29492</v>
      </c>
      <c r="Y13" s="23">
        <f t="shared" si="6"/>
        <v>18502</v>
      </c>
      <c r="Z13" s="23">
        <f t="shared" si="7"/>
        <v>15000</v>
      </c>
      <c r="AA13" s="23">
        <f t="shared" si="8"/>
        <v>0</v>
      </c>
      <c r="AB13" s="23">
        <f t="shared" si="9"/>
        <v>1800</v>
      </c>
      <c r="AC13" s="23">
        <f t="shared" si="10"/>
        <v>0</v>
      </c>
      <c r="AD13" s="26">
        <f t="shared" si="11"/>
        <v>200</v>
      </c>
      <c r="AE13" s="23"/>
      <c r="AF13" s="27">
        <f>VLOOKUP(B13,'[1]Att Sheet'!$B$8:$W$7784,21,0)</f>
        <v>0</v>
      </c>
      <c r="AG13" s="27">
        <f>VLOOKUP(B13,'[1]Att Sheet'!$B$8:$W$7784,22,0)</f>
        <v>0</v>
      </c>
      <c r="AH13" s="27">
        <f>VLOOKUP(B13,'[1]Att Sheet'!$B$8:$AM$7781,23,0)</f>
        <v>230</v>
      </c>
      <c r="AI13" s="27">
        <f>VLOOKUP(B13,'[1]Att Sheet'!$B$8:$BM$7781,24,0)</f>
        <v>0</v>
      </c>
      <c r="AJ13" s="28">
        <f t="shared" si="4"/>
        <v>2230</v>
      </c>
      <c r="AK13" s="23">
        <f t="shared" si="5"/>
        <v>27262</v>
      </c>
      <c r="AL13" s="29"/>
      <c r="AM13" s="29"/>
      <c r="AN13" s="29"/>
      <c r="AO13" s="29"/>
      <c r="AP13" s="29"/>
    </row>
    <row r="14" spans="1:42" s="30" customFormat="1" x14ac:dyDescent="0.25">
      <c r="A14" s="17">
        <v>7</v>
      </c>
      <c r="B14" s="17" t="s">
        <v>45</v>
      </c>
      <c r="C14" s="18" t="str">
        <f>VLOOKUP(B14,'[1]Master '!$B$5:$AJ$1788,7,0)</f>
        <v>TATYABHAU BHAUSAHEB LAHAKAR</v>
      </c>
      <c r="D14" s="19">
        <f>VLOOKUP(B14,'[1]Master '!$B$5:$AJ$7030,28,0)</f>
        <v>23800</v>
      </c>
      <c r="E14" s="19" t="str">
        <f>VLOOKUP(B14,'[1]Master '!$B$5:$AJ$7030,27,0)</f>
        <v>PM</v>
      </c>
      <c r="F14" s="19" t="str">
        <f>VLOOKUP(B14,'[1]Master '!$B$5:$AJ$7030,8,0)</f>
        <v>MALE</v>
      </c>
      <c r="G14" s="20">
        <f>VLOOKUP(B14,'[1]Att Sheet'!$B$8:$CP$7781,19,0)</f>
        <v>31</v>
      </c>
      <c r="H14" s="20">
        <f>VLOOKUP(B14,'[1]Att Sheet'!$B$8:$CP$7781,20,0)</f>
        <v>29</v>
      </c>
      <c r="I14" s="21">
        <f>VLOOKUP(B14,'[1]Master '!B$5:$AJ$1788,29,0)</f>
        <v>13456</v>
      </c>
      <c r="J14" s="21">
        <f>VLOOKUP(B14,'[1]Master '!B$5:$AJ$1788,30,0)</f>
        <v>5383</v>
      </c>
      <c r="K14" s="21">
        <f>VLOOKUP(B14,'[1]Master '!B$5:$AJ$1788,31,0)</f>
        <v>0</v>
      </c>
      <c r="L14" s="21">
        <f>VLOOKUP(B14,'[1]Master '!B$5:$AJ$1788,32,0)</f>
        <v>2083</v>
      </c>
      <c r="M14" s="21">
        <f>VLOOKUP(B14,'[1]Master '!B$5:$AJ$1788,33,0)</f>
        <v>200</v>
      </c>
      <c r="N14" s="21">
        <f>VLOOKUP(B14,'[1]Master '!B$5:$AJ$1788,34,0)</f>
        <v>2678</v>
      </c>
      <c r="O14" s="22">
        <f t="shared" si="0"/>
        <v>23800</v>
      </c>
      <c r="P14" s="23">
        <f t="shared" si="1"/>
        <v>12588</v>
      </c>
      <c r="Q14" s="23">
        <f t="shared" si="1"/>
        <v>5036</v>
      </c>
      <c r="R14" s="23">
        <f t="shared" si="1"/>
        <v>0</v>
      </c>
      <c r="S14" s="23">
        <f t="shared" si="1"/>
        <v>1949</v>
      </c>
      <c r="T14" s="23">
        <f t="shared" si="1"/>
        <v>188</v>
      </c>
      <c r="U14" s="24">
        <f t="shared" si="1"/>
        <v>2506</v>
      </c>
      <c r="V14" s="24">
        <f t="shared" si="2"/>
        <v>4463</v>
      </c>
      <c r="W14" s="25">
        <f>VLOOKUP(B14,'[1]Att Sheet'!$B$8:$CP$7781,25,0)</f>
        <v>0</v>
      </c>
      <c r="X14" s="23">
        <f t="shared" si="3"/>
        <v>26730</v>
      </c>
      <c r="Y14" s="23">
        <f t="shared" si="6"/>
        <v>17231</v>
      </c>
      <c r="Z14" s="23">
        <f t="shared" si="7"/>
        <v>15000</v>
      </c>
      <c r="AA14" s="23">
        <f t="shared" si="8"/>
        <v>0</v>
      </c>
      <c r="AB14" s="23">
        <f t="shared" si="9"/>
        <v>1800</v>
      </c>
      <c r="AC14" s="23">
        <f t="shared" si="10"/>
        <v>0</v>
      </c>
      <c r="AD14" s="26">
        <f t="shared" si="11"/>
        <v>200</v>
      </c>
      <c r="AE14" s="23"/>
      <c r="AF14" s="27">
        <f>VLOOKUP(B14,'[1]Att Sheet'!$B$8:$W$7784,21,0)</f>
        <v>0</v>
      </c>
      <c r="AG14" s="27">
        <f>VLOOKUP(B14,'[1]Att Sheet'!$B$8:$W$7784,22,0)</f>
        <v>0</v>
      </c>
      <c r="AH14" s="27">
        <f>VLOOKUP(B14,'[1]Att Sheet'!$B$8:$AM$7781,23,0)</f>
        <v>230</v>
      </c>
      <c r="AI14" s="27">
        <f>VLOOKUP(B14,'[1]Att Sheet'!$B$8:$BM$7781,24,0)</f>
        <v>0</v>
      </c>
      <c r="AJ14" s="28">
        <f t="shared" si="4"/>
        <v>2230</v>
      </c>
      <c r="AK14" s="23">
        <f t="shared" si="5"/>
        <v>24500</v>
      </c>
      <c r="AL14" s="29"/>
      <c r="AM14" s="29"/>
      <c r="AN14" s="29"/>
      <c r="AO14" s="29"/>
      <c r="AP14" s="29"/>
    </row>
    <row r="15" spans="1:42" s="30" customFormat="1" x14ac:dyDescent="0.25">
      <c r="A15" s="17">
        <v>8</v>
      </c>
      <c r="B15" s="17" t="s">
        <v>46</v>
      </c>
      <c r="C15" s="18" t="str">
        <f>VLOOKUP(B15,'[1]Master '!$B$5:$AJ$1788,7,0)</f>
        <v>VIDYA SANJAY PIMPRIKAR</v>
      </c>
      <c r="D15" s="19">
        <f>VLOOKUP(B15,'[1]Master '!$B$5:$AJ$7030,28,0)</f>
        <v>19500</v>
      </c>
      <c r="E15" s="19" t="str">
        <f>VLOOKUP(B15,'[1]Master '!$B$5:$AJ$7030,27,0)</f>
        <v>PM</v>
      </c>
      <c r="F15" s="19" t="str">
        <f>VLOOKUP(B15,'[1]Master '!$B$5:$AJ$7030,8,0)</f>
        <v>FEMALE</v>
      </c>
      <c r="G15" s="20">
        <f>VLOOKUP(B15,'[1]Att Sheet'!$B$8:$CP$7781,19,0)</f>
        <v>0</v>
      </c>
      <c r="H15" s="20">
        <f>VLOOKUP(B15,'[1]Att Sheet'!$B$8:$CP$7781,20,0)</f>
        <v>30.5</v>
      </c>
      <c r="I15" s="21">
        <f>VLOOKUP(B15,'[1]Master '!B$5:$AJ$1788,29,0)</f>
        <v>13456</v>
      </c>
      <c r="J15" s="21">
        <f>VLOOKUP(B15,'[1]Master '!B$5:$AJ$1788,30,0)</f>
        <v>5383</v>
      </c>
      <c r="K15" s="21">
        <f>VLOOKUP(B15,'[1]Master '!B$5:$AJ$1788,31,0)</f>
        <v>0</v>
      </c>
      <c r="L15" s="21">
        <f>VLOOKUP(B15,'[1]Master '!B$5:$AJ$1788,32,0)</f>
        <v>0</v>
      </c>
      <c r="M15" s="21">
        <f>VLOOKUP(B15,'[1]Master '!B$5:$AJ$1788,33,0)</f>
        <v>0</v>
      </c>
      <c r="N15" s="21">
        <f>VLOOKUP(B15,'[1]Master '!B$5:$AJ$1788,34,0)</f>
        <v>661</v>
      </c>
      <c r="O15" s="22">
        <f t="shared" si="0"/>
        <v>19500</v>
      </c>
      <c r="P15" s="23">
        <f t="shared" si="1"/>
        <v>13239</v>
      </c>
      <c r="Q15" s="23">
        <f t="shared" si="1"/>
        <v>5297</v>
      </c>
      <c r="R15" s="23">
        <f t="shared" si="1"/>
        <v>0</v>
      </c>
      <c r="S15" s="23">
        <f t="shared" si="1"/>
        <v>0</v>
      </c>
      <c r="T15" s="23">
        <f t="shared" si="1"/>
        <v>0</v>
      </c>
      <c r="U15" s="24">
        <f t="shared" si="1"/>
        <v>651</v>
      </c>
      <c r="V15" s="24">
        <f t="shared" si="2"/>
        <v>0</v>
      </c>
      <c r="W15" s="25">
        <f>VLOOKUP(B15,'[1]Att Sheet'!$B$8:$CP$7781,25,0)</f>
        <v>0</v>
      </c>
      <c r="X15" s="23">
        <f t="shared" si="3"/>
        <v>19187</v>
      </c>
      <c r="Y15" s="23">
        <f t="shared" si="6"/>
        <v>13890</v>
      </c>
      <c r="Z15" s="23">
        <f t="shared" si="7"/>
        <v>13890</v>
      </c>
      <c r="AA15" s="23">
        <f t="shared" si="8"/>
        <v>19187</v>
      </c>
      <c r="AB15" s="23">
        <f t="shared" si="9"/>
        <v>1667</v>
      </c>
      <c r="AC15" s="23">
        <f t="shared" si="10"/>
        <v>144</v>
      </c>
      <c r="AD15" s="26">
        <f t="shared" si="11"/>
        <v>200</v>
      </c>
      <c r="AE15" s="23"/>
      <c r="AF15" s="27">
        <f>VLOOKUP(B15,'[1]Att Sheet'!$B$8:$W$7784,21,0)</f>
        <v>0</v>
      </c>
      <c r="AG15" s="27">
        <f>VLOOKUP(B15,'[1]Att Sheet'!$B$8:$W$7784,22,0)</f>
        <v>0</v>
      </c>
      <c r="AH15" s="27">
        <f>VLOOKUP(B15,'[1]Att Sheet'!$B$8:$AM$7781,23,0)</f>
        <v>230</v>
      </c>
      <c r="AI15" s="27">
        <f>VLOOKUP(B15,'[1]Att Sheet'!$B$8:$BM$7781,24,0)</f>
        <v>0</v>
      </c>
      <c r="AJ15" s="28">
        <f t="shared" si="4"/>
        <v>2241</v>
      </c>
      <c r="AK15" s="23">
        <f t="shared" si="5"/>
        <v>16946</v>
      </c>
      <c r="AL15" s="29"/>
      <c r="AM15" s="29"/>
      <c r="AN15" s="29"/>
      <c r="AO15" s="29"/>
      <c r="AP15" s="29"/>
    </row>
    <row r="16" spans="1:42" s="30" customFormat="1" x14ac:dyDescent="0.25">
      <c r="A16" s="17">
        <v>9</v>
      </c>
      <c r="B16" s="17" t="s">
        <v>47</v>
      </c>
      <c r="C16" s="18" t="str">
        <f>VLOOKUP(B16,'[1]Master '!$B$5:$AJ$1788,7,0)</f>
        <v>POORNAVASI NANHAKURAM YADAV</v>
      </c>
      <c r="D16" s="19">
        <f>VLOOKUP(B16,'[1]Master '!$B$5:$AJ$7030,28,0)</f>
        <v>22500</v>
      </c>
      <c r="E16" s="19" t="str">
        <f>VLOOKUP(B16,'[1]Master '!$B$5:$AJ$7030,27,0)</f>
        <v>PM</v>
      </c>
      <c r="F16" s="19" t="str">
        <f>VLOOKUP(B16,'[1]Master '!$B$5:$AJ$7030,8,0)</f>
        <v>MALE</v>
      </c>
      <c r="G16" s="20">
        <f>VLOOKUP(B16,'[1]Att Sheet'!$B$8:$CP$7781,19,0)</f>
        <v>27</v>
      </c>
      <c r="H16" s="20">
        <f>VLOOKUP(B16,'[1]Att Sheet'!$B$8:$CP$7781,20,0)</f>
        <v>31</v>
      </c>
      <c r="I16" s="21">
        <f>VLOOKUP(B16,'[1]Master '!B$5:$AJ$1788,29,0)</f>
        <v>13456</v>
      </c>
      <c r="J16" s="21">
        <f>VLOOKUP(B16,'[1]Master '!B$5:$AJ$1788,30,0)</f>
        <v>5383</v>
      </c>
      <c r="K16" s="21">
        <f>VLOOKUP(B16,'[1]Master '!B$5:$AJ$1788,31,0)</f>
        <v>0</v>
      </c>
      <c r="L16" s="21">
        <f>VLOOKUP(B16,'[1]Master '!B$5:$AJ$1788,32,0)</f>
        <v>2083</v>
      </c>
      <c r="M16" s="21">
        <f>VLOOKUP(B16,'[1]Master '!B$5:$AJ$1788,33,0)</f>
        <v>200</v>
      </c>
      <c r="N16" s="21">
        <f>VLOOKUP(B16,'[1]Master '!B$5:$AJ$1788,34,0)</f>
        <v>1378</v>
      </c>
      <c r="O16" s="22">
        <f t="shared" si="0"/>
        <v>22500</v>
      </c>
      <c r="P16" s="23">
        <f t="shared" si="1"/>
        <v>13456</v>
      </c>
      <c r="Q16" s="23">
        <f t="shared" si="1"/>
        <v>5383</v>
      </c>
      <c r="R16" s="23">
        <f t="shared" si="1"/>
        <v>0</v>
      </c>
      <c r="S16" s="23">
        <f t="shared" si="1"/>
        <v>2083</v>
      </c>
      <c r="T16" s="23">
        <f t="shared" si="1"/>
        <v>200</v>
      </c>
      <c r="U16" s="24">
        <f t="shared" si="1"/>
        <v>1378</v>
      </c>
      <c r="V16" s="24">
        <f t="shared" si="2"/>
        <v>3675</v>
      </c>
      <c r="W16" s="25">
        <f>VLOOKUP(B16,'[1]Att Sheet'!$B$8:$CP$7781,25,0)</f>
        <v>500</v>
      </c>
      <c r="X16" s="23">
        <f t="shared" si="3"/>
        <v>26675</v>
      </c>
      <c r="Y16" s="23">
        <f t="shared" si="6"/>
        <v>17617</v>
      </c>
      <c r="Z16" s="23">
        <f t="shared" si="7"/>
        <v>15000</v>
      </c>
      <c r="AA16" s="23">
        <f t="shared" si="8"/>
        <v>0</v>
      </c>
      <c r="AB16" s="23">
        <f t="shared" si="9"/>
        <v>1800</v>
      </c>
      <c r="AC16" s="23">
        <f t="shared" si="10"/>
        <v>0</v>
      </c>
      <c r="AD16" s="26">
        <f t="shared" si="11"/>
        <v>200</v>
      </c>
      <c r="AE16" s="23"/>
      <c r="AF16" s="27">
        <f>VLOOKUP(B16,'[1]Att Sheet'!$B$8:$W$7784,21,0)</f>
        <v>0</v>
      </c>
      <c r="AG16" s="27">
        <f>VLOOKUP(B16,'[1]Att Sheet'!$B$8:$W$7784,22,0)</f>
        <v>0</v>
      </c>
      <c r="AH16" s="27">
        <f>VLOOKUP(B16,'[1]Att Sheet'!$B$8:$AM$7781,23,0)</f>
        <v>230</v>
      </c>
      <c r="AI16" s="27">
        <f>VLOOKUP(B16,'[1]Att Sheet'!$B$8:$BM$7781,24,0)</f>
        <v>0</v>
      </c>
      <c r="AJ16" s="28">
        <f t="shared" si="4"/>
        <v>2230</v>
      </c>
      <c r="AK16" s="23">
        <f t="shared" si="5"/>
        <v>24445</v>
      </c>
      <c r="AL16" s="29"/>
      <c r="AM16" s="29"/>
      <c r="AN16" s="29"/>
      <c r="AO16" s="29"/>
      <c r="AP16" s="29"/>
    </row>
    <row r="17" spans="1:42" s="30" customFormat="1" x14ac:dyDescent="0.25">
      <c r="A17" s="17">
        <v>10.3571428571429</v>
      </c>
      <c r="B17" s="17" t="s">
        <v>48</v>
      </c>
      <c r="C17" s="18" t="str">
        <f>VLOOKUP(B17,'[1]Master '!$B$5:$AJ$1788,7,0)</f>
        <v>VINEET KUMAR</v>
      </c>
      <c r="D17" s="19">
        <f>VLOOKUP(B17,'[1]Master '!$B$5:$AJ$7030,28,0)</f>
        <v>20500</v>
      </c>
      <c r="E17" s="19" t="str">
        <f>VLOOKUP(B17,'[1]Master '!$B$5:$AJ$7030,27,0)</f>
        <v>PM</v>
      </c>
      <c r="F17" s="19" t="str">
        <f>VLOOKUP(B17,'[1]Master '!$B$5:$AJ$7030,8,0)</f>
        <v>MALE</v>
      </c>
      <c r="G17" s="20">
        <f>VLOOKUP(B17,'[1]Att Sheet'!$B$8:$CP$7781,19,0)</f>
        <v>16</v>
      </c>
      <c r="H17" s="20">
        <f>VLOOKUP(B17,'[1]Att Sheet'!$B$8:$CP$7781,20,0)</f>
        <v>31</v>
      </c>
      <c r="I17" s="21">
        <f>VLOOKUP(B17,'[1]Master '!B$5:$AJ$1788,29,0)</f>
        <v>13456</v>
      </c>
      <c r="J17" s="21">
        <f>VLOOKUP(B17,'[1]Master '!B$5:$AJ$1788,30,0)</f>
        <v>5383</v>
      </c>
      <c r="K17" s="21">
        <f>VLOOKUP(B17,'[1]Master '!B$5:$AJ$1788,31,0)</f>
        <v>0</v>
      </c>
      <c r="L17" s="21">
        <f>VLOOKUP(B17,'[1]Master '!B$5:$AJ$1788,32,0)</f>
        <v>0</v>
      </c>
      <c r="M17" s="21">
        <f>VLOOKUP(B17,'[1]Master '!B$5:$AJ$1788,33,0)</f>
        <v>0</v>
      </c>
      <c r="N17" s="21">
        <f>VLOOKUP(B17,'[1]Master '!B$5:$AJ$1788,34,0)</f>
        <v>1661</v>
      </c>
      <c r="O17" s="22">
        <f t="shared" si="0"/>
        <v>20500</v>
      </c>
      <c r="P17" s="23">
        <f t="shared" si="1"/>
        <v>13456</v>
      </c>
      <c r="Q17" s="23">
        <f t="shared" si="1"/>
        <v>5383</v>
      </c>
      <c r="R17" s="23">
        <f t="shared" si="1"/>
        <v>0</v>
      </c>
      <c r="S17" s="23">
        <f t="shared" si="1"/>
        <v>0</v>
      </c>
      <c r="T17" s="23">
        <f t="shared" si="1"/>
        <v>0</v>
      </c>
      <c r="U17" s="24">
        <f t="shared" si="1"/>
        <v>1661</v>
      </c>
      <c r="V17" s="24">
        <f t="shared" si="2"/>
        <v>1984</v>
      </c>
      <c r="W17" s="25">
        <f>VLOOKUP(B17,'[1]Att Sheet'!$B$8:$CP$7781,25,0)</f>
        <v>500</v>
      </c>
      <c r="X17" s="23">
        <f t="shared" si="3"/>
        <v>22984</v>
      </c>
      <c r="Y17" s="23">
        <f t="shared" si="6"/>
        <v>15617</v>
      </c>
      <c r="Z17" s="23">
        <f t="shared" si="7"/>
        <v>15000</v>
      </c>
      <c r="AA17" s="23">
        <f t="shared" si="8"/>
        <v>22984</v>
      </c>
      <c r="AB17" s="23">
        <f t="shared" si="9"/>
        <v>1800</v>
      </c>
      <c r="AC17" s="23">
        <f t="shared" si="10"/>
        <v>173</v>
      </c>
      <c r="AD17" s="26">
        <f t="shared" si="11"/>
        <v>200</v>
      </c>
      <c r="AE17" s="23"/>
      <c r="AF17" s="27">
        <f>VLOOKUP(B17,'[1]Att Sheet'!$B$8:$W$7784,21,0)</f>
        <v>0</v>
      </c>
      <c r="AG17" s="27">
        <f>VLOOKUP(B17,'[1]Att Sheet'!$B$8:$W$7784,22,0)</f>
        <v>0</v>
      </c>
      <c r="AH17" s="27">
        <f>VLOOKUP(B17,'[1]Att Sheet'!$B$8:$AM$7781,23,0)</f>
        <v>230</v>
      </c>
      <c r="AI17" s="27">
        <f>VLOOKUP(B17,'[1]Att Sheet'!$B$8:$BM$7781,24,0)</f>
        <v>0</v>
      </c>
      <c r="AJ17" s="28">
        <f t="shared" si="4"/>
        <v>2403</v>
      </c>
      <c r="AK17" s="23">
        <f t="shared" si="5"/>
        <v>20581</v>
      </c>
      <c r="AL17" s="29"/>
      <c r="AM17" s="29"/>
      <c r="AN17" s="29"/>
      <c r="AO17" s="29"/>
      <c r="AP17" s="29"/>
    </row>
    <row r="18" spans="1:42" s="30" customFormat="1" x14ac:dyDescent="0.25">
      <c r="A18" s="17">
        <v>11.547619047618999</v>
      </c>
      <c r="B18" s="17" t="s">
        <v>49</v>
      </c>
      <c r="C18" s="18" t="str">
        <f>VLOOKUP(B18,'[1]Master '!$B$5:$AJ$1788,7,0)</f>
        <v>PRIYANKA MAHADEV KITTAD</v>
      </c>
      <c r="D18" s="19">
        <f>VLOOKUP(B18,'[1]Master '!$B$5:$AJ$7030,28,0)</f>
        <v>23000</v>
      </c>
      <c r="E18" s="19" t="str">
        <f>VLOOKUP(B18,'[1]Master '!$B$5:$AJ$7030,27,0)</f>
        <v>PM_ESIC Deduct Till March 2023</v>
      </c>
      <c r="F18" s="19" t="str">
        <f>VLOOKUP(B18,'[1]Master '!$B$5:$AJ$7030,8,0)</f>
        <v>FEMALE</v>
      </c>
      <c r="G18" s="20">
        <f>VLOOKUP(B18,'[1]Att Sheet'!$B$8:$CP$7781,19,0)</f>
        <v>0</v>
      </c>
      <c r="H18" s="20">
        <f>VLOOKUP(B18,'[1]Att Sheet'!$B$8:$CP$7781,20,0)</f>
        <v>29</v>
      </c>
      <c r="I18" s="21">
        <f>VLOOKUP(B18,'[1]Master '!B$5:$AJ$1788,29,0)</f>
        <v>13456</v>
      </c>
      <c r="J18" s="21">
        <f>VLOOKUP(B18,'[1]Master '!B$5:$AJ$1788,30,0)</f>
        <v>5383</v>
      </c>
      <c r="K18" s="21">
        <f>VLOOKUP(B18,'[1]Master '!B$5:$AJ$1788,31,0)</f>
        <v>2083</v>
      </c>
      <c r="L18" s="21">
        <f>VLOOKUP(B18,'[1]Master '!B$5:$AJ$1788,32,0)</f>
        <v>0</v>
      </c>
      <c r="M18" s="21">
        <f>VLOOKUP(B18,'[1]Master '!B$5:$AJ$1788,33,0)</f>
        <v>200</v>
      </c>
      <c r="N18" s="21">
        <f>VLOOKUP(B18,'[1]Master '!B$5:$AJ$1788,34,0)</f>
        <v>1878</v>
      </c>
      <c r="O18" s="22">
        <f t="shared" si="0"/>
        <v>23000</v>
      </c>
      <c r="P18" s="23">
        <f t="shared" si="1"/>
        <v>12588</v>
      </c>
      <c r="Q18" s="23">
        <f t="shared" si="1"/>
        <v>5036</v>
      </c>
      <c r="R18" s="23">
        <f t="shared" si="1"/>
        <v>1949</v>
      </c>
      <c r="S18" s="23">
        <f t="shared" si="1"/>
        <v>0</v>
      </c>
      <c r="T18" s="23">
        <f t="shared" si="1"/>
        <v>188</v>
      </c>
      <c r="U18" s="24">
        <f t="shared" si="1"/>
        <v>1757</v>
      </c>
      <c r="V18" s="24">
        <f t="shared" si="2"/>
        <v>0</v>
      </c>
      <c r="W18" s="25">
        <f>VLOOKUP(B18,'[1]Att Sheet'!$B$8:$CP$7781,25,0)</f>
        <v>0</v>
      </c>
      <c r="X18" s="23">
        <f t="shared" si="3"/>
        <v>21518</v>
      </c>
      <c r="Y18" s="23">
        <f t="shared" si="6"/>
        <v>16482</v>
      </c>
      <c r="Z18" s="23">
        <f t="shared" si="7"/>
        <v>15000</v>
      </c>
      <c r="AA18" s="23">
        <f t="shared" si="8"/>
        <v>19569</v>
      </c>
      <c r="AB18" s="23">
        <f t="shared" si="9"/>
        <v>1800</v>
      </c>
      <c r="AC18" s="23">
        <f t="shared" si="10"/>
        <v>147</v>
      </c>
      <c r="AD18" s="26">
        <f t="shared" si="11"/>
        <v>200</v>
      </c>
      <c r="AE18" s="23"/>
      <c r="AF18" s="27">
        <f>VLOOKUP(B18,'[1]Att Sheet'!$B$8:$W$7784,21,0)</f>
        <v>0</v>
      </c>
      <c r="AG18" s="27">
        <f>VLOOKUP(B18,'[1]Att Sheet'!$B$8:$W$7784,22,0)</f>
        <v>0</v>
      </c>
      <c r="AH18" s="27">
        <f>VLOOKUP(B18,'[1]Att Sheet'!$B$8:$AM$7781,23,0)</f>
        <v>230</v>
      </c>
      <c r="AI18" s="27">
        <f>VLOOKUP(B18,'[1]Att Sheet'!$B$8:$BM$7781,24,0)</f>
        <v>0</v>
      </c>
      <c r="AJ18" s="28">
        <f t="shared" si="4"/>
        <v>2377</v>
      </c>
      <c r="AK18" s="23">
        <f t="shared" si="5"/>
        <v>19141</v>
      </c>
      <c r="AL18" s="29"/>
      <c r="AM18" s="29"/>
      <c r="AN18" s="29"/>
      <c r="AO18" s="29"/>
      <c r="AP18" s="29"/>
    </row>
    <row r="19" spans="1:42" s="30" customFormat="1" x14ac:dyDescent="0.25">
      <c r="A19" s="17">
        <v>11.547619047618999</v>
      </c>
      <c r="B19" s="17" t="s">
        <v>50</v>
      </c>
      <c r="C19" s="18" t="str">
        <f>VLOOKUP(B19,'[1]Master '!$B$5:$AJ$1788,7,0)</f>
        <v>SUNEEL KUMAR</v>
      </c>
      <c r="D19" s="19">
        <f>VLOOKUP(B19,'[1]Master '!$B$5:$AJ$7030,28,0)</f>
        <v>19500</v>
      </c>
      <c r="E19" s="19" t="str">
        <f>VLOOKUP(B19,'[1]Master '!$B$5:$AJ$7030,27,0)</f>
        <v>PM</v>
      </c>
      <c r="F19" s="19" t="str">
        <f>VLOOKUP(B19,'[1]Master '!$B$5:$AJ$7030,8,0)</f>
        <v>MALE</v>
      </c>
      <c r="G19" s="20">
        <f>VLOOKUP(B19,'[1]Att Sheet'!$B$8:$CP$7781,19,0)</f>
        <v>41</v>
      </c>
      <c r="H19" s="20">
        <f>VLOOKUP(B19,'[1]Att Sheet'!$B$8:$CP$7781,20,0)</f>
        <v>31</v>
      </c>
      <c r="I19" s="21">
        <f>VLOOKUP(B19,'[1]Master '!B$5:$AJ$1788,29,0)</f>
        <v>12532</v>
      </c>
      <c r="J19" s="21">
        <f>VLOOKUP(B19,'[1]Master '!B$5:$AJ$1788,30,0)</f>
        <v>5013</v>
      </c>
      <c r="K19" s="21">
        <f>VLOOKUP(B19,'[1]Master '!B$5:$AJ$1788,31,0)</f>
        <v>0</v>
      </c>
      <c r="L19" s="21">
        <f>VLOOKUP(B19,'[1]Master '!B$5:$AJ$1788,32,0)</f>
        <v>0</v>
      </c>
      <c r="M19" s="21">
        <f>VLOOKUP(B19,'[1]Master '!B$5:$AJ$1788,33,0)</f>
        <v>0</v>
      </c>
      <c r="N19" s="21">
        <f>VLOOKUP(B19,'[1]Master '!B$5:$AJ$1788,34,0)</f>
        <v>1955</v>
      </c>
      <c r="O19" s="22">
        <f t="shared" si="0"/>
        <v>19500</v>
      </c>
      <c r="P19" s="23">
        <f t="shared" si="1"/>
        <v>12532</v>
      </c>
      <c r="Q19" s="23">
        <f t="shared" si="1"/>
        <v>5013</v>
      </c>
      <c r="R19" s="23">
        <f t="shared" si="1"/>
        <v>0</v>
      </c>
      <c r="S19" s="23">
        <f t="shared" si="1"/>
        <v>0</v>
      </c>
      <c r="T19" s="23">
        <f t="shared" si="1"/>
        <v>0</v>
      </c>
      <c r="U19" s="24">
        <f t="shared" si="1"/>
        <v>1955</v>
      </c>
      <c r="V19" s="24">
        <f t="shared" si="2"/>
        <v>4836</v>
      </c>
      <c r="W19" s="25">
        <f>VLOOKUP(B19,'[1]Att Sheet'!$B$8:$CP$7781,25,0)</f>
        <v>500</v>
      </c>
      <c r="X19" s="23">
        <f t="shared" si="3"/>
        <v>24836</v>
      </c>
      <c r="Y19" s="23">
        <f t="shared" si="6"/>
        <v>14987</v>
      </c>
      <c r="Z19" s="23">
        <f t="shared" si="7"/>
        <v>14987</v>
      </c>
      <c r="AA19" s="23">
        <f t="shared" si="8"/>
        <v>24836</v>
      </c>
      <c r="AB19" s="23">
        <f t="shared" si="9"/>
        <v>1799</v>
      </c>
      <c r="AC19" s="23">
        <f t="shared" si="10"/>
        <v>187</v>
      </c>
      <c r="AD19" s="26">
        <f t="shared" si="11"/>
        <v>200</v>
      </c>
      <c r="AE19" s="23"/>
      <c r="AF19" s="27">
        <f>VLOOKUP(B19,'[1]Att Sheet'!$B$8:$W$7784,21,0)</f>
        <v>0</v>
      </c>
      <c r="AG19" s="27">
        <f>VLOOKUP(B19,'[1]Att Sheet'!$B$8:$W$7784,22,0)</f>
        <v>0</v>
      </c>
      <c r="AH19" s="27">
        <f>VLOOKUP(B19,'[1]Att Sheet'!$B$8:$AM$7781,23,0)</f>
        <v>230</v>
      </c>
      <c r="AI19" s="27">
        <f>VLOOKUP(B19,'[1]Att Sheet'!$B$8:$BM$7781,24,0)</f>
        <v>0</v>
      </c>
      <c r="AJ19" s="28">
        <f t="shared" si="4"/>
        <v>2416</v>
      </c>
      <c r="AK19" s="23">
        <f t="shared" si="5"/>
        <v>22420</v>
      </c>
      <c r="AL19" s="29"/>
      <c r="AM19" s="29"/>
      <c r="AN19" s="29"/>
      <c r="AO19" s="29"/>
      <c r="AP19" s="29"/>
    </row>
    <row r="20" spans="1:42" s="30" customFormat="1" x14ac:dyDescent="0.25">
      <c r="A20" s="17">
        <v>11.547619047618999</v>
      </c>
      <c r="B20" s="17" t="s">
        <v>51</v>
      </c>
      <c r="C20" s="18" t="str">
        <f>VLOOKUP(B20,'[1]Master '!$B$5:$AJ$1788,7,0)</f>
        <v>AKSHAY HEMANT CHAUDHARI</v>
      </c>
      <c r="D20" s="19">
        <f>VLOOKUP(B20,'[1]Master '!$B$5:$AJ$7030,28,0)</f>
        <v>22500</v>
      </c>
      <c r="E20" s="19" t="str">
        <f>VLOOKUP(B20,'[1]Master '!$B$5:$AJ$7030,27,0)</f>
        <v>PM</v>
      </c>
      <c r="F20" s="19" t="str">
        <f>VLOOKUP(B20,'[1]Master '!$B$5:$AJ$7030,8,0)</f>
        <v>MALE</v>
      </c>
      <c r="G20" s="20">
        <f>VLOOKUP(B20,'[1]Att Sheet'!$B$8:$CP$7781,19,0)</f>
        <v>39</v>
      </c>
      <c r="H20" s="20">
        <f>VLOOKUP(B20,'[1]Att Sheet'!$B$8:$CP$7781,20,0)</f>
        <v>21</v>
      </c>
      <c r="I20" s="21">
        <f>VLOOKUP(B20,'[1]Master '!B$5:$AJ$1788,29,0)</f>
        <v>13456</v>
      </c>
      <c r="J20" s="21">
        <f>VLOOKUP(B20,'[1]Master '!B$5:$AJ$1788,30,0)</f>
        <v>5383</v>
      </c>
      <c r="K20" s="21">
        <f>VLOOKUP(B20,'[1]Master '!B$5:$AJ$1788,31,0)</f>
        <v>0</v>
      </c>
      <c r="L20" s="21">
        <f>VLOOKUP(B20,'[1]Master '!B$5:$AJ$1788,32,0)</f>
        <v>2083</v>
      </c>
      <c r="M20" s="21">
        <f>VLOOKUP(B20,'[1]Master '!B$5:$AJ$1788,33,0)</f>
        <v>200</v>
      </c>
      <c r="N20" s="21">
        <f>VLOOKUP(B20,'[1]Master '!B$5:$AJ$1788,34,0)</f>
        <v>1378</v>
      </c>
      <c r="O20" s="22">
        <f t="shared" si="0"/>
        <v>22500</v>
      </c>
      <c r="P20" s="23">
        <f t="shared" si="1"/>
        <v>9116</v>
      </c>
      <c r="Q20" s="23">
        <f t="shared" si="1"/>
        <v>3647</v>
      </c>
      <c r="R20" s="23">
        <f t="shared" si="1"/>
        <v>0</v>
      </c>
      <c r="S20" s="23">
        <f t="shared" si="1"/>
        <v>1412</v>
      </c>
      <c r="T20" s="23">
        <f t="shared" si="1"/>
        <v>136</v>
      </c>
      <c r="U20" s="24">
        <f t="shared" si="1"/>
        <v>934</v>
      </c>
      <c r="V20" s="24">
        <f t="shared" si="2"/>
        <v>5308</v>
      </c>
      <c r="W20" s="25">
        <f>VLOOKUP(B20,'[1]Att Sheet'!$B$8:$CP$7781,25,0)</f>
        <v>0</v>
      </c>
      <c r="X20" s="23">
        <f t="shared" si="3"/>
        <v>20553</v>
      </c>
      <c r="Y20" s="23">
        <f t="shared" si="6"/>
        <v>11598</v>
      </c>
      <c r="Z20" s="23">
        <f t="shared" si="7"/>
        <v>11598</v>
      </c>
      <c r="AA20" s="23">
        <f t="shared" si="8"/>
        <v>0</v>
      </c>
      <c r="AB20" s="23">
        <f t="shared" si="9"/>
        <v>1392</v>
      </c>
      <c r="AC20" s="23">
        <f t="shared" si="10"/>
        <v>0</v>
      </c>
      <c r="AD20" s="26">
        <f t="shared" si="11"/>
        <v>200</v>
      </c>
      <c r="AE20" s="23"/>
      <c r="AF20" s="27">
        <f>VLOOKUP(B20,'[1]Att Sheet'!$B$8:$W$7784,21,0)</f>
        <v>0</v>
      </c>
      <c r="AG20" s="27">
        <f>VLOOKUP(B20,'[1]Att Sheet'!$B$8:$W$7784,22,0)</f>
        <v>0</v>
      </c>
      <c r="AH20" s="27">
        <f>VLOOKUP(B20,'[1]Att Sheet'!$B$8:$AM$7781,23,0)</f>
        <v>230</v>
      </c>
      <c r="AI20" s="27">
        <f>VLOOKUP(B20,'[1]Att Sheet'!$B$8:$BM$7781,24,0)</f>
        <v>0</v>
      </c>
      <c r="AJ20" s="28">
        <f t="shared" si="4"/>
        <v>1822</v>
      </c>
      <c r="AK20" s="23">
        <f t="shared" si="5"/>
        <v>18731</v>
      </c>
      <c r="AL20" s="29"/>
      <c r="AM20" s="29"/>
      <c r="AN20" s="29"/>
      <c r="AO20" s="29"/>
      <c r="AP20" s="29"/>
    </row>
    <row r="21" spans="1:42" s="30" customFormat="1" x14ac:dyDescent="0.25">
      <c r="A21" s="17">
        <v>13.9285714285714</v>
      </c>
      <c r="B21" s="17" t="s">
        <v>52</v>
      </c>
      <c r="C21" s="18" t="str">
        <f>VLOOKUP(B21,'[1]Master '!$B$5:$AJ$1788,7,0)</f>
        <v>ATUL RAJENDRA PATIL</v>
      </c>
      <c r="D21" s="19">
        <f>VLOOKUP(B21,'[1]Master '!$B$5:$AJ$7030,28,0)</f>
        <v>17000</v>
      </c>
      <c r="E21" s="19" t="str">
        <f>VLOOKUP(B21,'[1]Master '!$B$5:$AJ$7030,27,0)</f>
        <v>PM</v>
      </c>
      <c r="F21" s="19" t="str">
        <f>VLOOKUP(B21,'[1]Master '!$B$5:$AJ$7030,8,0)</f>
        <v>MALE</v>
      </c>
      <c r="G21" s="20">
        <f>VLOOKUP(B21,'[1]Att Sheet'!$B$8:$CP$7781,19,0)</f>
        <v>24</v>
      </c>
      <c r="H21" s="20">
        <f>VLOOKUP(B21,'[1]Att Sheet'!$B$8:$CP$7781,20,0)</f>
        <v>29</v>
      </c>
      <c r="I21" s="21">
        <f>VLOOKUP(B21,'[1]Master '!B$5:$AJ$1788,29,0)</f>
        <v>13456</v>
      </c>
      <c r="J21" s="21">
        <f>VLOOKUP(B21,'[1]Master '!B$5:$AJ$1788,30,0)</f>
        <v>1346</v>
      </c>
      <c r="K21" s="21">
        <f>VLOOKUP(B21,'[1]Master '!B$5:$AJ$1788,31,0)</f>
        <v>0</v>
      </c>
      <c r="L21" s="21">
        <f>VLOOKUP(B21,'[1]Master '!B$5:$AJ$1788,32,0)</f>
        <v>0</v>
      </c>
      <c r="M21" s="21">
        <f>VLOOKUP(B21,'[1]Master '!B$5:$AJ$1788,33,0)</f>
        <v>0</v>
      </c>
      <c r="N21" s="21">
        <f>VLOOKUP(B21,'[1]Master '!B$5:$AJ$1788,34,0)</f>
        <v>2198</v>
      </c>
      <c r="O21" s="22">
        <f t="shared" si="0"/>
        <v>17000</v>
      </c>
      <c r="P21" s="23">
        <f t="shared" si="1"/>
        <v>12588</v>
      </c>
      <c r="Q21" s="23">
        <f t="shared" si="1"/>
        <v>1260</v>
      </c>
      <c r="R21" s="23">
        <f t="shared" si="1"/>
        <v>0</v>
      </c>
      <c r="S21" s="23">
        <f t="shared" si="1"/>
        <v>0</v>
      </c>
      <c r="T21" s="23">
        <f t="shared" si="1"/>
        <v>0</v>
      </c>
      <c r="U21" s="24">
        <f t="shared" si="1"/>
        <v>2057</v>
      </c>
      <c r="V21" s="24">
        <f t="shared" si="2"/>
        <v>2468</v>
      </c>
      <c r="W21" s="25">
        <f>VLOOKUP(B21,'[1]Att Sheet'!$B$8:$CP$7781,25,0)</f>
        <v>0</v>
      </c>
      <c r="X21" s="23">
        <f t="shared" si="3"/>
        <v>18373</v>
      </c>
      <c r="Y21" s="23">
        <f t="shared" si="6"/>
        <v>14645</v>
      </c>
      <c r="Z21" s="23">
        <f t="shared" si="7"/>
        <v>14645</v>
      </c>
      <c r="AA21" s="23">
        <f t="shared" si="8"/>
        <v>18373</v>
      </c>
      <c r="AB21" s="23">
        <f t="shared" si="9"/>
        <v>1758</v>
      </c>
      <c r="AC21" s="23">
        <f t="shared" si="10"/>
        <v>138</v>
      </c>
      <c r="AD21" s="26">
        <f t="shared" si="11"/>
        <v>200</v>
      </c>
      <c r="AE21" s="23"/>
      <c r="AF21" s="27">
        <f>VLOOKUP(B21,'[1]Att Sheet'!$B$8:$W$7784,21,0)</f>
        <v>0</v>
      </c>
      <c r="AG21" s="27">
        <f>VLOOKUP(B21,'[1]Att Sheet'!$B$8:$W$7784,22,0)</f>
        <v>0</v>
      </c>
      <c r="AH21" s="27">
        <f>VLOOKUP(B21,'[1]Att Sheet'!$B$8:$AM$7781,23,0)</f>
        <v>230</v>
      </c>
      <c r="AI21" s="27">
        <f>VLOOKUP(B21,'[1]Att Sheet'!$B$8:$BM$7781,24,0)</f>
        <v>0</v>
      </c>
      <c r="AJ21" s="28">
        <f t="shared" si="4"/>
        <v>2326</v>
      </c>
      <c r="AK21" s="23">
        <f t="shared" si="5"/>
        <v>16047</v>
      </c>
      <c r="AL21" s="29"/>
      <c r="AM21" s="29"/>
      <c r="AN21" s="29"/>
      <c r="AO21" s="29"/>
      <c r="AP21" s="29"/>
    </row>
    <row r="22" spans="1:42" s="30" customFormat="1" x14ac:dyDescent="0.25">
      <c r="A22" s="17">
        <v>15.119047619047601</v>
      </c>
      <c r="B22" s="17" t="s">
        <v>53</v>
      </c>
      <c r="C22" s="18" t="str">
        <f>VLOOKUP(B22,'[1]Master '!$B$5:$AJ$1788,7,0)</f>
        <v>SANDIP ANANDA PATIL</v>
      </c>
      <c r="D22" s="19">
        <f>VLOOKUP(B22,'[1]Master '!$B$5:$AJ$7030,28,0)</f>
        <v>29000</v>
      </c>
      <c r="E22" s="19" t="str">
        <f>VLOOKUP(B22,'[1]Master '!$B$5:$AJ$7030,27,0)</f>
        <v>PM</v>
      </c>
      <c r="F22" s="19" t="str">
        <f>VLOOKUP(B22,'[1]Master '!$B$5:$AJ$7030,8,0)</f>
        <v>MALE</v>
      </c>
      <c r="G22" s="20">
        <f>VLOOKUP(B22,'[1]Att Sheet'!$B$8:$CP$7781,19,0)</f>
        <v>0</v>
      </c>
      <c r="H22" s="20">
        <f>VLOOKUP(B22,'[1]Att Sheet'!$B$8:$CP$7781,20,0)</f>
        <v>31</v>
      </c>
      <c r="I22" s="21">
        <f>VLOOKUP(B22,'[1]Master '!B$5:$AJ$1788,29,0)</f>
        <v>13456</v>
      </c>
      <c r="J22" s="21">
        <f>VLOOKUP(B22,'[1]Master '!B$5:$AJ$1788,30,0)</f>
        <v>5383</v>
      </c>
      <c r="K22" s="21">
        <f>VLOOKUP(B22,'[1]Master '!B$5:$AJ$1788,31,0)</f>
        <v>2083</v>
      </c>
      <c r="L22" s="21">
        <f>VLOOKUP(B22,'[1]Master '!B$5:$AJ$1788,32,0)</f>
        <v>2083</v>
      </c>
      <c r="M22" s="21">
        <f>VLOOKUP(B22,'[1]Master '!B$5:$AJ$1788,33,0)</f>
        <v>200</v>
      </c>
      <c r="N22" s="21">
        <f>VLOOKUP(B22,'[1]Master '!B$5:$AJ$1788,34,0)</f>
        <v>5795</v>
      </c>
      <c r="O22" s="22">
        <f t="shared" si="0"/>
        <v>29000</v>
      </c>
      <c r="P22" s="23">
        <f t="shared" si="1"/>
        <v>13456</v>
      </c>
      <c r="Q22" s="23">
        <f t="shared" si="1"/>
        <v>5383</v>
      </c>
      <c r="R22" s="23">
        <f t="shared" si="1"/>
        <v>2083</v>
      </c>
      <c r="S22" s="23">
        <f t="shared" si="1"/>
        <v>2083</v>
      </c>
      <c r="T22" s="23">
        <f t="shared" si="1"/>
        <v>200</v>
      </c>
      <c r="U22" s="24">
        <f t="shared" si="1"/>
        <v>5795</v>
      </c>
      <c r="V22" s="24">
        <f t="shared" si="2"/>
        <v>0</v>
      </c>
      <c r="W22" s="25">
        <f>VLOOKUP(B22,'[1]Att Sheet'!$B$8:$CP$7781,25,0)</f>
        <v>500</v>
      </c>
      <c r="X22" s="23">
        <f t="shared" si="3"/>
        <v>29500</v>
      </c>
      <c r="Y22" s="23">
        <f t="shared" si="6"/>
        <v>24117</v>
      </c>
      <c r="Z22" s="23">
        <f t="shared" si="7"/>
        <v>15000</v>
      </c>
      <c r="AA22" s="23">
        <f t="shared" si="8"/>
        <v>0</v>
      </c>
      <c r="AB22" s="23">
        <f t="shared" si="9"/>
        <v>1800</v>
      </c>
      <c r="AC22" s="23">
        <f t="shared" si="10"/>
        <v>0</v>
      </c>
      <c r="AD22" s="26">
        <f t="shared" si="11"/>
        <v>200</v>
      </c>
      <c r="AE22" s="23"/>
      <c r="AF22" s="27">
        <f>VLOOKUP(B22,'[1]Att Sheet'!$B$8:$W$7784,21,0)</f>
        <v>0</v>
      </c>
      <c r="AG22" s="27">
        <f>VLOOKUP(B22,'[1]Att Sheet'!$B$8:$W$7784,22,0)</f>
        <v>0</v>
      </c>
      <c r="AH22" s="27">
        <f>VLOOKUP(B22,'[1]Att Sheet'!$B$8:$AM$7781,23,0)</f>
        <v>230</v>
      </c>
      <c r="AI22" s="27">
        <f>VLOOKUP(B22,'[1]Att Sheet'!$B$8:$BM$7781,24,0)</f>
        <v>0</v>
      </c>
      <c r="AJ22" s="28">
        <f t="shared" si="4"/>
        <v>2230</v>
      </c>
      <c r="AK22" s="23">
        <f t="shared" si="5"/>
        <v>27270</v>
      </c>
      <c r="AL22" s="29"/>
      <c r="AM22" s="29"/>
      <c r="AN22" s="29"/>
      <c r="AO22" s="29"/>
      <c r="AP22" s="29"/>
    </row>
    <row r="23" spans="1:42" s="30" customFormat="1" x14ac:dyDescent="0.25">
      <c r="A23" s="17">
        <v>16.3095238095238</v>
      </c>
      <c r="B23" s="17" t="s">
        <v>54</v>
      </c>
      <c r="C23" s="18" t="str">
        <f>VLOOKUP(B23,'[1]Master '!$B$5:$AJ$1788,7,0)</f>
        <v>VIVEK PRAKASH GONBARE</v>
      </c>
      <c r="D23" s="19">
        <f>VLOOKUP(B23,'[1]Master '!$B$5:$AJ$7030,28,0)</f>
        <v>22000</v>
      </c>
      <c r="E23" s="19" t="str">
        <f>VLOOKUP(B23,'[1]Master '!$B$5:$AJ$7030,27,0)</f>
        <v>PM</v>
      </c>
      <c r="F23" s="19" t="str">
        <f>VLOOKUP(B23,'[1]Master '!$B$5:$AJ$7030,8,0)</f>
        <v>MALE</v>
      </c>
      <c r="G23" s="20">
        <f>VLOOKUP(B23,'[1]Att Sheet'!$B$8:$CP$7781,19,0)</f>
        <v>38</v>
      </c>
      <c r="H23" s="20">
        <f>VLOOKUP(B23,'[1]Att Sheet'!$B$8:$CP$7781,20,0)</f>
        <v>30</v>
      </c>
      <c r="I23" s="21">
        <f>VLOOKUP(B23,'[1]Master '!B$5:$AJ$1788,29,0)</f>
        <v>13456</v>
      </c>
      <c r="J23" s="21">
        <f>VLOOKUP(B23,'[1]Master '!B$5:$AJ$1788,30,0)</f>
        <v>5383</v>
      </c>
      <c r="K23" s="21">
        <f>VLOOKUP(B23,'[1]Master '!B$5:$AJ$1788,31,0)</f>
        <v>0</v>
      </c>
      <c r="L23" s="21">
        <f>VLOOKUP(B23,'[1]Master '!B$5:$AJ$1788,32,0)</f>
        <v>2083</v>
      </c>
      <c r="M23" s="21">
        <f>VLOOKUP(B23,'[1]Master '!B$5:$AJ$1788,33,0)</f>
        <v>200</v>
      </c>
      <c r="N23" s="21">
        <f>VLOOKUP(B23,'[1]Master '!B$5:$AJ$1788,34,0)</f>
        <v>878</v>
      </c>
      <c r="O23" s="22">
        <f t="shared" si="0"/>
        <v>22000</v>
      </c>
      <c r="P23" s="23">
        <f t="shared" si="1"/>
        <v>13022</v>
      </c>
      <c r="Q23" s="23">
        <f t="shared" si="1"/>
        <v>5210</v>
      </c>
      <c r="R23" s="23">
        <f t="shared" si="1"/>
        <v>0</v>
      </c>
      <c r="S23" s="23">
        <f t="shared" si="1"/>
        <v>2016</v>
      </c>
      <c r="T23" s="23">
        <f t="shared" si="1"/>
        <v>194</v>
      </c>
      <c r="U23" s="24">
        <f t="shared" si="1"/>
        <v>850</v>
      </c>
      <c r="V23" s="24">
        <f t="shared" si="2"/>
        <v>5057</v>
      </c>
      <c r="W23" s="25">
        <f>VLOOKUP(B23,'[1]Att Sheet'!$B$8:$CP$7781,25,0)</f>
        <v>0</v>
      </c>
      <c r="X23" s="23">
        <f t="shared" si="3"/>
        <v>26349</v>
      </c>
      <c r="Y23" s="23">
        <f t="shared" si="6"/>
        <v>16082</v>
      </c>
      <c r="Z23" s="23">
        <f t="shared" si="7"/>
        <v>15000</v>
      </c>
      <c r="AA23" s="23">
        <f t="shared" si="8"/>
        <v>0</v>
      </c>
      <c r="AB23" s="23">
        <f t="shared" si="9"/>
        <v>1800</v>
      </c>
      <c r="AC23" s="23">
        <f t="shared" si="10"/>
        <v>0</v>
      </c>
      <c r="AD23" s="26">
        <f t="shared" si="11"/>
        <v>200</v>
      </c>
      <c r="AE23" s="23"/>
      <c r="AF23" s="27">
        <f>VLOOKUP(B23,'[1]Att Sheet'!$B$8:$W$7784,21,0)</f>
        <v>0</v>
      </c>
      <c r="AG23" s="27">
        <f>VLOOKUP(B23,'[1]Att Sheet'!$B$8:$W$7784,22,0)</f>
        <v>0</v>
      </c>
      <c r="AH23" s="27"/>
      <c r="AI23" s="27">
        <f>VLOOKUP(B23,'[1]Att Sheet'!$B$8:$BM$7781,24,0)</f>
        <v>0</v>
      </c>
      <c r="AJ23" s="28">
        <f t="shared" si="4"/>
        <v>2000</v>
      </c>
      <c r="AK23" s="23">
        <f t="shared" si="5"/>
        <v>24349</v>
      </c>
      <c r="AL23" s="29"/>
      <c r="AM23" s="29"/>
      <c r="AN23" s="29"/>
      <c r="AO23" s="29"/>
      <c r="AP23" s="29"/>
    </row>
    <row r="24" spans="1:42" s="30" customFormat="1" x14ac:dyDescent="0.25">
      <c r="A24" s="17">
        <v>17.5</v>
      </c>
      <c r="B24" s="17" t="s">
        <v>55</v>
      </c>
      <c r="C24" s="18" t="str">
        <f>VLOOKUP(B24,'[1]Master '!$B$5:$AJ$1788,7,0)</f>
        <v>PRASAD PRAKASH KHOLLAM</v>
      </c>
      <c r="D24" s="19">
        <f>VLOOKUP(B24,'[1]Master '!$B$5:$AJ$7030,28,0)</f>
        <v>20000</v>
      </c>
      <c r="E24" s="19" t="str">
        <f>VLOOKUP(B24,'[1]Master '!$B$5:$AJ$7030,27,0)</f>
        <v>PM</v>
      </c>
      <c r="F24" s="19" t="str">
        <f>VLOOKUP(B24,'[1]Master '!$B$5:$AJ$7030,8,0)</f>
        <v>MALE</v>
      </c>
      <c r="G24" s="20">
        <f>VLOOKUP(B24,'[1]Att Sheet'!$B$8:$CP$7781,19,0)</f>
        <v>0</v>
      </c>
      <c r="H24" s="20">
        <f>VLOOKUP(B24,'[1]Att Sheet'!$B$8:$CP$7781,20,0)</f>
        <v>26.5</v>
      </c>
      <c r="I24" s="21">
        <f>VLOOKUP(B24,'[1]Master '!B$5:$AJ$1788,29,0)</f>
        <v>13456</v>
      </c>
      <c r="J24" s="21">
        <f>VLOOKUP(B24,'[1]Master '!B$5:$AJ$1788,30,0)</f>
        <v>5383</v>
      </c>
      <c r="K24" s="21">
        <f>VLOOKUP(B24,'[1]Master '!B$5:$AJ$1788,31,0)</f>
        <v>0</v>
      </c>
      <c r="L24" s="21">
        <f>VLOOKUP(B24,'[1]Master '!B$5:$AJ$1788,32,0)</f>
        <v>0</v>
      </c>
      <c r="M24" s="21">
        <f>VLOOKUP(B24,'[1]Master '!B$5:$AJ$1788,33,0)</f>
        <v>0</v>
      </c>
      <c r="N24" s="21">
        <f>VLOOKUP(B24,'[1]Master '!B$5:$AJ$1788,34,0)</f>
        <v>1161</v>
      </c>
      <c r="O24" s="22">
        <f t="shared" si="0"/>
        <v>20000</v>
      </c>
      <c r="P24" s="23">
        <f t="shared" si="1"/>
        <v>11503</v>
      </c>
      <c r="Q24" s="23">
        <f t="shared" si="1"/>
        <v>4602</v>
      </c>
      <c r="R24" s="23">
        <f t="shared" si="1"/>
        <v>0</v>
      </c>
      <c r="S24" s="23">
        <f t="shared" si="1"/>
        <v>0</v>
      </c>
      <c r="T24" s="23">
        <f t="shared" si="1"/>
        <v>0</v>
      </c>
      <c r="U24" s="24">
        <f t="shared" si="1"/>
        <v>993</v>
      </c>
      <c r="V24" s="24">
        <f t="shared" si="2"/>
        <v>0</v>
      </c>
      <c r="W24" s="25">
        <f>VLOOKUP(B24,'[1]Att Sheet'!$B$8:$CP$7781,25,0)</f>
        <v>0</v>
      </c>
      <c r="X24" s="23">
        <f t="shared" si="3"/>
        <v>17098</v>
      </c>
      <c r="Y24" s="23">
        <f t="shared" si="6"/>
        <v>12496</v>
      </c>
      <c r="Z24" s="23">
        <f t="shared" si="7"/>
        <v>12496</v>
      </c>
      <c r="AA24" s="23">
        <f t="shared" si="8"/>
        <v>17098</v>
      </c>
      <c r="AB24" s="23">
        <f t="shared" si="9"/>
        <v>1500</v>
      </c>
      <c r="AC24" s="23">
        <f t="shared" si="10"/>
        <v>129</v>
      </c>
      <c r="AD24" s="26">
        <f t="shared" si="11"/>
        <v>200</v>
      </c>
      <c r="AE24" s="23"/>
      <c r="AF24" s="27">
        <f>VLOOKUP(B24,'[1]Att Sheet'!$B$8:$W$7784,21,0)</f>
        <v>0</v>
      </c>
      <c r="AG24" s="27">
        <f>VLOOKUP(B24,'[1]Att Sheet'!$B$8:$W$7784,22,0)</f>
        <v>0</v>
      </c>
      <c r="AH24" s="27">
        <f>VLOOKUP(B24,'[1]Att Sheet'!$B$8:$AM$7781,23,0)</f>
        <v>230</v>
      </c>
      <c r="AI24" s="27">
        <f>VLOOKUP(B24,'[1]Att Sheet'!$B$8:$BM$7781,24,0)</f>
        <v>0</v>
      </c>
      <c r="AJ24" s="28">
        <f t="shared" si="4"/>
        <v>2059</v>
      </c>
      <c r="AK24" s="23">
        <f t="shared" si="5"/>
        <v>15039</v>
      </c>
      <c r="AL24" s="29"/>
      <c r="AM24" s="29"/>
      <c r="AN24" s="29"/>
      <c r="AO24" s="29"/>
      <c r="AP24" s="29"/>
    </row>
    <row r="25" spans="1:42" s="30" customFormat="1" x14ac:dyDescent="0.25">
      <c r="A25" s="17">
        <v>18.6904761904762</v>
      </c>
      <c r="B25" s="17" t="s">
        <v>56</v>
      </c>
      <c r="C25" s="18" t="str">
        <f>VLOOKUP(B25,'[1]Master '!$B$5:$AJ$1788,7,0)</f>
        <v>SANDIP NIVRUTI  SUTAR</v>
      </c>
      <c r="D25" s="19">
        <f>VLOOKUP(B25,'[1]Master '!$B$5:$AJ$7030,28,0)</f>
        <v>37500</v>
      </c>
      <c r="E25" s="19" t="str">
        <f>VLOOKUP(B25,'[1]Master '!$B$5:$AJ$7030,27,0)</f>
        <v>PM</v>
      </c>
      <c r="F25" s="19" t="str">
        <f>VLOOKUP(B25,'[1]Master '!$B$5:$AJ$7030,8,0)</f>
        <v>MALE</v>
      </c>
      <c r="G25" s="20">
        <f>VLOOKUP(B25,'[1]Att Sheet'!$B$8:$CP$7781,19,0)</f>
        <v>0</v>
      </c>
      <c r="H25" s="20">
        <f>VLOOKUP(B25,'[1]Att Sheet'!$B$8:$CP$7781,20,0)</f>
        <v>31</v>
      </c>
      <c r="I25" s="21">
        <f>VLOOKUP(B25,'[1]Master '!B$5:$AJ$1788,29,0)</f>
        <v>13456</v>
      </c>
      <c r="J25" s="21">
        <f>VLOOKUP(B25,'[1]Master '!B$5:$AJ$1788,30,0)</f>
        <v>5383</v>
      </c>
      <c r="K25" s="21">
        <f>VLOOKUP(B25,'[1]Master '!B$5:$AJ$1788,31,0)</f>
        <v>2083</v>
      </c>
      <c r="L25" s="21">
        <f>VLOOKUP(B25,'[1]Master '!B$5:$AJ$1788,32,0)</f>
        <v>2083</v>
      </c>
      <c r="M25" s="21">
        <f>VLOOKUP(B25,'[1]Master '!B$5:$AJ$1788,33,0)</f>
        <v>200</v>
      </c>
      <c r="N25" s="21">
        <f>VLOOKUP(B25,'[1]Master '!B$5:$AJ$1788,34,0)</f>
        <v>14295</v>
      </c>
      <c r="O25" s="22">
        <f t="shared" si="0"/>
        <v>37500</v>
      </c>
      <c r="P25" s="23">
        <f t="shared" ref="P25:U40" si="12">ROUNDUP((I25/$H$4*$H25),0)</f>
        <v>13456</v>
      </c>
      <c r="Q25" s="23">
        <f t="shared" si="12"/>
        <v>5383</v>
      </c>
      <c r="R25" s="23">
        <f t="shared" si="12"/>
        <v>2083</v>
      </c>
      <c r="S25" s="23">
        <f t="shared" si="12"/>
        <v>2083</v>
      </c>
      <c r="T25" s="23">
        <f t="shared" si="12"/>
        <v>200</v>
      </c>
      <c r="U25" s="24">
        <f t="shared" si="12"/>
        <v>14295</v>
      </c>
      <c r="V25" s="24">
        <f t="shared" si="2"/>
        <v>0</v>
      </c>
      <c r="W25" s="25">
        <f>VLOOKUP(B25,'[1]Att Sheet'!$B$8:$CP$7781,25,0)</f>
        <v>500</v>
      </c>
      <c r="X25" s="23">
        <f t="shared" si="3"/>
        <v>38000</v>
      </c>
      <c r="Y25" s="23">
        <f t="shared" si="6"/>
        <v>32617</v>
      </c>
      <c r="Z25" s="23">
        <f t="shared" si="7"/>
        <v>15000</v>
      </c>
      <c r="AA25" s="23">
        <f t="shared" si="8"/>
        <v>0</v>
      </c>
      <c r="AB25" s="23">
        <f t="shared" si="9"/>
        <v>1800</v>
      </c>
      <c r="AC25" s="23">
        <f t="shared" si="10"/>
        <v>0</v>
      </c>
      <c r="AD25" s="26">
        <f t="shared" si="11"/>
        <v>200</v>
      </c>
      <c r="AE25" s="23"/>
      <c r="AF25" s="27">
        <f>VLOOKUP(B25,'[1]Att Sheet'!$B$8:$W$7784,21,0)</f>
        <v>0</v>
      </c>
      <c r="AG25" s="27">
        <f>VLOOKUP(B25,'[1]Att Sheet'!$B$8:$W$7784,22,0)</f>
        <v>0</v>
      </c>
      <c r="AH25" s="27">
        <f>VLOOKUP(B25,'[1]Att Sheet'!$B$8:$AM$7781,23,0)</f>
        <v>230</v>
      </c>
      <c r="AI25" s="27">
        <f>VLOOKUP(B25,'[1]Att Sheet'!$B$8:$BM$7781,24,0)</f>
        <v>0</v>
      </c>
      <c r="AJ25" s="28">
        <f t="shared" si="4"/>
        <v>2230</v>
      </c>
      <c r="AK25" s="23">
        <f t="shared" si="5"/>
        <v>35770</v>
      </c>
      <c r="AL25" s="29"/>
      <c r="AM25" s="29"/>
      <c r="AN25" s="29"/>
      <c r="AO25" s="29"/>
      <c r="AP25" s="29"/>
    </row>
    <row r="26" spans="1:42" s="30" customFormat="1" x14ac:dyDescent="0.25">
      <c r="A26" s="17">
        <v>19.880952380952301</v>
      </c>
      <c r="B26" s="17" t="s">
        <v>57</v>
      </c>
      <c r="C26" s="18" t="str">
        <f>VLOOKUP(B26,'[1]Master '!$B$5:$AJ$1788,7,0)</f>
        <v>RAJESH MALHARRAO MANE</v>
      </c>
      <c r="D26" s="19">
        <f>VLOOKUP(B26,'[1]Master '!$B$5:$AJ$7030,28,0)</f>
        <v>16000</v>
      </c>
      <c r="E26" s="19" t="str">
        <f>VLOOKUP(B26,'[1]Master '!$B$5:$AJ$7030,27,0)</f>
        <v>PM</v>
      </c>
      <c r="F26" s="19" t="str">
        <f>VLOOKUP(B26,'[1]Master '!$B$5:$AJ$7030,8,0)</f>
        <v>MALE</v>
      </c>
      <c r="G26" s="20">
        <f>VLOOKUP(B26,'[1]Att Sheet'!$B$8:$CP$7781,19,0)</f>
        <v>39</v>
      </c>
      <c r="H26" s="20">
        <f>VLOOKUP(B26,'[1]Att Sheet'!$B$8:$CP$7781,20,0)</f>
        <v>26</v>
      </c>
      <c r="I26" s="21">
        <f>VLOOKUP(B26,'[1]Master '!B$5:$AJ$1788,29,0)</f>
        <v>13456</v>
      </c>
      <c r="J26" s="21">
        <f>VLOOKUP(B26,'[1]Master '!B$5:$AJ$1788,30,0)</f>
        <v>1346</v>
      </c>
      <c r="K26" s="21">
        <f>VLOOKUP(B26,'[1]Master '!B$5:$AJ$1788,31,0)</f>
        <v>0</v>
      </c>
      <c r="L26" s="21">
        <f>VLOOKUP(B26,'[1]Master '!B$5:$AJ$1788,32,0)</f>
        <v>0</v>
      </c>
      <c r="M26" s="21">
        <f>VLOOKUP(B26,'[1]Master '!B$5:$AJ$1788,33,0)</f>
        <v>0</v>
      </c>
      <c r="N26" s="21">
        <f>VLOOKUP(B26,'[1]Master '!B$5:$AJ$1788,34,0)</f>
        <v>1198</v>
      </c>
      <c r="O26" s="22">
        <f t="shared" si="0"/>
        <v>16000</v>
      </c>
      <c r="P26" s="23">
        <f t="shared" si="12"/>
        <v>11286</v>
      </c>
      <c r="Q26" s="23">
        <f t="shared" si="12"/>
        <v>1129</v>
      </c>
      <c r="R26" s="23">
        <f t="shared" si="12"/>
        <v>0</v>
      </c>
      <c r="S26" s="23">
        <f t="shared" si="12"/>
        <v>0</v>
      </c>
      <c r="T26" s="23">
        <f t="shared" si="12"/>
        <v>0</v>
      </c>
      <c r="U26" s="24">
        <f t="shared" si="12"/>
        <v>1005</v>
      </c>
      <c r="V26" s="24">
        <f t="shared" si="2"/>
        <v>3775</v>
      </c>
      <c r="W26" s="25">
        <f>VLOOKUP(B26,'[1]Att Sheet'!$B$8:$CP$7781,25,0)</f>
        <v>0</v>
      </c>
      <c r="X26" s="23">
        <f t="shared" si="3"/>
        <v>17195</v>
      </c>
      <c r="Y26" s="23">
        <f t="shared" si="6"/>
        <v>12291</v>
      </c>
      <c r="Z26" s="23">
        <f t="shared" si="7"/>
        <v>12291</v>
      </c>
      <c r="AA26" s="23">
        <f t="shared" si="8"/>
        <v>17195</v>
      </c>
      <c r="AB26" s="23">
        <f t="shared" si="9"/>
        <v>1475</v>
      </c>
      <c r="AC26" s="23">
        <f t="shared" si="10"/>
        <v>129</v>
      </c>
      <c r="AD26" s="26">
        <f t="shared" si="11"/>
        <v>200</v>
      </c>
      <c r="AE26" s="23"/>
      <c r="AF26" s="27">
        <f>VLOOKUP(B26,'[1]Att Sheet'!$B$8:$W$7784,21,0)</f>
        <v>0</v>
      </c>
      <c r="AG26" s="27">
        <f>VLOOKUP(B26,'[1]Att Sheet'!$B$8:$W$7784,22,0)</f>
        <v>0</v>
      </c>
      <c r="AH26" s="27">
        <f>VLOOKUP(B26,'[1]Att Sheet'!$B$8:$AM$7781,23,0)</f>
        <v>230</v>
      </c>
      <c r="AI26" s="27">
        <f>VLOOKUP(B26,'[1]Att Sheet'!$B$8:$BM$7781,24,0)</f>
        <v>0</v>
      </c>
      <c r="AJ26" s="28">
        <f t="shared" si="4"/>
        <v>2034</v>
      </c>
      <c r="AK26" s="23">
        <f t="shared" si="5"/>
        <v>15161</v>
      </c>
      <c r="AL26" s="29"/>
      <c r="AM26" s="29"/>
      <c r="AN26" s="29"/>
      <c r="AO26" s="29"/>
      <c r="AP26" s="29"/>
    </row>
    <row r="27" spans="1:42" s="30" customFormat="1" x14ac:dyDescent="0.25">
      <c r="A27" s="17">
        <v>21.071428571428498</v>
      </c>
      <c r="B27" s="17" t="s">
        <v>58</v>
      </c>
      <c r="C27" s="18" t="str">
        <f>VLOOKUP(B27,'[1]Master '!$B$5:$AJ$1788,7,0)</f>
        <v>RAMESH LOTAN MALI</v>
      </c>
      <c r="D27" s="19">
        <f>VLOOKUP(B27,'[1]Master '!$B$5:$AJ$7030,28,0)</f>
        <v>26000</v>
      </c>
      <c r="E27" s="19" t="str">
        <f>VLOOKUP(B27,'[1]Master '!$B$5:$AJ$7030,27,0)</f>
        <v>PM</v>
      </c>
      <c r="F27" s="19" t="str">
        <f>VLOOKUP(B27,'[1]Master '!$B$5:$AJ$7030,8,0)</f>
        <v>MALE</v>
      </c>
      <c r="G27" s="20">
        <f>VLOOKUP(B27,'[1]Att Sheet'!$B$8:$CP$7781,19,0)</f>
        <v>22</v>
      </c>
      <c r="H27" s="20">
        <f>VLOOKUP(B27,'[1]Att Sheet'!$B$8:$CP$7781,20,0)</f>
        <v>25</v>
      </c>
      <c r="I27" s="21">
        <f>VLOOKUP(B27,'[1]Master '!B$5:$AJ$1788,29,0)</f>
        <v>13456</v>
      </c>
      <c r="J27" s="21">
        <f>VLOOKUP(B27,'[1]Master '!B$5:$AJ$1788,30,0)</f>
        <v>5383</v>
      </c>
      <c r="K27" s="21">
        <f>VLOOKUP(B27,'[1]Master '!B$5:$AJ$1788,31,0)</f>
        <v>2083</v>
      </c>
      <c r="L27" s="21">
        <f>VLOOKUP(B27,'[1]Master '!B$5:$AJ$1788,32,0)</f>
        <v>2083</v>
      </c>
      <c r="M27" s="21">
        <f>VLOOKUP(B27,'[1]Master '!B$5:$AJ$1788,33,0)</f>
        <v>200</v>
      </c>
      <c r="N27" s="21">
        <f>VLOOKUP(B27,'[1]Master '!B$5:$AJ$1788,34,0)</f>
        <v>2795</v>
      </c>
      <c r="O27" s="22">
        <f t="shared" si="0"/>
        <v>26000</v>
      </c>
      <c r="P27" s="23">
        <f t="shared" si="12"/>
        <v>10852</v>
      </c>
      <c r="Q27" s="23">
        <f t="shared" si="12"/>
        <v>4342</v>
      </c>
      <c r="R27" s="23">
        <f t="shared" si="12"/>
        <v>1680</v>
      </c>
      <c r="S27" s="23">
        <f t="shared" si="12"/>
        <v>1680</v>
      </c>
      <c r="T27" s="23">
        <f t="shared" si="12"/>
        <v>162</v>
      </c>
      <c r="U27" s="24">
        <f t="shared" si="12"/>
        <v>2255</v>
      </c>
      <c r="V27" s="24">
        <f t="shared" si="2"/>
        <v>3460</v>
      </c>
      <c r="W27" s="25">
        <f>VLOOKUP(B27,'[1]Att Sheet'!$B$8:$CP$7781,25,0)</f>
        <v>0</v>
      </c>
      <c r="X27" s="23">
        <f t="shared" si="3"/>
        <v>24431</v>
      </c>
      <c r="Y27" s="23">
        <f t="shared" si="6"/>
        <v>16629</v>
      </c>
      <c r="Z27" s="23">
        <f t="shared" si="7"/>
        <v>15000</v>
      </c>
      <c r="AA27" s="23">
        <f t="shared" si="8"/>
        <v>0</v>
      </c>
      <c r="AB27" s="23">
        <f t="shared" si="9"/>
        <v>1800</v>
      </c>
      <c r="AC27" s="23">
        <f t="shared" si="10"/>
        <v>0</v>
      </c>
      <c r="AD27" s="26">
        <f t="shared" si="11"/>
        <v>200</v>
      </c>
      <c r="AE27" s="23"/>
      <c r="AF27" s="27">
        <f>VLOOKUP(B27,'[1]Att Sheet'!$B$8:$W$7784,21,0)</f>
        <v>0</v>
      </c>
      <c r="AG27" s="27">
        <f>VLOOKUP(B27,'[1]Att Sheet'!$B$8:$W$7784,22,0)</f>
        <v>0</v>
      </c>
      <c r="AH27" s="27">
        <f>VLOOKUP(B27,'[1]Att Sheet'!$B$8:$AM$7781,23,0)</f>
        <v>230</v>
      </c>
      <c r="AI27" s="27">
        <f>VLOOKUP(B27,'[1]Att Sheet'!$B$8:$BM$7781,24,0)</f>
        <v>0</v>
      </c>
      <c r="AJ27" s="28">
        <f t="shared" si="4"/>
        <v>2230</v>
      </c>
      <c r="AK27" s="23">
        <f t="shared" si="5"/>
        <v>22201</v>
      </c>
      <c r="AL27" s="29"/>
      <c r="AM27" s="29"/>
      <c r="AN27" s="29"/>
      <c r="AO27" s="29"/>
      <c r="AP27" s="29"/>
    </row>
    <row r="28" spans="1:42" s="30" customFormat="1" x14ac:dyDescent="0.25">
      <c r="A28" s="17">
        <v>22.261904761904699</v>
      </c>
      <c r="B28" s="17" t="s">
        <v>59</v>
      </c>
      <c r="C28" s="18" t="str">
        <f>VLOOKUP(B28,'[1]Master '!$B$5:$AJ$1788,7,0)</f>
        <v>SUDARSHAN ANANT HAJARE</v>
      </c>
      <c r="D28" s="19">
        <f>VLOOKUP(B28,'[1]Master '!$B$5:$AJ$7030,28,0)</f>
        <v>33000</v>
      </c>
      <c r="E28" s="19" t="str">
        <f>VLOOKUP(B28,'[1]Master '!$B$5:$AJ$7030,27,0)</f>
        <v>PM</v>
      </c>
      <c r="F28" s="19" t="str">
        <f>VLOOKUP(B28,'[1]Master '!$B$5:$AJ$7030,8,0)</f>
        <v>MALE</v>
      </c>
      <c r="G28" s="20">
        <f>VLOOKUP(B28,'[1]Att Sheet'!$B$8:$CP$7781,19,0)</f>
        <v>0</v>
      </c>
      <c r="H28" s="20">
        <f>VLOOKUP(B28,'[1]Att Sheet'!$B$8:$CP$7781,20,0)</f>
        <v>27</v>
      </c>
      <c r="I28" s="21">
        <f>VLOOKUP(B28,'[1]Master '!B$5:$AJ$1788,29,0)</f>
        <v>13456</v>
      </c>
      <c r="J28" s="21">
        <f>VLOOKUP(B28,'[1]Master '!B$5:$AJ$1788,30,0)</f>
        <v>5383</v>
      </c>
      <c r="K28" s="21">
        <f>VLOOKUP(B28,'[1]Master '!B$5:$AJ$1788,31,0)</f>
        <v>2083</v>
      </c>
      <c r="L28" s="21">
        <f>VLOOKUP(B28,'[1]Master '!B$5:$AJ$1788,32,0)</f>
        <v>2083</v>
      </c>
      <c r="M28" s="21">
        <f>VLOOKUP(B28,'[1]Master '!B$5:$AJ$1788,33,0)</f>
        <v>200</v>
      </c>
      <c r="N28" s="21">
        <f>VLOOKUP(B28,'[1]Master '!B$5:$AJ$1788,34,0)</f>
        <v>9795</v>
      </c>
      <c r="O28" s="22">
        <f t="shared" si="0"/>
        <v>33000</v>
      </c>
      <c r="P28" s="23">
        <f t="shared" si="12"/>
        <v>11720</v>
      </c>
      <c r="Q28" s="23">
        <f t="shared" si="12"/>
        <v>4689</v>
      </c>
      <c r="R28" s="23">
        <f t="shared" si="12"/>
        <v>1815</v>
      </c>
      <c r="S28" s="23">
        <f t="shared" si="12"/>
        <v>1815</v>
      </c>
      <c r="T28" s="23">
        <f t="shared" si="12"/>
        <v>175</v>
      </c>
      <c r="U28" s="24">
        <f t="shared" si="12"/>
        <v>8532</v>
      </c>
      <c r="V28" s="24">
        <f t="shared" si="2"/>
        <v>0</v>
      </c>
      <c r="W28" s="25">
        <f>VLOOKUP(B28,'[1]Att Sheet'!$B$8:$CP$7781,25,0)</f>
        <v>0</v>
      </c>
      <c r="X28" s="23">
        <f t="shared" si="3"/>
        <v>28746</v>
      </c>
      <c r="Y28" s="23">
        <f t="shared" si="6"/>
        <v>24057</v>
      </c>
      <c r="Z28" s="23">
        <f t="shared" si="7"/>
        <v>15000</v>
      </c>
      <c r="AA28" s="23">
        <f t="shared" si="8"/>
        <v>0</v>
      </c>
      <c r="AB28" s="23">
        <f t="shared" si="9"/>
        <v>1800</v>
      </c>
      <c r="AC28" s="23">
        <f t="shared" si="10"/>
        <v>0</v>
      </c>
      <c r="AD28" s="26">
        <f t="shared" si="11"/>
        <v>200</v>
      </c>
      <c r="AE28" s="23"/>
      <c r="AF28" s="27">
        <f>VLOOKUP(B28,'[1]Att Sheet'!$B$8:$W$7784,21,0)</f>
        <v>0</v>
      </c>
      <c r="AG28" s="27">
        <f>VLOOKUP(B28,'[1]Att Sheet'!$B$8:$W$7784,22,0)</f>
        <v>0</v>
      </c>
      <c r="AH28" s="27">
        <f>VLOOKUP(B28,'[1]Att Sheet'!$B$8:$AM$7781,23,0)</f>
        <v>230</v>
      </c>
      <c r="AI28" s="27">
        <f>VLOOKUP(B28,'[1]Att Sheet'!$B$8:$BM$7781,24,0)</f>
        <v>0</v>
      </c>
      <c r="AJ28" s="28">
        <f t="shared" si="4"/>
        <v>2230</v>
      </c>
      <c r="AK28" s="23">
        <f t="shared" si="5"/>
        <v>26516</v>
      </c>
      <c r="AL28" s="29"/>
      <c r="AM28" s="29"/>
      <c r="AN28" s="29"/>
      <c r="AO28" s="29"/>
      <c r="AP28" s="29"/>
    </row>
    <row r="29" spans="1:42" s="30" customFormat="1" x14ac:dyDescent="0.25">
      <c r="A29" s="17">
        <v>23.452380952380899</v>
      </c>
      <c r="B29" s="17" t="s">
        <v>60</v>
      </c>
      <c r="C29" s="18" t="str">
        <f>VLOOKUP(B29,'[1]Master '!$B$5:$AJ$1788,7,0)</f>
        <v>PRAVIN NAMDEV SHINTRE</v>
      </c>
      <c r="D29" s="19">
        <f>VLOOKUP(B29,'[1]Master '!$B$5:$AJ$7030,28,0)</f>
        <v>22000</v>
      </c>
      <c r="E29" s="19" t="str">
        <f>VLOOKUP(B29,'[1]Master '!$B$5:$AJ$7030,27,0)</f>
        <v>PM</v>
      </c>
      <c r="F29" s="19" t="str">
        <f>VLOOKUP(B29,'[1]Master '!$B$5:$AJ$7030,8,0)</f>
        <v>MALE</v>
      </c>
      <c r="G29" s="20">
        <f>VLOOKUP(B29,'[1]Att Sheet'!$B$8:$CP$7781,19,0)</f>
        <v>0</v>
      </c>
      <c r="H29" s="20">
        <f>VLOOKUP(B29,'[1]Att Sheet'!$B$8:$CP$7781,20,0)</f>
        <v>31</v>
      </c>
      <c r="I29" s="21">
        <f>VLOOKUP(B29,'[1]Master '!B$5:$AJ$1788,29,0)</f>
        <v>13456</v>
      </c>
      <c r="J29" s="21">
        <f>VLOOKUP(B29,'[1]Master '!B$5:$AJ$1788,30,0)</f>
        <v>5383</v>
      </c>
      <c r="K29" s="21">
        <f>VLOOKUP(B29,'[1]Master '!B$5:$AJ$1788,31,0)</f>
        <v>0</v>
      </c>
      <c r="L29" s="21">
        <f>VLOOKUP(B29,'[1]Master '!B$5:$AJ$1788,32,0)</f>
        <v>2083</v>
      </c>
      <c r="M29" s="21">
        <f>VLOOKUP(B29,'[1]Master '!B$5:$AJ$1788,33,0)</f>
        <v>200</v>
      </c>
      <c r="N29" s="21">
        <f>VLOOKUP(B29,'[1]Master '!B$5:$AJ$1788,34,0)</f>
        <v>878</v>
      </c>
      <c r="O29" s="22">
        <f t="shared" si="0"/>
        <v>22000</v>
      </c>
      <c r="P29" s="23">
        <f t="shared" si="12"/>
        <v>13456</v>
      </c>
      <c r="Q29" s="23">
        <f t="shared" si="12"/>
        <v>5383</v>
      </c>
      <c r="R29" s="23">
        <f t="shared" si="12"/>
        <v>0</v>
      </c>
      <c r="S29" s="23">
        <f t="shared" si="12"/>
        <v>2083</v>
      </c>
      <c r="T29" s="23">
        <f t="shared" si="12"/>
        <v>200</v>
      </c>
      <c r="U29" s="24">
        <f t="shared" si="12"/>
        <v>878</v>
      </c>
      <c r="V29" s="24">
        <f t="shared" si="2"/>
        <v>0</v>
      </c>
      <c r="W29" s="25">
        <f>VLOOKUP(B29,'[1]Att Sheet'!$B$8:$CP$7781,25,0)</f>
        <v>500</v>
      </c>
      <c r="X29" s="23">
        <f t="shared" si="3"/>
        <v>22500</v>
      </c>
      <c r="Y29" s="23">
        <f t="shared" si="6"/>
        <v>17117</v>
      </c>
      <c r="Z29" s="23">
        <f t="shared" si="7"/>
        <v>15000</v>
      </c>
      <c r="AA29" s="23">
        <f t="shared" si="8"/>
        <v>0</v>
      </c>
      <c r="AB29" s="23">
        <f t="shared" si="9"/>
        <v>1800</v>
      </c>
      <c r="AC29" s="23">
        <f t="shared" si="10"/>
        <v>0</v>
      </c>
      <c r="AD29" s="26">
        <f t="shared" si="11"/>
        <v>200</v>
      </c>
      <c r="AE29" s="23"/>
      <c r="AF29" s="27">
        <f>VLOOKUP(B29,'[1]Att Sheet'!$B$8:$W$7784,21,0)</f>
        <v>0</v>
      </c>
      <c r="AG29" s="27">
        <f>VLOOKUP(B29,'[1]Att Sheet'!$B$8:$W$7784,22,0)</f>
        <v>0</v>
      </c>
      <c r="AH29" s="27">
        <f>VLOOKUP(B29,'[1]Att Sheet'!$B$8:$AM$7781,23,0)</f>
        <v>230</v>
      </c>
      <c r="AI29" s="27">
        <f>VLOOKUP(B29,'[1]Att Sheet'!$B$8:$BM$7781,24,0)</f>
        <v>0</v>
      </c>
      <c r="AJ29" s="28">
        <f t="shared" si="4"/>
        <v>2230</v>
      </c>
      <c r="AK29" s="23">
        <f t="shared" si="5"/>
        <v>20270</v>
      </c>
      <c r="AL29" s="29"/>
      <c r="AM29" s="29"/>
      <c r="AN29" s="29"/>
      <c r="AO29" s="29"/>
      <c r="AP29" s="29"/>
    </row>
    <row r="30" spans="1:42" s="30" customFormat="1" x14ac:dyDescent="0.25">
      <c r="A30" s="17">
        <v>24.6428571428571</v>
      </c>
      <c r="B30" s="17" t="s">
        <v>61</v>
      </c>
      <c r="C30" s="18" t="str">
        <f>VLOOKUP(B30,'[1]Master '!$B$5:$AJ$1788,7,0)</f>
        <v>SURAJ DATTATRAY PATIL</v>
      </c>
      <c r="D30" s="19">
        <f>VLOOKUP(B30,'[1]Master '!$B$5:$AJ$7030,28,0)</f>
        <v>32150</v>
      </c>
      <c r="E30" s="19" t="str">
        <f>VLOOKUP(B30,'[1]Master '!$B$5:$AJ$7030,27,0)</f>
        <v>PM</v>
      </c>
      <c r="F30" s="19" t="str">
        <f>VLOOKUP(B30,'[1]Master '!$B$5:$AJ$7030,8,0)</f>
        <v>MALE</v>
      </c>
      <c r="G30" s="20">
        <f>VLOOKUP(B30,'[1]Att Sheet'!$B$8:$CP$7781,19,0)</f>
        <v>0</v>
      </c>
      <c r="H30" s="20">
        <f>VLOOKUP(B30,'[1]Att Sheet'!$B$8:$CP$7781,20,0)</f>
        <v>30</v>
      </c>
      <c r="I30" s="21">
        <f>VLOOKUP(B30,'[1]Master '!B$5:$AJ$1788,29,0)</f>
        <v>13456</v>
      </c>
      <c r="J30" s="21">
        <f>VLOOKUP(B30,'[1]Master '!B$5:$AJ$1788,30,0)</f>
        <v>5383</v>
      </c>
      <c r="K30" s="21">
        <f>VLOOKUP(B30,'[1]Master '!B$5:$AJ$1788,31,0)</f>
        <v>2083</v>
      </c>
      <c r="L30" s="21">
        <f>VLOOKUP(B30,'[1]Master '!B$5:$AJ$1788,32,0)</f>
        <v>2083</v>
      </c>
      <c r="M30" s="21">
        <f>VLOOKUP(B30,'[1]Master '!B$5:$AJ$1788,33,0)</f>
        <v>200</v>
      </c>
      <c r="N30" s="21">
        <f>VLOOKUP(B30,'[1]Master '!B$5:$AJ$1788,34,0)</f>
        <v>8945</v>
      </c>
      <c r="O30" s="22">
        <f t="shared" si="0"/>
        <v>32150</v>
      </c>
      <c r="P30" s="23">
        <f t="shared" si="12"/>
        <v>13022</v>
      </c>
      <c r="Q30" s="23">
        <f t="shared" si="12"/>
        <v>5210</v>
      </c>
      <c r="R30" s="23">
        <f t="shared" si="12"/>
        <v>2016</v>
      </c>
      <c r="S30" s="23">
        <f t="shared" si="12"/>
        <v>2016</v>
      </c>
      <c r="T30" s="23">
        <f t="shared" si="12"/>
        <v>194</v>
      </c>
      <c r="U30" s="24">
        <f t="shared" si="12"/>
        <v>8657</v>
      </c>
      <c r="V30" s="24">
        <f t="shared" si="2"/>
        <v>0</v>
      </c>
      <c r="W30" s="25">
        <f>VLOOKUP(B30,'[1]Att Sheet'!$B$8:$CP$7781,25,0)</f>
        <v>0</v>
      </c>
      <c r="X30" s="23">
        <f t="shared" si="3"/>
        <v>31115</v>
      </c>
      <c r="Y30" s="23">
        <f t="shared" si="6"/>
        <v>25905</v>
      </c>
      <c r="Z30" s="23">
        <f t="shared" si="7"/>
        <v>15000</v>
      </c>
      <c r="AA30" s="23">
        <f t="shared" si="8"/>
        <v>0</v>
      </c>
      <c r="AB30" s="23">
        <f t="shared" si="9"/>
        <v>1800</v>
      </c>
      <c r="AC30" s="23">
        <f t="shared" si="10"/>
        <v>0</v>
      </c>
      <c r="AD30" s="26">
        <f t="shared" si="11"/>
        <v>200</v>
      </c>
      <c r="AE30" s="23"/>
      <c r="AF30" s="27">
        <f>VLOOKUP(B30,'[1]Att Sheet'!$B$8:$W$7784,21,0)</f>
        <v>0</v>
      </c>
      <c r="AG30" s="27">
        <f>VLOOKUP(B30,'[1]Att Sheet'!$B$8:$W$7784,22,0)</f>
        <v>0</v>
      </c>
      <c r="AH30" s="27">
        <f>VLOOKUP(B30,'[1]Att Sheet'!$B$8:$AM$7781,23,0)</f>
        <v>230</v>
      </c>
      <c r="AI30" s="27">
        <f>VLOOKUP(B30,'[1]Att Sheet'!$B$8:$BM$7781,24,0)</f>
        <v>0</v>
      </c>
      <c r="AJ30" s="28">
        <f t="shared" si="4"/>
        <v>2230</v>
      </c>
      <c r="AK30" s="23">
        <f t="shared" si="5"/>
        <v>28885</v>
      </c>
      <c r="AL30" s="29"/>
      <c r="AM30" s="29"/>
      <c r="AN30" s="29"/>
      <c r="AO30" s="29"/>
      <c r="AP30" s="29"/>
    </row>
    <row r="31" spans="1:42" s="30" customFormat="1" x14ac:dyDescent="0.25">
      <c r="A31" s="17">
        <v>25.8333333333333</v>
      </c>
      <c r="B31" s="17" t="s">
        <v>62</v>
      </c>
      <c r="C31" s="18" t="str">
        <f>VLOOKUP(B31,'[1]Master '!$B$5:$AJ$1788,7,0)</f>
        <v>SUMAN KHAN</v>
      </c>
      <c r="D31" s="19">
        <f>VLOOKUP(B31,'[1]Master '!$B$5:$AJ$7030,28,0)</f>
        <v>16000</v>
      </c>
      <c r="E31" s="19" t="str">
        <f>VLOOKUP(B31,'[1]Master '!$B$5:$AJ$7030,27,0)</f>
        <v>PM</v>
      </c>
      <c r="F31" s="19" t="str">
        <f>VLOOKUP(B31,'[1]Master '!$B$5:$AJ$7030,8,0)</f>
        <v>MALE</v>
      </c>
      <c r="G31" s="20">
        <f>VLOOKUP(B31,'[1]Att Sheet'!$B$8:$CP$7781,19,0)</f>
        <v>64</v>
      </c>
      <c r="H31" s="20">
        <f>VLOOKUP(B31,'[1]Att Sheet'!$B$8:$CP$7781,20,0)</f>
        <v>28</v>
      </c>
      <c r="I31" s="21">
        <f>VLOOKUP(B31,'[1]Master '!B$5:$AJ$1788,29,0)</f>
        <v>13456</v>
      </c>
      <c r="J31" s="21">
        <f>VLOOKUP(B31,'[1]Master '!B$5:$AJ$1788,30,0)</f>
        <v>1346</v>
      </c>
      <c r="K31" s="21">
        <f>VLOOKUP(B31,'[1]Master '!B$5:$AJ$1788,31,0)</f>
        <v>0</v>
      </c>
      <c r="L31" s="21">
        <f>VLOOKUP(B31,'[1]Master '!B$5:$AJ$1788,32,0)</f>
        <v>0</v>
      </c>
      <c r="M31" s="21">
        <f>VLOOKUP(B31,'[1]Master '!B$5:$AJ$1788,33,0)</f>
        <v>0</v>
      </c>
      <c r="N31" s="21">
        <f>VLOOKUP(B31,'[1]Master '!B$5:$AJ$1788,34,0)</f>
        <v>1198</v>
      </c>
      <c r="O31" s="22">
        <f t="shared" si="0"/>
        <v>16000</v>
      </c>
      <c r="P31" s="23">
        <f t="shared" si="12"/>
        <v>12154</v>
      </c>
      <c r="Q31" s="23">
        <f t="shared" si="12"/>
        <v>1216</v>
      </c>
      <c r="R31" s="23">
        <f t="shared" si="12"/>
        <v>0</v>
      </c>
      <c r="S31" s="23">
        <f t="shared" si="12"/>
        <v>0</v>
      </c>
      <c r="T31" s="23">
        <f t="shared" si="12"/>
        <v>0</v>
      </c>
      <c r="U31" s="24">
        <f t="shared" si="12"/>
        <v>1083</v>
      </c>
      <c r="V31" s="24">
        <f t="shared" si="2"/>
        <v>6194</v>
      </c>
      <c r="W31" s="25">
        <f>VLOOKUP(B31,'[1]Att Sheet'!$B$8:$CP$7781,25,0)</f>
        <v>0</v>
      </c>
      <c r="X31" s="23">
        <f t="shared" si="3"/>
        <v>20647</v>
      </c>
      <c r="Y31" s="23">
        <f t="shared" si="6"/>
        <v>13237</v>
      </c>
      <c r="Z31" s="23">
        <f t="shared" si="7"/>
        <v>13237</v>
      </c>
      <c r="AA31" s="23">
        <f t="shared" si="8"/>
        <v>20647</v>
      </c>
      <c r="AB31" s="23">
        <f t="shared" si="9"/>
        <v>1589</v>
      </c>
      <c r="AC31" s="23">
        <f t="shared" si="10"/>
        <v>155</v>
      </c>
      <c r="AD31" s="26">
        <f t="shared" si="11"/>
        <v>200</v>
      </c>
      <c r="AE31" s="23"/>
      <c r="AF31" s="27">
        <f>VLOOKUP(B31,'[1]Att Sheet'!$B$8:$W$7784,21,0)</f>
        <v>0</v>
      </c>
      <c r="AG31" s="27">
        <f>VLOOKUP(B31,'[1]Att Sheet'!$B$8:$W$7784,22,0)</f>
        <v>0</v>
      </c>
      <c r="AH31" s="27">
        <f>VLOOKUP(B31,'[1]Att Sheet'!$B$8:$AM$7781,23,0)</f>
        <v>230</v>
      </c>
      <c r="AI31" s="27">
        <f>VLOOKUP(B31,'[1]Att Sheet'!$B$8:$BM$7781,24,0)</f>
        <v>0</v>
      </c>
      <c r="AJ31" s="28">
        <f t="shared" si="4"/>
        <v>2174</v>
      </c>
      <c r="AK31" s="23">
        <f t="shared" si="5"/>
        <v>18473</v>
      </c>
      <c r="AL31" s="29"/>
      <c r="AM31" s="29"/>
      <c r="AN31" s="29"/>
      <c r="AO31" s="29"/>
      <c r="AP31" s="29"/>
    </row>
    <row r="32" spans="1:42" s="30" customFormat="1" x14ac:dyDescent="0.25">
      <c r="A32" s="17">
        <v>27.023809523809501</v>
      </c>
      <c r="B32" s="17" t="s">
        <v>63</v>
      </c>
      <c r="C32" s="18" t="str">
        <f>VLOOKUP(B32,'[1]Master '!$B$5:$AJ$1788,7,0)</f>
        <v>SAHEL MALLIK</v>
      </c>
      <c r="D32" s="19">
        <f>VLOOKUP(B32,'[1]Master '!$B$5:$AJ$7030,28,0)</f>
        <v>12000</v>
      </c>
      <c r="E32" s="19" t="str">
        <f>VLOOKUP(B32,'[1]Master '!$B$5:$AJ$7030,27,0)</f>
        <v>PM</v>
      </c>
      <c r="F32" s="19" t="str">
        <f>VLOOKUP(B32,'[1]Master '!$B$5:$AJ$7030,8,0)</f>
        <v>MALE</v>
      </c>
      <c r="G32" s="20">
        <f>VLOOKUP(B32,'[1]Att Sheet'!$B$8:$CP$7781,19,0)</f>
        <v>0</v>
      </c>
      <c r="H32" s="20">
        <f>VLOOKUP(B32,'[1]Att Sheet'!$B$8:$CP$7781,20,0)</f>
        <v>9.5</v>
      </c>
      <c r="I32" s="21">
        <f>VLOOKUP(B32,'[1]Master '!B$5:$AJ$1788,29,0)</f>
        <v>12000</v>
      </c>
      <c r="J32" s="21">
        <f>VLOOKUP(B32,'[1]Master '!B$5:$AJ$1788,30,0)</f>
        <v>0</v>
      </c>
      <c r="K32" s="21">
        <f>VLOOKUP(B32,'[1]Master '!B$5:$AJ$1788,31,0)</f>
        <v>0</v>
      </c>
      <c r="L32" s="21">
        <f>VLOOKUP(B32,'[1]Master '!B$5:$AJ$1788,32,0)</f>
        <v>0</v>
      </c>
      <c r="M32" s="21">
        <f>VLOOKUP(B32,'[1]Master '!B$5:$AJ$1788,33,0)</f>
        <v>0</v>
      </c>
      <c r="N32" s="21">
        <f>VLOOKUP(B32,'[1]Master '!B$5:$AJ$1788,34,0)</f>
        <v>0</v>
      </c>
      <c r="O32" s="22">
        <f t="shared" si="0"/>
        <v>12000</v>
      </c>
      <c r="P32" s="23">
        <f t="shared" si="12"/>
        <v>3678</v>
      </c>
      <c r="Q32" s="23">
        <f t="shared" si="12"/>
        <v>0</v>
      </c>
      <c r="R32" s="23">
        <f t="shared" si="12"/>
        <v>0</v>
      </c>
      <c r="S32" s="23">
        <f t="shared" si="12"/>
        <v>0</v>
      </c>
      <c r="T32" s="23">
        <f t="shared" si="12"/>
        <v>0</v>
      </c>
      <c r="U32" s="24">
        <f t="shared" si="12"/>
        <v>0</v>
      </c>
      <c r="V32" s="24">
        <f t="shared" si="2"/>
        <v>0</v>
      </c>
      <c r="W32" s="25">
        <f>VLOOKUP(B32,'[1]Att Sheet'!$B$8:$CP$7781,25,0)</f>
        <v>0</v>
      </c>
      <c r="X32" s="23">
        <f t="shared" si="3"/>
        <v>3678</v>
      </c>
      <c r="Y32" s="23">
        <f t="shared" si="6"/>
        <v>3678</v>
      </c>
      <c r="Z32" s="23">
        <f t="shared" si="7"/>
        <v>3678</v>
      </c>
      <c r="AA32" s="23">
        <f t="shared" si="8"/>
        <v>3678</v>
      </c>
      <c r="AB32" s="23">
        <f t="shared" si="9"/>
        <v>442</v>
      </c>
      <c r="AC32" s="23">
        <f t="shared" si="10"/>
        <v>28</v>
      </c>
      <c r="AD32" s="26">
        <f t="shared" si="11"/>
        <v>0</v>
      </c>
      <c r="AE32" s="23"/>
      <c r="AF32" s="27">
        <f>VLOOKUP(B32,'[1]Att Sheet'!$B$8:$W$7784,21,0)</f>
        <v>0</v>
      </c>
      <c r="AG32" s="27">
        <f>VLOOKUP(B32,'[1]Att Sheet'!$B$8:$W$7784,22,0)</f>
        <v>0</v>
      </c>
      <c r="AH32" s="27">
        <f>VLOOKUP(B32,'[1]Att Sheet'!$B$8:$AM$7781,23,0)</f>
        <v>230</v>
      </c>
      <c r="AI32" s="27">
        <f>VLOOKUP(B32,'[1]Att Sheet'!$B$8:$BM$7781,24,0)</f>
        <v>0</v>
      </c>
      <c r="AJ32" s="28">
        <f t="shared" si="4"/>
        <v>700</v>
      </c>
      <c r="AK32" s="23">
        <f t="shared" si="5"/>
        <v>2978</v>
      </c>
      <c r="AL32" s="29"/>
      <c r="AM32" s="29"/>
      <c r="AN32" s="29"/>
      <c r="AO32" s="29"/>
      <c r="AP32" s="29"/>
    </row>
    <row r="33" spans="1:42" s="30" customFormat="1" x14ac:dyDescent="0.25">
      <c r="A33" s="17">
        <v>28.214285714285701</v>
      </c>
      <c r="B33" s="17" t="s">
        <v>64</v>
      </c>
      <c r="C33" s="18" t="str">
        <f>VLOOKUP(B33,'[1]Master '!$B$5:$AJ$1788,7,0)</f>
        <v>VIRSEN DINKAR PATIL</v>
      </c>
      <c r="D33" s="19">
        <f>VLOOKUP(B33,'[1]Master '!$B$5:$AJ$7030,28,0)</f>
        <v>19000</v>
      </c>
      <c r="E33" s="19" t="str">
        <f>VLOOKUP(B33,'[1]Master '!$B$5:$AJ$7030,27,0)</f>
        <v>PM</v>
      </c>
      <c r="F33" s="19" t="str">
        <f>VLOOKUP(B33,'[1]Master '!$B$5:$AJ$7030,8,0)</f>
        <v>MALE</v>
      </c>
      <c r="G33" s="20">
        <f>VLOOKUP(B33,'[1]Att Sheet'!$B$8:$CP$7781,19,0)</f>
        <v>0</v>
      </c>
      <c r="H33" s="20">
        <f>VLOOKUP(B33,'[1]Att Sheet'!$B$8:$CP$7781,20,0)</f>
        <v>31</v>
      </c>
      <c r="I33" s="21">
        <f>VLOOKUP(B33,'[1]Master '!B$5:$AJ$1788,29,0)</f>
        <v>13456</v>
      </c>
      <c r="J33" s="21">
        <f>VLOOKUP(B33,'[1]Master '!B$5:$AJ$1788,30,0)</f>
        <v>5383</v>
      </c>
      <c r="K33" s="21">
        <f>VLOOKUP(B33,'[1]Master '!B$5:$AJ$1788,31,0)</f>
        <v>0</v>
      </c>
      <c r="L33" s="21">
        <f>VLOOKUP(B33,'[1]Master '!B$5:$AJ$1788,32,0)</f>
        <v>0</v>
      </c>
      <c r="M33" s="21">
        <f>VLOOKUP(B33,'[1]Master '!B$5:$AJ$1788,33,0)</f>
        <v>0</v>
      </c>
      <c r="N33" s="21">
        <f>VLOOKUP(B33,'[1]Master '!B$5:$AJ$1788,34,0)</f>
        <v>161</v>
      </c>
      <c r="O33" s="22">
        <f t="shared" si="0"/>
        <v>19000</v>
      </c>
      <c r="P33" s="23">
        <f t="shared" si="12"/>
        <v>13456</v>
      </c>
      <c r="Q33" s="23">
        <f t="shared" si="12"/>
        <v>5383</v>
      </c>
      <c r="R33" s="23">
        <f t="shared" si="12"/>
        <v>0</v>
      </c>
      <c r="S33" s="23">
        <f t="shared" si="12"/>
        <v>0</v>
      </c>
      <c r="T33" s="23">
        <f t="shared" si="12"/>
        <v>0</v>
      </c>
      <c r="U33" s="24">
        <f t="shared" si="12"/>
        <v>161</v>
      </c>
      <c r="V33" s="24">
        <f t="shared" si="2"/>
        <v>0</v>
      </c>
      <c r="W33" s="25">
        <f>VLOOKUP(B33,'[1]Att Sheet'!$B$8:$CP$7781,25,0)</f>
        <v>0</v>
      </c>
      <c r="X33" s="23">
        <f t="shared" si="3"/>
        <v>19000</v>
      </c>
      <c r="Y33" s="23">
        <f t="shared" si="6"/>
        <v>13617</v>
      </c>
      <c r="Z33" s="23">
        <f t="shared" si="7"/>
        <v>13617</v>
      </c>
      <c r="AA33" s="23">
        <f t="shared" si="8"/>
        <v>19000</v>
      </c>
      <c r="AB33" s="23">
        <f t="shared" si="9"/>
        <v>1635</v>
      </c>
      <c r="AC33" s="23">
        <f t="shared" si="10"/>
        <v>143</v>
      </c>
      <c r="AD33" s="26">
        <f t="shared" si="11"/>
        <v>200</v>
      </c>
      <c r="AE33" s="23"/>
      <c r="AF33" s="27">
        <f>VLOOKUP(B33,'[1]Att Sheet'!$B$8:$W$7784,21,0)</f>
        <v>0</v>
      </c>
      <c r="AG33" s="27">
        <f>VLOOKUP(B33,'[1]Att Sheet'!$B$8:$W$7784,22,0)</f>
        <v>0</v>
      </c>
      <c r="AH33" s="27">
        <f>VLOOKUP(B33,'[1]Att Sheet'!$B$8:$AM$7781,23,0)</f>
        <v>230</v>
      </c>
      <c r="AI33" s="27">
        <f>VLOOKUP(B33,'[1]Att Sheet'!$B$8:$BM$7781,24,0)</f>
        <v>0</v>
      </c>
      <c r="AJ33" s="28">
        <f t="shared" si="4"/>
        <v>2208</v>
      </c>
      <c r="AK33" s="23">
        <f t="shared" si="5"/>
        <v>16792</v>
      </c>
      <c r="AL33" s="29"/>
      <c r="AM33" s="29"/>
      <c r="AN33" s="29"/>
      <c r="AO33" s="29"/>
      <c r="AP33" s="29"/>
    </row>
    <row r="34" spans="1:42" s="30" customFormat="1" x14ac:dyDescent="0.25">
      <c r="A34" s="17">
        <v>29.404761904761902</v>
      </c>
      <c r="B34" s="17" t="s">
        <v>65</v>
      </c>
      <c r="C34" s="18" t="str">
        <f>VLOOKUP(B34,'[1]Master '!$B$5:$AJ$1788,7,0)</f>
        <v>SUNIL MAHADEV PADALKAR</v>
      </c>
      <c r="D34" s="19">
        <f>VLOOKUP(B34,'[1]Master '!$B$5:$AJ$7030,28,0)</f>
        <v>15000</v>
      </c>
      <c r="E34" s="19" t="str">
        <f>VLOOKUP(B34,'[1]Master '!$B$5:$AJ$7030,27,0)</f>
        <v>PM</v>
      </c>
      <c r="F34" s="19" t="str">
        <f>VLOOKUP(B34,'[1]Master '!$B$5:$AJ$7030,8,0)</f>
        <v>MALE</v>
      </c>
      <c r="G34" s="20">
        <f>VLOOKUP(B34,'[1]Att Sheet'!$B$8:$CP$7781,19,0)</f>
        <v>6</v>
      </c>
      <c r="H34" s="20">
        <f>VLOOKUP(B34,'[1]Att Sheet'!$B$8:$CP$7781,20,0)</f>
        <v>31</v>
      </c>
      <c r="I34" s="21">
        <f>VLOOKUP(B34,'[1]Master '!B$5:$AJ$1788,29,0)</f>
        <v>13456</v>
      </c>
      <c r="J34" s="21">
        <f>VLOOKUP(B34,'[1]Master '!B$5:$AJ$1788,30,0)</f>
        <v>0</v>
      </c>
      <c r="K34" s="21">
        <f>VLOOKUP(B34,'[1]Master '!B$5:$AJ$1788,31,0)</f>
        <v>0</v>
      </c>
      <c r="L34" s="21">
        <f>VLOOKUP(B34,'[1]Master '!B$5:$AJ$1788,32,0)</f>
        <v>0</v>
      </c>
      <c r="M34" s="21">
        <f>VLOOKUP(B34,'[1]Master '!B$5:$AJ$1788,33,0)</f>
        <v>0</v>
      </c>
      <c r="N34" s="21">
        <f>VLOOKUP(B34,'[1]Master '!B$5:$AJ$1788,34,0)</f>
        <v>1544</v>
      </c>
      <c r="O34" s="22">
        <f t="shared" si="0"/>
        <v>15000</v>
      </c>
      <c r="P34" s="23">
        <f t="shared" si="12"/>
        <v>13456</v>
      </c>
      <c r="Q34" s="23">
        <f t="shared" si="12"/>
        <v>0</v>
      </c>
      <c r="R34" s="23">
        <f t="shared" si="12"/>
        <v>0</v>
      </c>
      <c r="S34" s="23">
        <f t="shared" si="12"/>
        <v>0</v>
      </c>
      <c r="T34" s="23">
        <f t="shared" si="12"/>
        <v>0</v>
      </c>
      <c r="U34" s="24">
        <f t="shared" si="12"/>
        <v>1544</v>
      </c>
      <c r="V34" s="24">
        <f t="shared" si="2"/>
        <v>545</v>
      </c>
      <c r="W34" s="25">
        <f>VLOOKUP(B34,'[1]Att Sheet'!$B$8:$CP$7781,25,0)</f>
        <v>500</v>
      </c>
      <c r="X34" s="23">
        <f t="shared" si="3"/>
        <v>16045</v>
      </c>
      <c r="Y34" s="23">
        <f t="shared" si="6"/>
        <v>15500</v>
      </c>
      <c r="Z34" s="23">
        <f t="shared" si="7"/>
        <v>15000</v>
      </c>
      <c r="AA34" s="23">
        <f t="shared" si="8"/>
        <v>16045</v>
      </c>
      <c r="AB34" s="23">
        <f t="shared" si="9"/>
        <v>1800</v>
      </c>
      <c r="AC34" s="23">
        <f t="shared" si="10"/>
        <v>121</v>
      </c>
      <c r="AD34" s="26">
        <f t="shared" si="11"/>
        <v>200</v>
      </c>
      <c r="AE34" s="23"/>
      <c r="AF34" s="27">
        <f>VLOOKUP(B34,'[1]Att Sheet'!$B$8:$W$7784,21,0)</f>
        <v>0</v>
      </c>
      <c r="AG34" s="27">
        <f>VLOOKUP(B34,'[1]Att Sheet'!$B$8:$W$7784,22,0)</f>
        <v>0</v>
      </c>
      <c r="AH34" s="27">
        <f>VLOOKUP(B34,'[1]Att Sheet'!$B$8:$AM$7781,23,0)</f>
        <v>230</v>
      </c>
      <c r="AI34" s="27">
        <f>VLOOKUP(B34,'[1]Att Sheet'!$B$8:$BM$7781,24,0)</f>
        <v>0</v>
      </c>
      <c r="AJ34" s="28">
        <f t="shared" si="4"/>
        <v>2351</v>
      </c>
      <c r="AK34" s="23">
        <f t="shared" si="5"/>
        <v>13694</v>
      </c>
      <c r="AL34" s="29"/>
      <c r="AM34" s="29"/>
      <c r="AN34" s="29"/>
      <c r="AO34" s="29"/>
      <c r="AP34" s="29"/>
    </row>
    <row r="35" spans="1:42" s="30" customFormat="1" x14ac:dyDescent="0.25">
      <c r="A35" s="17">
        <v>30.595238095238098</v>
      </c>
      <c r="B35" s="17" t="s">
        <v>66</v>
      </c>
      <c r="C35" s="18" t="str">
        <f>VLOOKUP(B35,'[1]Master '!$B$5:$AJ$1788,7,0)</f>
        <v>RAKIBUL KHAN</v>
      </c>
      <c r="D35" s="19">
        <f>VLOOKUP(B35,'[1]Master '!$B$5:$AJ$7030,28,0)</f>
        <v>15000</v>
      </c>
      <c r="E35" s="19" t="str">
        <f>VLOOKUP(B35,'[1]Master '!$B$5:$AJ$7030,27,0)</f>
        <v>PM</v>
      </c>
      <c r="F35" s="19" t="str">
        <f>VLOOKUP(B35,'[1]Master '!$B$5:$AJ$7030,8,0)</f>
        <v>MALE</v>
      </c>
      <c r="G35" s="20">
        <f>VLOOKUP(B35,'[1]Att Sheet'!$B$8:$CP$7781,19,0)</f>
        <v>61</v>
      </c>
      <c r="H35" s="20">
        <f>VLOOKUP(B35,'[1]Att Sheet'!$B$8:$CP$7781,20,0)</f>
        <v>31</v>
      </c>
      <c r="I35" s="21">
        <f>VLOOKUP(B35,'[1]Master '!B$5:$AJ$1788,29,0)</f>
        <v>13456</v>
      </c>
      <c r="J35" s="21">
        <f>VLOOKUP(B35,'[1]Master '!B$5:$AJ$1788,30,0)</f>
        <v>0</v>
      </c>
      <c r="K35" s="21">
        <f>VLOOKUP(B35,'[1]Master '!B$5:$AJ$1788,31,0)</f>
        <v>0</v>
      </c>
      <c r="L35" s="21">
        <f>VLOOKUP(B35,'[1]Master '!B$5:$AJ$1788,32,0)</f>
        <v>0</v>
      </c>
      <c r="M35" s="21">
        <f>VLOOKUP(B35,'[1]Master '!B$5:$AJ$1788,33,0)</f>
        <v>0</v>
      </c>
      <c r="N35" s="21">
        <f>VLOOKUP(B35,'[1]Master '!B$5:$AJ$1788,34,0)</f>
        <v>1544</v>
      </c>
      <c r="O35" s="22">
        <f t="shared" si="0"/>
        <v>15000</v>
      </c>
      <c r="P35" s="23">
        <f t="shared" si="12"/>
        <v>13456</v>
      </c>
      <c r="Q35" s="23">
        <f t="shared" si="12"/>
        <v>0</v>
      </c>
      <c r="R35" s="23">
        <f t="shared" si="12"/>
        <v>0</v>
      </c>
      <c r="S35" s="23">
        <f t="shared" si="12"/>
        <v>0</v>
      </c>
      <c r="T35" s="23">
        <f t="shared" si="12"/>
        <v>0</v>
      </c>
      <c r="U35" s="24">
        <f t="shared" si="12"/>
        <v>1544</v>
      </c>
      <c r="V35" s="24">
        <f t="shared" si="2"/>
        <v>5535</v>
      </c>
      <c r="W35" s="25">
        <f>VLOOKUP(B35,'[1]Att Sheet'!$B$8:$CP$7781,25,0)</f>
        <v>500</v>
      </c>
      <c r="X35" s="23">
        <f t="shared" si="3"/>
        <v>21035</v>
      </c>
      <c r="Y35" s="23">
        <f t="shared" si="6"/>
        <v>15500</v>
      </c>
      <c r="Z35" s="23">
        <f t="shared" si="7"/>
        <v>15000</v>
      </c>
      <c r="AA35" s="23">
        <f t="shared" si="8"/>
        <v>21035</v>
      </c>
      <c r="AB35" s="23">
        <f t="shared" si="9"/>
        <v>1800</v>
      </c>
      <c r="AC35" s="23">
        <f t="shared" si="10"/>
        <v>158</v>
      </c>
      <c r="AD35" s="26">
        <f t="shared" si="11"/>
        <v>200</v>
      </c>
      <c r="AE35" s="23"/>
      <c r="AF35" s="27">
        <f>VLOOKUP(B35,'[1]Att Sheet'!$B$8:$W$7784,21,0)</f>
        <v>0</v>
      </c>
      <c r="AG35" s="27">
        <f>VLOOKUP(B35,'[1]Att Sheet'!$B$8:$W$7784,22,0)</f>
        <v>0</v>
      </c>
      <c r="AH35" s="27">
        <f>VLOOKUP(B35,'[1]Att Sheet'!$B$8:$AM$7781,23,0)</f>
        <v>230</v>
      </c>
      <c r="AI35" s="27">
        <f>VLOOKUP(B35,'[1]Att Sheet'!$B$8:$BM$7781,24,0)</f>
        <v>0</v>
      </c>
      <c r="AJ35" s="28">
        <f t="shared" si="4"/>
        <v>2388</v>
      </c>
      <c r="AK35" s="23">
        <f t="shared" si="5"/>
        <v>18647</v>
      </c>
      <c r="AL35" s="29"/>
      <c r="AM35" s="29"/>
      <c r="AN35" s="29"/>
      <c r="AO35" s="29"/>
      <c r="AP35" s="29"/>
    </row>
    <row r="36" spans="1:42" s="30" customFormat="1" x14ac:dyDescent="0.25">
      <c r="A36" s="17">
        <v>31.785714285714199</v>
      </c>
      <c r="B36" s="17" t="s">
        <v>67</v>
      </c>
      <c r="C36" s="18" t="str">
        <f>VLOOKUP(B36,'[1]Master '!$B$5:$AJ$1788,7,0)</f>
        <v>ANIL</v>
      </c>
      <c r="D36" s="19">
        <f>VLOOKUP(B36,'[1]Master '!$B$5:$AJ$7030,28,0)</f>
        <v>16000</v>
      </c>
      <c r="E36" s="19" t="str">
        <f>VLOOKUP(B36,'[1]Master '!$B$5:$AJ$7030,27,0)</f>
        <v>PM</v>
      </c>
      <c r="F36" s="19" t="str">
        <f>VLOOKUP(B36,'[1]Master '!$B$5:$AJ$7030,8,0)</f>
        <v>MALE</v>
      </c>
      <c r="G36" s="20">
        <f>VLOOKUP(B36,'[1]Att Sheet'!$B$8:$CP$7781,19,0)</f>
        <v>28</v>
      </c>
      <c r="H36" s="20">
        <f>VLOOKUP(B36,'[1]Att Sheet'!$B$8:$CP$7781,20,0)</f>
        <v>30</v>
      </c>
      <c r="I36" s="21">
        <f>VLOOKUP(B36,'[1]Master '!B$5:$AJ$1788,29,0)</f>
        <v>13456</v>
      </c>
      <c r="J36" s="21">
        <f>VLOOKUP(B36,'[1]Master '!B$5:$AJ$1788,30,0)</f>
        <v>1544</v>
      </c>
      <c r="K36" s="21">
        <f>VLOOKUP(B36,'[1]Master '!B$5:$AJ$1788,31,0)</f>
        <v>0</v>
      </c>
      <c r="L36" s="21">
        <f>VLOOKUP(B36,'[1]Master '!B$5:$AJ$1788,32,0)</f>
        <v>0</v>
      </c>
      <c r="M36" s="21">
        <f>VLOOKUP(B36,'[1]Master '!B$5:$AJ$1788,33,0)</f>
        <v>0</v>
      </c>
      <c r="N36" s="21">
        <f>VLOOKUP(B36,'[1]Master '!B$5:$AJ$1788,34,0)</f>
        <v>1000</v>
      </c>
      <c r="O36" s="22">
        <f t="shared" si="0"/>
        <v>16000</v>
      </c>
      <c r="P36" s="23">
        <f t="shared" si="12"/>
        <v>13022</v>
      </c>
      <c r="Q36" s="23">
        <f t="shared" si="12"/>
        <v>1495</v>
      </c>
      <c r="R36" s="23">
        <f t="shared" si="12"/>
        <v>0</v>
      </c>
      <c r="S36" s="23">
        <f t="shared" si="12"/>
        <v>0</v>
      </c>
      <c r="T36" s="23">
        <f t="shared" si="12"/>
        <v>0</v>
      </c>
      <c r="U36" s="24">
        <f t="shared" si="12"/>
        <v>968</v>
      </c>
      <c r="V36" s="24">
        <f t="shared" si="2"/>
        <v>2710</v>
      </c>
      <c r="W36" s="25">
        <f>VLOOKUP(B36,'[1]Att Sheet'!$B$8:$CP$7781,25,0)</f>
        <v>0</v>
      </c>
      <c r="X36" s="23">
        <f t="shared" si="3"/>
        <v>18195</v>
      </c>
      <c r="Y36" s="23">
        <f t="shared" si="6"/>
        <v>13990</v>
      </c>
      <c r="Z36" s="23">
        <f t="shared" si="7"/>
        <v>13990</v>
      </c>
      <c r="AA36" s="23">
        <f t="shared" si="8"/>
        <v>18195</v>
      </c>
      <c r="AB36" s="23">
        <f t="shared" si="9"/>
        <v>1679</v>
      </c>
      <c r="AC36" s="23">
        <f t="shared" si="10"/>
        <v>137</v>
      </c>
      <c r="AD36" s="26">
        <f t="shared" si="11"/>
        <v>200</v>
      </c>
      <c r="AE36" s="23"/>
      <c r="AF36" s="27">
        <f>VLOOKUP(B36,'[1]Att Sheet'!$B$8:$W$7784,21,0)</f>
        <v>0</v>
      </c>
      <c r="AG36" s="27">
        <f>VLOOKUP(B36,'[1]Att Sheet'!$B$8:$W$7784,22,0)</f>
        <v>0</v>
      </c>
      <c r="AH36" s="27">
        <f>VLOOKUP(B36,'[1]Att Sheet'!$B$8:$AM$7781,23,0)</f>
        <v>230</v>
      </c>
      <c r="AI36" s="27">
        <f>VLOOKUP(B36,'[1]Att Sheet'!$B$8:$BM$7781,24,0)</f>
        <v>0</v>
      </c>
      <c r="AJ36" s="28">
        <f t="shared" si="4"/>
        <v>2246</v>
      </c>
      <c r="AK36" s="23">
        <f t="shared" si="5"/>
        <v>15949</v>
      </c>
      <c r="AL36" s="29"/>
      <c r="AM36" s="29"/>
      <c r="AN36" s="29"/>
      <c r="AO36" s="29"/>
      <c r="AP36" s="29"/>
    </row>
    <row r="37" spans="1:42" s="30" customFormat="1" x14ac:dyDescent="0.25">
      <c r="A37" s="17">
        <v>32.976190476190403</v>
      </c>
      <c r="B37" s="17" t="s">
        <v>68</v>
      </c>
      <c r="C37" s="18" t="str">
        <f>VLOOKUP(B37,'[1]Master '!$B$5:$AJ$1788,7,0)</f>
        <v>SIDDHI NANDKUMAR PATIL</v>
      </c>
      <c r="D37" s="19">
        <f>VLOOKUP(B37,'[1]Master '!$B$5:$AJ$7030,28,0)</f>
        <v>13000</v>
      </c>
      <c r="E37" s="19" t="str">
        <f>VLOOKUP(B37,'[1]Master '!$B$5:$AJ$7030,27,0)</f>
        <v>PM</v>
      </c>
      <c r="F37" s="19" t="str">
        <f>VLOOKUP(B37,'[1]Master '!$B$5:$AJ$7030,8,0)</f>
        <v>FEMALE</v>
      </c>
      <c r="G37" s="20">
        <f>VLOOKUP(B37,'[1]Att Sheet'!$B$8:$CP$7781,19,0)</f>
        <v>0</v>
      </c>
      <c r="H37" s="20">
        <f>VLOOKUP(B37,'[1]Att Sheet'!$B$8:$CP$7781,20,0)</f>
        <v>24</v>
      </c>
      <c r="I37" s="21">
        <f>VLOOKUP(B37,'[1]Master '!B$5:$AJ$1788,29,0)</f>
        <v>12000</v>
      </c>
      <c r="J37" s="21">
        <f>VLOOKUP(B37,'[1]Master '!B$5:$AJ$1788,30,0)</f>
        <v>0</v>
      </c>
      <c r="K37" s="21">
        <f>VLOOKUP(B37,'[1]Master '!B$5:$AJ$1788,31,0)</f>
        <v>0</v>
      </c>
      <c r="L37" s="21">
        <f>VLOOKUP(B37,'[1]Master '!B$5:$AJ$1788,32,0)</f>
        <v>0</v>
      </c>
      <c r="M37" s="21">
        <f>VLOOKUP(B37,'[1]Master '!B$5:$AJ$1788,33,0)</f>
        <v>0</v>
      </c>
      <c r="N37" s="21">
        <f>VLOOKUP(B37,'[1]Master '!B$5:$AJ$1788,34,0)</f>
        <v>1000</v>
      </c>
      <c r="O37" s="22">
        <f t="shared" si="0"/>
        <v>13000</v>
      </c>
      <c r="P37" s="23">
        <f t="shared" si="12"/>
        <v>9291</v>
      </c>
      <c r="Q37" s="23">
        <f t="shared" si="12"/>
        <v>0</v>
      </c>
      <c r="R37" s="23">
        <f t="shared" si="12"/>
        <v>0</v>
      </c>
      <c r="S37" s="23">
        <f t="shared" si="12"/>
        <v>0</v>
      </c>
      <c r="T37" s="23">
        <f t="shared" si="12"/>
        <v>0</v>
      </c>
      <c r="U37" s="24">
        <f t="shared" si="12"/>
        <v>775</v>
      </c>
      <c r="V37" s="24">
        <f t="shared" si="2"/>
        <v>0</v>
      </c>
      <c r="W37" s="25">
        <f>VLOOKUP(B37,'[1]Att Sheet'!$B$8:$CP$7781,25,0)</f>
        <v>0</v>
      </c>
      <c r="X37" s="23">
        <f t="shared" si="3"/>
        <v>10066</v>
      </c>
      <c r="Y37" s="23">
        <f t="shared" si="6"/>
        <v>10066</v>
      </c>
      <c r="Z37" s="23">
        <f t="shared" si="7"/>
        <v>10066</v>
      </c>
      <c r="AA37" s="23">
        <f t="shared" si="8"/>
        <v>10066</v>
      </c>
      <c r="AB37" s="23">
        <f t="shared" si="9"/>
        <v>1208</v>
      </c>
      <c r="AC37" s="23">
        <f t="shared" si="10"/>
        <v>76</v>
      </c>
      <c r="AD37" s="26">
        <f t="shared" si="11"/>
        <v>200</v>
      </c>
      <c r="AE37" s="23"/>
      <c r="AF37" s="27">
        <f>VLOOKUP(B37,'[1]Att Sheet'!$B$8:$W$7784,21,0)</f>
        <v>0</v>
      </c>
      <c r="AG37" s="27">
        <f>VLOOKUP(B37,'[1]Att Sheet'!$B$8:$W$7784,22,0)</f>
        <v>0</v>
      </c>
      <c r="AH37" s="27">
        <f>VLOOKUP(B37,'[1]Att Sheet'!$B$8:$AM$7781,23,0)</f>
        <v>230</v>
      </c>
      <c r="AI37" s="27">
        <f>VLOOKUP(B37,'[1]Att Sheet'!$B$8:$BM$7781,24,0)</f>
        <v>0</v>
      </c>
      <c r="AJ37" s="28">
        <f t="shared" si="4"/>
        <v>1714</v>
      </c>
      <c r="AK37" s="23">
        <f t="shared" si="5"/>
        <v>8352</v>
      </c>
      <c r="AL37" s="29"/>
      <c r="AM37" s="29"/>
      <c r="AN37" s="29"/>
      <c r="AO37" s="29"/>
      <c r="AP37" s="29"/>
    </row>
    <row r="38" spans="1:42" s="30" customFormat="1" x14ac:dyDescent="0.25">
      <c r="A38" s="17">
        <v>34.1666666666666</v>
      </c>
      <c r="B38" s="17" t="s">
        <v>69</v>
      </c>
      <c r="C38" s="18" t="str">
        <f>VLOOKUP(B38,'[1]Master '!$B$5:$AJ$1788,7,0)</f>
        <v>KANTESWAR ROY</v>
      </c>
      <c r="D38" s="19">
        <f>VLOOKUP(B38,'[1]Master '!$B$5:$AJ$7030,28,0)</f>
        <v>19000</v>
      </c>
      <c r="E38" s="19" t="str">
        <f>VLOOKUP(B38,'[1]Master '!$B$5:$AJ$7030,27,0)</f>
        <v>PM</v>
      </c>
      <c r="F38" s="19" t="str">
        <f>VLOOKUP(B38,'[1]Master '!$B$5:$AJ$7030,8,0)</f>
        <v>MALE</v>
      </c>
      <c r="G38" s="20">
        <f>VLOOKUP(B38,'[1]Att Sheet'!$B$8:$CP$7781,19,0)</f>
        <v>55</v>
      </c>
      <c r="H38" s="20">
        <f>VLOOKUP(B38,'[1]Att Sheet'!$B$8:$CP$7781,20,0)</f>
        <v>31</v>
      </c>
      <c r="I38" s="21">
        <f>VLOOKUP(B38,'[1]Master '!B$5:$AJ$1788,29,0)</f>
        <v>13456</v>
      </c>
      <c r="J38" s="21">
        <f>VLOOKUP(B38,'[1]Master '!B$5:$AJ$1788,30,0)</f>
        <v>1346</v>
      </c>
      <c r="K38" s="21">
        <f>VLOOKUP(B38,'[1]Master '!B$5:$AJ$1788,31,0)</f>
        <v>0</v>
      </c>
      <c r="L38" s="21">
        <f>VLOOKUP(B38,'[1]Master '!B$5:$AJ$1788,32,0)</f>
        <v>0</v>
      </c>
      <c r="M38" s="21">
        <f>VLOOKUP(B38,'[1]Master '!B$5:$AJ$1788,33,0)</f>
        <v>0</v>
      </c>
      <c r="N38" s="21">
        <f>VLOOKUP(B38,'[1]Master '!B$5:$AJ$1788,34,0)</f>
        <v>4198</v>
      </c>
      <c r="O38" s="22">
        <f t="shared" si="0"/>
        <v>19000</v>
      </c>
      <c r="P38" s="23">
        <f t="shared" si="12"/>
        <v>13456</v>
      </c>
      <c r="Q38" s="23">
        <f t="shared" si="12"/>
        <v>1346</v>
      </c>
      <c r="R38" s="23">
        <f t="shared" si="12"/>
        <v>0</v>
      </c>
      <c r="S38" s="23">
        <f t="shared" si="12"/>
        <v>0</v>
      </c>
      <c r="T38" s="23">
        <f t="shared" si="12"/>
        <v>0</v>
      </c>
      <c r="U38" s="24">
        <f t="shared" si="12"/>
        <v>4198</v>
      </c>
      <c r="V38" s="24">
        <f t="shared" si="2"/>
        <v>6321</v>
      </c>
      <c r="W38" s="25">
        <f>VLOOKUP(B38,'[1]Att Sheet'!$B$8:$CP$7781,25,0)</f>
        <v>0</v>
      </c>
      <c r="X38" s="23">
        <f t="shared" si="3"/>
        <v>25321</v>
      </c>
      <c r="Y38" s="23">
        <f t="shared" si="6"/>
        <v>17654</v>
      </c>
      <c r="Z38" s="23">
        <f t="shared" si="7"/>
        <v>15000</v>
      </c>
      <c r="AA38" s="23">
        <f t="shared" si="8"/>
        <v>25321</v>
      </c>
      <c r="AB38" s="23">
        <f t="shared" si="9"/>
        <v>1800</v>
      </c>
      <c r="AC38" s="23">
        <f t="shared" si="10"/>
        <v>190</v>
      </c>
      <c r="AD38" s="26">
        <f t="shared" si="11"/>
        <v>200</v>
      </c>
      <c r="AE38" s="23"/>
      <c r="AF38" s="27">
        <f>VLOOKUP(B38,'[1]Att Sheet'!$B$8:$W$7784,21,0)</f>
        <v>0</v>
      </c>
      <c r="AG38" s="27">
        <f>VLOOKUP(B38,'[1]Att Sheet'!$B$8:$W$7784,22,0)</f>
        <v>0</v>
      </c>
      <c r="AH38" s="27">
        <f>VLOOKUP(B38,'[1]Att Sheet'!$B$8:$AM$7781,23,0)</f>
        <v>230</v>
      </c>
      <c r="AI38" s="27">
        <f>VLOOKUP(B38,'[1]Att Sheet'!$B$8:$BM$7781,24,0)</f>
        <v>0</v>
      </c>
      <c r="AJ38" s="28">
        <f t="shared" si="4"/>
        <v>2420</v>
      </c>
      <c r="AK38" s="23">
        <f t="shared" si="5"/>
        <v>22901</v>
      </c>
      <c r="AL38" s="29"/>
      <c r="AM38" s="29"/>
      <c r="AN38" s="29"/>
      <c r="AO38" s="29"/>
      <c r="AP38" s="29"/>
    </row>
    <row r="39" spans="1:42" s="30" customFormat="1" x14ac:dyDescent="0.25">
      <c r="A39" s="17">
        <v>34.1666666666666</v>
      </c>
      <c r="B39" s="17" t="s">
        <v>70</v>
      </c>
      <c r="C39" s="18" t="str">
        <f>VLOOKUP(B39,'[1]Master '!$B$5:$AJ$1788,7,0)</f>
        <v xml:space="preserve">SIDDHANTA   BEHARA </v>
      </c>
      <c r="D39" s="19">
        <f>VLOOKUP(B39,'[1]Master '!$B$5:$AJ$7030,28,0)</f>
        <v>17000</v>
      </c>
      <c r="E39" s="19" t="str">
        <f>VLOOKUP(B39,'[1]Master '!$B$5:$AJ$7030,27,0)</f>
        <v>PM</v>
      </c>
      <c r="F39" s="19" t="str">
        <f>VLOOKUP(B39,'[1]Master '!$B$5:$AJ$7030,8,0)</f>
        <v>MALE</v>
      </c>
      <c r="G39" s="20">
        <f>VLOOKUP(B39,'[1]Att Sheet'!$B$8:$CP$7781,19,0)</f>
        <v>0</v>
      </c>
      <c r="H39" s="20">
        <f>VLOOKUP(B39,'[1]Att Sheet'!$B$8:$CP$7781,20,0)</f>
        <v>13</v>
      </c>
      <c r="I39" s="21">
        <f>VLOOKUP(B39,'[1]Master '!B$5:$AJ$1788,29,0)</f>
        <v>13456</v>
      </c>
      <c r="J39" s="21">
        <f>VLOOKUP(B39,'[1]Master '!B$5:$AJ$1788,30,0)</f>
        <v>1346</v>
      </c>
      <c r="K39" s="21">
        <f>VLOOKUP(B39,'[1]Master '!B$5:$AJ$1788,31,0)</f>
        <v>0</v>
      </c>
      <c r="L39" s="21">
        <f>VLOOKUP(B39,'[1]Master '!B$5:$AJ$1788,32,0)</f>
        <v>0</v>
      </c>
      <c r="M39" s="21">
        <f>VLOOKUP(B39,'[1]Master '!B$5:$AJ$1788,33,0)</f>
        <v>0</v>
      </c>
      <c r="N39" s="21">
        <f>VLOOKUP(B39,'[1]Master '!B$5:$AJ$1788,34,0)</f>
        <v>2198</v>
      </c>
      <c r="O39" s="22">
        <f>SUM(I39:N39)</f>
        <v>17000</v>
      </c>
      <c r="P39" s="23">
        <f t="shared" si="12"/>
        <v>5643</v>
      </c>
      <c r="Q39" s="23">
        <f t="shared" si="12"/>
        <v>565</v>
      </c>
      <c r="R39" s="23">
        <f t="shared" si="12"/>
        <v>0</v>
      </c>
      <c r="S39" s="23">
        <f t="shared" si="12"/>
        <v>0</v>
      </c>
      <c r="T39" s="23">
        <f t="shared" si="12"/>
        <v>0</v>
      </c>
      <c r="U39" s="24">
        <f t="shared" si="12"/>
        <v>922</v>
      </c>
      <c r="V39" s="24">
        <f>ROUNDUP((D39/$H$4/8*1.5*G39),0)</f>
        <v>0</v>
      </c>
      <c r="W39" s="25">
        <f>VLOOKUP(B39,'[1]Att Sheet'!$B$8:$CP$7781,25,0)</f>
        <v>0</v>
      </c>
      <c r="X39" s="23">
        <f>ROUNDUP((SUM(P39:W39)),0)</f>
        <v>7130</v>
      </c>
      <c r="Y39" s="23">
        <f>P39+R39+S39+T39+U39+W39</f>
        <v>6565</v>
      </c>
      <c r="Z39" s="23">
        <f>IF(Y39&gt;15000,15000,Y39)</f>
        <v>6565</v>
      </c>
      <c r="AA39" s="23">
        <f>IF((D39-K39)&lt;21001,(X39-R39),0)</f>
        <v>7130</v>
      </c>
      <c r="AB39" s="23">
        <f>ROUNDUP((Z39*12%),0)</f>
        <v>788</v>
      </c>
      <c r="AC39" s="23">
        <f>ROUNDUP((AA39*0.75%),0)</f>
        <v>54</v>
      </c>
      <c r="AD39" s="26">
        <f>IF(AND(F39="Female",X39&gt;10000),200,IF(AND(F39="Female",X39&lt;=10000),0,IF(AND(F39="Male",X39&lt;7501),0,IF(AND(F39="Male",X39&gt;7500,X39&lt;10001),175,IF(AND(F39="Male",X39&gt;10000),200)))))</f>
        <v>0</v>
      </c>
      <c r="AE39" s="23"/>
      <c r="AF39" s="27">
        <f>VLOOKUP(B39,'[1]Att Sheet'!$B$8:$W$7784,21,0)</f>
        <v>0</v>
      </c>
      <c r="AG39" s="27">
        <f>VLOOKUP(B39,'[1]Att Sheet'!$B$8:$W$7784,22,0)</f>
        <v>0</v>
      </c>
      <c r="AH39" s="27">
        <f>VLOOKUP(B39,'[1]Att Sheet'!$B$8:$AM$7781,23,0)</f>
        <v>230</v>
      </c>
      <c r="AI39" s="27">
        <f>VLOOKUP(B39,'[1]Att Sheet'!$B$8:$BM$7781,24,0)</f>
        <v>0</v>
      </c>
      <c r="AJ39" s="28">
        <f>SUM(AB39:AI39)</f>
        <v>1072</v>
      </c>
      <c r="AK39" s="23">
        <f>X39-AJ39</f>
        <v>6058</v>
      </c>
      <c r="AL39" s="29"/>
      <c r="AM39" s="29"/>
      <c r="AN39" s="29"/>
      <c r="AO39" s="29"/>
      <c r="AP39" s="29"/>
    </row>
    <row r="40" spans="1:42" s="30" customFormat="1" x14ac:dyDescent="0.25">
      <c r="A40" s="17">
        <v>35.357142857142797</v>
      </c>
      <c r="B40" s="17" t="s">
        <v>71</v>
      </c>
      <c r="C40" s="18" t="str">
        <f>VLOOKUP(B40,'[1]Master '!$B$5:$AJ$1788,7,0)</f>
        <v>SALMAN KHAN</v>
      </c>
      <c r="D40" s="19">
        <f>VLOOKUP(B40,'[1]Master '!$B$5:$AJ$7030,28,0)</f>
        <v>12000</v>
      </c>
      <c r="E40" s="19" t="str">
        <f>VLOOKUP(B40,'[1]Master '!$B$5:$AJ$7030,27,0)</f>
        <v>PM</v>
      </c>
      <c r="F40" s="19" t="str">
        <f>VLOOKUP(B40,'[1]Master '!$B$5:$AJ$7030,8,0)</f>
        <v>MALE</v>
      </c>
      <c r="G40" s="20">
        <f>VLOOKUP(B40,'[1]Att Sheet'!$B$8:$CP$7781,19,0)</f>
        <v>42</v>
      </c>
      <c r="H40" s="20">
        <f>VLOOKUP(B40,'[1]Att Sheet'!$B$8:$CP$7781,20,0)</f>
        <v>30</v>
      </c>
      <c r="I40" s="21">
        <f>VLOOKUP(B40,'[1]Master '!B$5:$AJ$1788,29,0)</f>
        <v>12000</v>
      </c>
      <c r="J40" s="21">
        <f>VLOOKUP(B40,'[1]Master '!B$5:$AJ$1788,30,0)</f>
        <v>0</v>
      </c>
      <c r="K40" s="21">
        <f>VLOOKUP(B40,'[1]Master '!B$5:$AJ$1788,31,0)</f>
        <v>0</v>
      </c>
      <c r="L40" s="21">
        <f>VLOOKUP(B40,'[1]Master '!B$5:$AJ$1788,32,0)</f>
        <v>0</v>
      </c>
      <c r="M40" s="21">
        <f>VLOOKUP(B40,'[1]Master '!B$5:$AJ$1788,33,0)</f>
        <v>0</v>
      </c>
      <c r="N40" s="21">
        <f>VLOOKUP(B40,'[1]Master '!B$5:$AJ$1788,34,0)</f>
        <v>0</v>
      </c>
      <c r="O40" s="22">
        <f t="shared" si="0"/>
        <v>12000</v>
      </c>
      <c r="P40" s="23">
        <f t="shared" si="12"/>
        <v>11613</v>
      </c>
      <c r="Q40" s="23">
        <f t="shared" si="12"/>
        <v>0</v>
      </c>
      <c r="R40" s="23">
        <f t="shared" si="12"/>
        <v>0</v>
      </c>
      <c r="S40" s="23">
        <f t="shared" si="12"/>
        <v>0</v>
      </c>
      <c r="T40" s="23">
        <f t="shared" si="12"/>
        <v>0</v>
      </c>
      <c r="U40" s="24">
        <f t="shared" si="12"/>
        <v>0</v>
      </c>
      <c r="V40" s="24">
        <f t="shared" si="2"/>
        <v>3049</v>
      </c>
      <c r="W40" s="25">
        <f>VLOOKUP(B40,'[1]Att Sheet'!$B$8:$CP$7781,25,0)</f>
        <v>0</v>
      </c>
      <c r="X40" s="23">
        <f t="shared" si="3"/>
        <v>14662</v>
      </c>
      <c r="Y40" s="23">
        <f t="shared" si="6"/>
        <v>11613</v>
      </c>
      <c r="Z40" s="23">
        <f t="shared" si="7"/>
        <v>11613</v>
      </c>
      <c r="AA40" s="23">
        <f t="shared" si="8"/>
        <v>14662</v>
      </c>
      <c r="AB40" s="23">
        <f t="shared" si="9"/>
        <v>1394</v>
      </c>
      <c r="AC40" s="23">
        <f t="shared" si="10"/>
        <v>110</v>
      </c>
      <c r="AD40" s="26">
        <f t="shared" si="11"/>
        <v>200</v>
      </c>
      <c r="AE40" s="23"/>
      <c r="AF40" s="27">
        <f>VLOOKUP(B40,'[1]Att Sheet'!$B$8:$W$7784,21,0)</f>
        <v>0</v>
      </c>
      <c r="AG40" s="27">
        <f>VLOOKUP(B40,'[1]Att Sheet'!$B$8:$W$7784,22,0)</f>
        <v>0</v>
      </c>
      <c r="AH40" s="27">
        <f>VLOOKUP(B40,'[1]Att Sheet'!$B$8:$AM$7781,23,0)</f>
        <v>230</v>
      </c>
      <c r="AI40" s="27">
        <f>VLOOKUP(B40,'[1]Att Sheet'!$B$8:$BM$7781,24,0)</f>
        <v>0</v>
      </c>
      <c r="AJ40" s="28">
        <f t="shared" si="4"/>
        <v>1934</v>
      </c>
      <c r="AK40" s="23">
        <f t="shared" si="5"/>
        <v>12728</v>
      </c>
      <c r="AL40" s="29"/>
      <c r="AM40" s="29"/>
      <c r="AN40" s="29"/>
      <c r="AO40" s="29"/>
      <c r="AP40" s="29"/>
    </row>
    <row r="41" spans="1:42" s="30" customFormat="1" x14ac:dyDescent="0.25">
      <c r="A41" s="31">
        <v>36</v>
      </c>
      <c r="B41" s="31" t="s">
        <v>72</v>
      </c>
      <c r="C41" s="18" t="str">
        <f>VLOOKUP(B41,'[1]Master '!$B$5:$AJ$1788,7,0)</f>
        <v>KAMLESH KUMAR YADAV</v>
      </c>
      <c r="D41" s="19">
        <f>VLOOKUP(B41,'[1]Master '!$B$5:$AJ$7030,28,0)</f>
        <v>19000</v>
      </c>
      <c r="E41" s="19" t="str">
        <f>VLOOKUP(B41,'[1]Master '!$B$5:$AJ$7030,27,0)</f>
        <v>PM</v>
      </c>
      <c r="F41" s="19" t="str">
        <f>VLOOKUP(B41,'[1]Master '!$B$5:$AJ$7030,8,0)</f>
        <v>MALE</v>
      </c>
      <c r="G41" s="20">
        <f>VLOOKUP(B41,'[1]Att Sheet'!$B$8:$CP$7781,19,0)</f>
        <v>32</v>
      </c>
      <c r="H41" s="20">
        <f>VLOOKUP(B41,'[1]Att Sheet'!$B$8:$CP$7781,20,0)</f>
        <v>26</v>
      </c>
      <c r="I41" s="21">
        <f>VLOOKUP(B41,'[1]Master '!B$5:$AJ$1788,29,0)</f>
        <v>13456</v>
      </c>
      <c r="J41" s="21">
        <f>VLOOKUP(B41,'[1]Master '!B$5:$AJ$1788,30,0)</f>
        <v>5383</v>
      </c>
      <c r="K41" s="21">
        <f>VLOOKUP(B41,'[1]Master '!B$5:$AJ$1788,31,0)</f>
        <v>0</v>
      </c>
      <c r="L41" s="21">
        <f>VLOOKUP(B41,'[1]Master '!B$5:$AJ$1788,32,0)</f>
        <v>0</v>
      </c>
      <c r="M41" s="21">
        <f>VLOOKUP(B41,'[1]Master '!B$5:$AJ$1788,33,0)</f>
        <v>0</v>
      </c>
      <c r="N41" s="21">
        <f>VLOOKUP(B41,'[1]Master '!B$5:$AJ$1788,34,0)</f>
        <v>161</v>
      </c>
      <c r="O41" s="22">
        <f t="shared" si="0"/>
        <v>19000</v>
      </c>
      <c r="P41" s="23">
        <f t="shared" ref="P41:U57" si="13">ROUNDUP((I41/$H$4*$H41),0)</f>
        <v>11286</v>
      </c>
      <c r="Q41" s="23">
        <f t="shared" si="13"/>
        <v>4515</v>
      </c>
      <c r="R41" s="23">
        <f t="shared" si="13"/>
        <v>0</v>
      </c>
      <c r="S41" s="23">
        <f t="shared" si="13"/>
        <v>0</v>
      </c>
      <c r="T41" s="23">
        <f t="shared" si="13"/>
        <v>0</v>
      </c>
      <c r="U41" s="24">
        <f t="shared" si="13"/>
        <v>136</v>
      </c>
      <c r="V41" s="24">
        <f t="shared" si="2"/>
        <v>3678</v>
      </c>
      <c r="W41" s="25">
        <f>VLOOKUP(B41,'[1]Att Sheet'!$B$8:$CP$7781,25,0)</f>
        <v>0</v>
      </c>
      <c r="X41" s="23">
        <f t="shared" si="3"/>
        <v>19615</v>
      </c>
      <c r="Y41" s="23">
        <f t="shared" si="6"/>
        <v>11422</v>
      </c>
      <c r="Z41" s="23">
        <f t="shared" si="7"/>
        <v>11422</v>
      </c>
      <c r="AA41" s="23">
        <f t="shared" si="8"/>
        <v>19615</v>
      </c>
      <c r="AB41" s="23">
        <f t="shared" si="9"/>
        <v>1371</v>
      </c>
      <c r="AC41" s="23">
        <f t="shared" si="10"/>
        <v>148</v>
      </c>
      <c r="AD41" s="26">
        <f t="shared" si="11"/>
        <v>200</v>
      </c>
      <c r="AE41" s="23"/>
      <c r="AF41" s="27">
        <f>VLOOKUP(B41,'[1]Att Sheet'!$B$8:$W$7784,21,0)</f>
        <v>0</v>
      </c>
      <c r="AG41" s="27">
        <f>VLOOKUP(B41,'[1]Att Sheet'!$B$8:$W$7784,22,0)</f>
        <v>0</v>
      </c>
      <c r="AH41" s="27">
        <f>VLOOKUP(B41,'[1]Att Sheet'!$B$8:$AM$7781,23,0)</f>
        <v>230</v>
      </c>
      <c r="AI41" s="27">
        <f>VLOOKUP(B41,'[1]Att Sheet'!$B$8:$BM$7781,24,0)</f>
        <v>0</v>
      </c>
      <c r="AJ41" s="28">
        <f t="shared" si="4"/>
        <v>1949</v>
      </c>
      <c r="AK41" s="23">
        <f t="shared" si="5"/>
        <v>17666</v>
      </c>
      <c r="AL41" s="29"/>
      <c r="AM41" s="29"/>
      <c r="AN41" s="29"/>
      <c r="AO41" s="29"/>
      <c r="AP41" s="29"/>
    </row>
    <row r="42" spans="1:42" s="30" customFormat="1" x14ac:dyDescent="0.25">
      <c r="A42" s="31">
        <v>36.547619047619001</v>
      </c>
      <c r="B42" s="31" t="s">
        <v>73</v>
      </c>
      <c r="C42" s="18" t="str">
        <f>VLOOKUP(B42,'[1]Master '!$B$5:$AJ$1788,7,0)</f>
        <v>RAJESHREE VITTHAL KALKHAMBKAR</v>
      </c>
      <c r="D42" s="19">
        <f>VLOOKUP(B42,'[1]Master '!$B$5:$AJ$7030,28,0)</f>
        <v>15000</v>
      </c>
      <c r="E42" s="19" t="str">
        <f>VLOOKUP(B42,'[1]Master '!$B$5:$AJ$7030,27,0)</f>
        <v>PM</v>
      </c>
      <c r="F42" s="19" t="str">
        <f>VLOOKUP(B42,'[1]Master '!$B$5:$AJ$7030,8,0)</f>
        <v>FEMALE</v>
      </c>
      <c r="G42" s="20">
        <f>VLOOKUP(B42,'[1]Att Sheet'!$B$8:$CP$7781,19,0)</f>
        <v>0</v>
      </c>
      <c r="H42" s="20">
        <f>VLOOKUP(B42,'[1]Att Sheet'!$B$8:$CP$7781,20,0)</f>
        <v>31</v>
      </c>
      <c r="I42" s="21">
        <f>VLOOKUP(B42,'[1]Master '!B$5:$AJ$1788,29,0)</f>
        <v>13456</v>
      </c>
      <c r="J42" s="21">
        <f>VLOOKUP(B42,'[1]Master '!B$5:$AJ$1788,30,0)</f>
        <v>0</v>
      </c>
      <c r="K42" s="21">
        <f>VLOOKUP(B42,'[1]Master '!B$5:$AJ$1788,31,0)</f>
        <v>0</v>
      </c>
      <c r="L42" s="21">
        <f>VLOOKUP(B42,'[1]Master '!B$5:$AJ$1788,32,0)</f>
        <v>0</v>
      </c>
      <c r="M42" s="21">
        <f>VLOOKUP(B42,'[1]Master '!B$5:$AJ$1788,33,0)</f>
        <v>0</v>
      </c>
      <c r="N42" s="21">
        <f>VLOOKUP(B42,'[1]Master '!B$5:$AJ$1788,34,0)</f>
        <v>1544</v>
      </c>
      <c r="O42" s="22">
        <f t="shared" si="0"/>
        <v>15000</v>
      </c>
      <c r="P42" s="23">
        <f t="shared" si="13"/>
        <v>13456</v>
      </c>
      <c r="Q42" s="23">
        <f t="shared" si="13"/>
        <v>0</v>
      </c>
      <c r="R42" s="23">
        <f t="shared" si="13"/>
        <v>0</v>
      </c>
      <c r="S42" s="23">
        <f t="shared" si="13"/>
        <v>0</v>
      </c>
      <c r="T42" s="23">
        <f t="shared" si="13"/>
        <v>0</v>
      </c>
      <c r="U42" s="24">
        <f t="shared" si="13"/>
        <v>1544</v>
      </c>
      <c r="V42" s="24">
        <f t="shared" si="2"/>
        <v>0</v>
      </c>
      <c r="W42" s="25">
        <f>VLOOKUP(B42,'[1]Att Sheet'!$B$8:$CP$7781,25,0)</f>
        <v>500</v>
      </c>
      <c r="X42" s="23">
        <f t="shared" si="3"/>
        <v>15500</v>
      </c>
      <c r="Y42" s="23">
        <f t="shared" si="6"/>
        <v>15500</v>
      </c>
      <c r="Z42" s="23">
        <f t="shared" si="7"/>
        <v>15000</v>
      </c>
      <c r="AA42" s="23">
        <f t="shared" si="8"/>
        <v>15500</v>
      </c>
      <c r="AB42" s="23">
        <f t="shared" si="9"/>
        <v>1800</v>
      </c>
      <c r="AC42" s="23">
        <f t="shared" si="10"/>
        <v>117</v>
      </c>
      <c r="AD42" s="26">
        <f t="shared" si="11"/>
        <v>200</v>
      </c>
      <c r="AE42" s="23"/>
      <c r="AF42" s="27">
        <f>VLOOKUP(B42,'[1]Att Sheet'!$B$8:$W$7784,21,0)</f>
        <v>0</v>
      </c>
      <c r="AG42" s="27">
        <f>VLOOKUP(B42,'[1]Att Sheet'!$B$8:$W$7784,22,0)</f>
        <v>0</v>
      </c>
      <c r="AH42" s="27">
        <f>VLOOKUP(B42,'[1]Att Sheet'!$B$8:$AM$7781,23,0)</f>
        <v>230</v>
      </c>
      <c r="AI42" s="27">
        <f>VLOOKUP(B42,'[1]Att Sheet'!$B$8:$BM$7781,24,0)</f>
        <v>0</v>
      </c>
      <c r="AJ42" s="28">
        <f t="shared" si="4"/>
        <v>2347</v>
      </c>
      <c r="AK42" s="23">
        <f t="shared" si="5"/>
        <v>13153</v>
      </c>
      <c r="AL42" s="29"/>
      <c r="AM42" s="29"/>
      <c r="AN42" s="29"/>
      <c r="AO42" s="29"/>
      <c r="AP42" s="29"/>
    </row>
    <row r="43" spans="1:42" s="30" customFormat="1" x14ac:dyDescent="0.25">
      <c r="A43" s="31">
        <v>38</v>
      </c>
      <c r="B43" s="31" t="s">
        <v>74</v>
      </c>
      <c r="C43" s="18" t="str">
        <f>VLOOKUP(B43,'[1]Master '!$B$5:$AJ$1788,7,0)</f>
        <v>CHANDRABHAN</v>
      </c>
      <c r="D43" s="19">
        <f>VLOOKUP(B43,'[1]Master '!$B$5:$AJ$7030,28,0)</f>
        <v>15200</v>
      </c>
      <c r="E43" s="19" t="str">
        <f>VLOOKUP(B43,'[1]Master '!$B$5:$AJ$7030,27,0)</f>
        <v>PM</v>
      </c>
      <c r="F43" s="19" t="str">
        <f>VLOOKUP(B43,'[1]Master '!$B$5:$AJ$7030,8,0)</f>
        <v>MALE</v>
      </c>
      <c r="G43" s="20">
        <f>VLOOKUP(B43,'[1]Att Sheet'!$B$8:$CP$7781,19,0)</f>
        <v>59</v>
      </c>
      <c r="H43" s="20">
        <f>VLOOKUP(B43,'[1]Att Sheet'!$B$8:$CP$7781,20,0)</f>
        <v>29</v>
      </c>
      <c r="I43" s="21">
        <f>VLOOKUP(B43,'[1]Master '!B$5:$AJ$1788,29,0)</f>
        <v>13456</v>
      </c>
      <c r="J43" s="21">
        <f>VLOOKUP(B43,'[1]Master '!B$5:$AJ$1788,30,0)</f>
        <v>0</v>
      </c>
      <c r="K43" s="21">
        <f>VLOOKUP(B43,'[1]Master '!B$5:$AJ$1788,31,0)</f>
        <v>0</v>
      </c>
      <c r="L43" s="21">
        <f>VLOOKUP(B43,'[1]Master '!B$5:$AJ$1788,32,0)</f>
        <v>0</v>
      </c>
      <c r="M43" s="21">
        <f>VLOOKUP(B43,'[1]Master '!B$5:$AJ$1788,33,0)</f>
        <v>200</v>
      </c>
      <c r="N43" s="21">
        <f>VLOOKUP(B43,'[1]Master '!B$5:$AJ$1788,34,0)</f>
        <v>1544</v>
      </c>
      <c r="O43" s="22">
        <f>SUM(I43:N43)</f>
        <v>15200</v>
      </c>
      <c r="P43" s="23">
        <f t="shared" si="13"/>
        <v>12588</v>
      </c>
      <c r="Q43" s="23">
        <f t="shared" si="13"/>
        <v>0</v>
      </c>
      <c r="R43" s="23">
        <f t="shared" si="13"/>
        <v>0</v>
      </c>
      <c r="S43" s="23">
        <f t="shared" si="13"/>
        <v>0</v>
      </c>
      <c r="T43" s="23">
        <f t="shared" si="13"/>
        <v>188</v>
      </c>
      <c r="U43" s="24">
        <f t="shared" si="13"/>
        <v>1445</v>
      </c>
      <c r="V43" s="24">
        <f>ROUNDUP((D43/$H$4/8*1.5*G43),0)</f>
        <v>5425</v>
      </c>
      <c r="W43" s="25">
        <f>VLOOKUP(B43,'[1]Att Sheet'!$B$8:$CP$7781,25,0)</f>
        <v>0</v>
      </c>
      <c r="X43" s="23">
        <f>ROUNDUP((SUM(P43:W43)),0)</f>
        <v>19646</v>
      </c>
      <c r="Y43" s="23">
        <f t="shared" si="6"/>
        <v>14221</v>
      </c>
      <c r="Z43" s="23">
        <f>IF(Y43&gt;15000,15000,Y43)</f>
        <v>14221</v>
      </c>
      <c r="AA43" s="23">
        <f>IF((D43-K43)&lt;21001,(X43-R43),0)</f>
        <v>19646</v>
      </c>
      <c r="AB43" s="23">
        <f t="shared" si="9"/>
        <v>1707</v>
      </c>
      <c r="AC43" s="23">
        <f t="shared" si="10"/>
        <v>148</v>
      </c>
      <c r="AD43" s="26">
        <f t="shared" si="11"/>
        <v>200</v>
      </c>
      <c r="AE43" s="23"/>
      <c r="AF43" s="27">
        <f>VLOOKUP(B43,'[1]Att Sheet'!$B$8:$W$7784,21,0)</f>
        <v>0</v>
      </c>
      <c r="AG43" s="27">
        <f>VLOOKUP(B43,'[1]Att Sheet'!$B$8:$W$7784,22,0)</f>
        <v>0</v>
      </c>
      <c r="AH43" s="27">
        <f>VLOOKUP(B43,'[1]Att Sheet'!$B$8:$AM$7781,23,0)</f>
        <v>230</v>
      </c>
      <c r="AI43" s="27">
        <f>VLOOKUP(B43,'[1]Att Sheet'!$B$8:$BM$7781,24,0)</f>
        <v>0</v>
      </c>
      <c r="AJ43" s="28">
        <f>SUM(AB43:AI43)</f>
        <v>2285</v>
      </c>
      <c r="AK43" s="23">
        <f>X43-AJ43</f>
        <v>17361</v>
      </c>
      <c r="AL43" s="29"/>
      <c r="AM43" s="29"/>
      <c r="AN43" s="29"/>
      <c r="AO43" s="29"/>
      <c r="AP43" s="29"/>
    </row>
    <row r="44" spans="1:42" s="30" customFormat="1" x14ac:dyDescent="0.25">
      <c r="A44" s="17">
        <v>39</v>
      </c>
      <c r="B44" s="17" t="s">
        <v>75</v>
      </c>
      <c r="C44" s="18" t="str">
        <f>VLOOKUP(B44,'[1]Master '!$B$5:$AJ$1788,7,0)</f>
        <v>RISHI RAJ BAITHA</v>
      </c>
      <c r="D44" s="19">
        <f>VLOOKUP(B44,'[1]Master '!$B$5:$AJ$7030,28,0)</f>
        <v>18000</v>
      </c>
      <c r="E44" s="19" t="str">
        <f>VLOOKUP(B44,'[1]Master '!$B$5:$AJ$7030,27,0)</f>
        <v>PM</v>
      </c>
      <c r="F44" s="19" t="str">
        <f>VLOOKUP(B44,'[1]Master '!$B$5:$AJ$7030,8,0)</f>
        <v>MALE</v>
      </c>
      <c r="G44" s="20">
        <f>VLOOKUP(B44,'[1]Att Sheet'!$B$8:$CP$7781,19,0)</f>
        <v>48</v>
      </c>
      <c r="H44" s="20">
        <f>VLOOKUP(B44,'[1]Att Sheet'!$B$8:$CP$7781,20,0)</f>
        <v>31</v>
      </c>
      <c r="I44" s="21">
        <f>VLOOKUP(B44,'[1]Master '!B$5:$AJ$1788,29,0)</f>
        <v>13456</v>
      </c>
      <c r="J44" s="21">
        <f>VLOOKUP(B44,'[1]Master '!B$5:$AJ$1788,30,0)</f>
        <v>1346</v>
      </c>
      <c r="K44" s="21">
        <f>VLOOKUP(B44,'[1]Master '!B$5:$AJ$1788,31,0)</f>
        <v>0</v>
      </c>
      <c r="L44" s="21">
        <f>VLOOKUP(B44,'[1]Master '!B$5:$AJ$1788,32,0)</f>
        <v>0</v>
      </c>
      <c r="M44" s="21">
        <f>VLOOKUP(B44,'[1]Master '!B$5:$AJ$1788,33,0)</f>
        <v>0</v>
      </c>
      <c r="N44" s="21">
        <f>VLOOKUP(B44,'[1]Master '!B$5:$AJ$1788,34,0)</f>
        <v>3198</v>
      </c>
      <c r="O44" s="22">
        <f>SUM(I44:N44)</f>
        <v>18000</v>
      </c>
      <c r="P44" s="23">
        <f t="shared" si="13"/>
        <v>13456</v>
      </c>
      <c r="Q44" s="23">
        <f t="shared" si="13"/>
        <v>1346</v>
      </c>
      <c r="R44" s="23">
        <f t="shared" si="13"/>
        <v>0</v>
      </c>
      <c r="S44" s="23">
        <f t="shared" si="13"/>
        <v>0</v>
      </c>
      <c r="T44" s="23">
        <f t="shared" si="13"/>
        <v>0</v>
      </c>
      <c r="U44" s="24">
        <f t="shared" si="13"/>
        <v>3198</v>
      </c>
      <c r="V44" s="24">
        <f>ROUNDUP((D44/$H$4/8*1.5*G44),0)</f>
        <v>5226</v>
      </c>
      <c r="W44" s="25">
        <f>VLOOKUP(B44,'[1]Att Sheet'!$B$8:$CP$7781,25,0)</f>
        <v>500</v>
      </c>
      <c r="X44" s="23">
        <f>ROUNDUP((SUM(P44:W44)),0)</f>
        <v>23726</v>
      </c>
      <c r="Y44" s="23">
        <f t="shared" si="6"/>
        <v>17154</v>
      </c>
      <c r="Z44" s="23">
        <f>IF(Y44&gt;15000,15000,Y44)</f>
        <v>15000</v>
      </c>
      <c r="AA44" s="23">
        <f>IF((D44-K44)&lt;21001,(X44-R44),0)</f>
        <v>23726</v>
      </c>
      <c r="AB44" s="23">
        <f t="shared" si="9"/>
        <v>1800</v>
      </c>
      <c r="AC44" s="23">
        <f t="shared" si="10"/>
        <v>178</v>
      </c>
      <c r="AD44" s="26">
        <f t="shared" si="11"/>
        <v>200</v>
      </c>
      <c r="AE44" s="23"/>
      <c r="AF44" s="27">
        <f>VLOOKUP(B44,'[1]Att Sheet'!$B$8:$W$7784,21,0)</f>
        <v>0</v>
      </c>
      <c r="AG44" s="27">
        <f>VLOOKUP(B44,'[1]Att Sheet'!$B$8:$W$7784,22,0)</f>
        <v>0</v>
      </c>
      <c r="AH44" s="27">
        <f>VLOOKUP(B44,'[1]Att Sheet'!$B$8:$AM$7781,23,0)</f>
        <v>230</v>
      </c>
      <c r="AI44" s="27">
        <f>VLOOKUP(B44,'[1]Att Sheet'!$B$8:$BM$7781,24,0)</f>
        <v>0</v>
      </c>
      <c r="AJ44" s="28">
        <f>SUM(AB44:AI44)</f>
        <v>2408</v>
      </c>
      <c r="AK44" s="23">
        <f>X44-AJ44</f>
        <v>21318</v>
      </c>
      <c r="AL44" s="29"/>
      <c r="AM44" s="29"/>
      <c r="AN44" s="29"/>
      <c r="AO44" s="29"/>
      <c r="AP44" s="29"/>
    </row>
    <row r="45" spans="1:42" s="30" customFormat="1" x14ac:dyDescent="0.25">
      <c r="A45" s="17">
        <v>40</v>
      </c>
      <c r="B45" s="17" t="s">
        <v>76</v>
      </c>
      <c r="C45" s="18" t="str">
        <f>VLOOKUP(B45,'[1]Master '!$B$5:$AJ$1788,7,0)</f>
        <v>KAILAS BABAN UGALE</v>
      </c>
      <c r="D45" s="19">
        <f>VLOOKUP(B45,'[1]Master '!$B$5:$AJ$7030,28,0)</f>
        <v>22000</v>
      </c>
      <c r="E45" s="19" t="str">
        <f>VLOOKUP(B45,'[1]Master '!$B$5:$AJ$7030,27,0)</f>
        <v>PM</v>
      </c>
      <c r="F45" s="19" t="str">
        <f>VLOOKUP(B45,'[1]Master '!$B$5:$AJ$7030,8,0)</f>
        <v>MALE</v>
      </c>
      <c r="G45" s="20">
        <f>VLOOKUP(B45,'[1]Att Sheet'!$B$8:$CP$7781,19,0)</f>
        <v>12</v>
      </c>
      <c r="H45" s="20">
        <f>VLOOKUP(B45,'[1]Att Sheet'!$B$8:$CP$7781,20,0)</f>
        <v>8</v>
      </c>
      <c r="I45" s="21">
        <f>VLOOKUP(B45,'[1]Master '!B$5:$AJ$1788,29,0)</f>
        <v>13456</v>
      </c>
      <c r="J45" s="21">
        <f>VLOOKUP(B45,'[1]Master '!B$5:$AJ$1788,30,0)</f>
        <v>5383</v>
      </c>
      <c r="K45" s="21">
        <f>VLOOKUP(B45,'[1]Master '!B$5:$AJ$1788,31,0)</f>
        <v>0</v>
      </c>
      <c r="L45" s="21">
        <f>VLOOKUP(B45,'[1]Master '!B$5:$AJ$1788,32,0)</f>
        <v>2083</v>
      </c>
      <c r="M45" s="21">
        <f>VLOOKUP(B45,'[1]Master '!B$5:$AJ$1788,33,0)</f>
        <v>200</v>
      </c>
      <c r="N45" s="21">
        <f>VLOOKUP(B45,'[1]Master '!B$5:$AJ$1788,34,0)</f>
        <v>878</v>
      </c>
      <c r="O45" s="22">
        <f>SUM(I45:N45)</f>
        <v>22000</v>
      </c>
      <c r="P45" s="23">
        <f t="shared" si="13"/>
        <v>3473</v>
      </c>
      <c r="Q45" s="23">
        <f t="shared" si="13"/>
        <v>1390</v>
      </c>
      <c r="R45" s="23">
        <f t="shared" si="13"/>
        <v>0</v>
      </c>
      <c r="S45" s="23">
        <f t="shared" si="13"/>
        <v>538</v>
      </c>
      <c r="T45" s="23">
        <f t="shared" si="13"/>
        <v>52</v>
      </c>
      <c r="U45" s="24">
        <f t="shared" si="13"/>
        <v>227</v>
      </c>
      <c r="V45" s="24">
        <f>ROUNDUP((D45/$H$4/8*1.5*G45),0)</f>
        <v>1597</v>
      </c>
      <c r="W45" s="25">
        <f>VLOOKUP(B45,'[1]Att Sheet'!$B$8:$CP$7781,25,0)</f>
        <v>0</v>
      </c>
      <c r="X45" s="23">
        <f>ROUNDUP((SUM(P45:W45)),0)</f>
        <v>7277</v>
      </c>
      <c r="Y45" s="23">
        <f>P45+R45+S45+T45+U45+W45</f>
        <v>4290</v>
      </c>
      <c r="Z45" s="23">
        <f>IF(Y45&gt;15000,15000,Y45)</f>
        <v>4290</v>
      </c>
      <c r="AA45" s="23">
        <f>IF((D45-K45)&lt;21001,(X45-R45),0)</f>
        <v>0</v>
      </c>
      <c r="AB45" s="23">
        <f>ROUNDUP((Z45*12%),0)</f>
        <v>515</v>
      </c>
      <c r="AC45" s="23">
        <f>ROUNDUP((AA45*0.75%),0)</f>
        <v>0</v>
      </c>
      <c r="AD45" s="26">
        <f>IF(AND(F45="Female",X45&gt;10000),200,IF(AND(F45="Female",X45&lt;=10000),0,IF(AND(F45="Male",X45&lt;7501),0,IF(AND(F45="Male",X45&gt;7500,X45&lt;10001),175,IF(AND(F45="Male",X45&gt;10000),200)))))</f>
        <v>0</v>
      </c>
      <c r="AE45" s="23"/>
      <c r="AF45" s="27">
        <f>VLOOKUP(B45,'[1]Att Sheet'!$B$8:$W$7784,21,0)</f>
        <v>0</v>
      </c>
      <c r="AG45" s="27">
        <f>VLOOKUP(B45,'[1]Att Sheet'!$B$8:$W$7784,22,0)</f>
        <v>0</v>
      </c>
      <c r="AH45" s="27">
        <f>VLOOKUP(B45,'[1]Att Sheet'!$B$8:$AM$7781,23,0)</f>
        <v>230</v>
      </c>
      <c r="AI45" s="27">
        <f>VLOOKUP(B45,'[1]Att Sheet'!$B$8:$BM$7781,24,0)</f>
        <v>0</v>
      </c>
      <c r="AJ45" s="28">
        <f>SUM(AB45:AI45)</f>
        <v>745</v>
      </c>
      <c r="AK45" s="23">
        <f>X45-AJ45</f>
        <v>6532</v>
      </c>
      <c r="AL45" s="29"/>
      <c r="AM45" s="29"/>
      <c r="AN45" s="29"/>
      <c r="AO45" s="29"/>
      <c r="AP45" s="29"/>
    </row>
    <row r="46" spans="1:42" x14ac:dyDescent="0.3">
      <c r="D46" s="32">
        <f>SUM(D9:D44)</f>
        <v>750250</v>
      </c>
      <c r="E46" s="32">
        <f t="shared" ref="E46:AK46" si="14">SUM(E9:E44)</f>
        <v>0</v>
      </c>
      <c r="F46" s="32">
        <f t="shared" si="14"/>
        <v>0</v>
      </c>
      <c r="G46" s="32">
        <f t="shared" si="14"/>
        <v>826</v>
      </c>
      <c r="H46" s="32">
        <f t="shared" si="14"/>
        <v>1006.5</v>
      </c>
      <c r="I46" s="32">
        <f t="shared" si="14"/>
        <v>479124</v>
      </c>
      <c r="J46" s="32">
        <f t="shared" si="14"/>
        <v>127676</v>
      </c>
      <c r="K46" s="32">
        <f t="shared" si="14"/>
        <v>16664</v>
      </c>
      <c r="L46" s="32">
        <f t="shared" si="14"/>
        <v>31245</v>
      </c>
      <c r="M46" s="32">
        <f t="shared" si="14"/>
        <v>3400</v>
      </c>
      <c r="N46" s="32">
        <f t="shared" si="14"/>
        <v>92141</v>
      </c>
      <c r="O46" s="32">
        <f t="shared" si="14"/>
        <v>750250</v>
      </c>
      <c r="P46" s="32">
        <f t="shared" si="14"/>
        <v>432985</v>
      </c>
      <c r="Q46" s="32">
        <f t="shared" si="14"/>
        <v>117911</v>
      </c>
      <c r="R46" s="32">
        <f t="shared" si="14"/>
        <v>15524</v>
      </c>
      <c r="S46" s="32">
        <f t="shared" si="14"/>
        <v>28763</v>
      </c>
      <c r="T46" s="32">
        <f t="shared" si="14"/>
        <v>3143</v>
      </c>
      <c r="U46" s="32">
        <f t="shared" si="14"/>
        <v>85649</v>
      </c>
      <c r="V46" s="32">
        <f t="shared" si="14"/>
        <v>97037</v>
      </c>
      <c r="W46" s="32">
        <f t="shared" si="14"/>
        <v>6000</v>
      </c>
      <c r="X46" s="32">
        <f t="shared" si="14"/>
        <v>787012</v>
      </c>
      <c r="Y46" s="32">
        <f t="shared" si="14"/>
        <v>572064</v>
      </c>
      <c r="Z46" s="32">
        <f t="shared" si="14"/>
        <v>492502</v>
      </c>
      <c r="AA46" s="32">
        <f t="shared" si="14"/>
        <v>373508</v>
      </c>
      <c r="AB46" s="32">
        <f t="shared" si="14"/>
        <v>59107</v>
      </c>
      <c r="AC46" s="32">
        <f t="shared" si="14"/>
        <v>2810</v>
      </c>
      <c r="AD46" s="32">
        <f t="shared" si="14"/>
        <v>6800</v>
      </c>
      <c r="AE46" s="32">
        <f t="shared" si="14"/>
        <v>0</v>
      </c>
      <c r="AF46" s="32">
        <f t="shared" si="14"/>
        <v>0</v>
      </c>
      <c r="AG46" s="32">
        <f t="shared" si="14"/>
        <v>0</v>
      </c>
      <c r="AH46" s="32">
        <f t="shared" si="14"/>
        <v>8050</v>
      </c>
      <c r="AI46" s="32">
        <f t="shared" si="14"/>
        <v>0</v>
      </c>
      <c r="AJ46" s="32">
        <f t="shared" si="14"/>
        <v>76767</v>
      </c>
      <c r="AK46" s="32">
        <f t="shared" si="14"/>
        <v>710245</v>
      </c>
    </row>
    <row r="48" spans="1:42" x14ac:dyDescent="0.3">
      <c r="G48" s="33">
        <f>'[1]Att Sheet'!T46</f>
        <v>826</v>
      </c>
      <c r="H48" s="34">
        <f>'[1]Att Sheet'!U46</f>
        <v>1006.5</v>
      </c>
    </row>
    <row r="50" spans="4:37" x14ac:dyDescent="0.3"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</row>
  </sheetData>
  <conditionalFormatting sqref="B46:C65536 B2:C8 C9:C10 D7:AK7 C12:C45">
    <cfRule type="expression" dxfId="9" priority="10" stopIfTrue="1">
      <formula>AND(COUNTIF($B$46:$C$65536, B2)+COUNTIF($B$2:$C$8, B2)+COUNTIF($C$9:$C$10, B2)+COUNTIF(#REF!, B2)+COUNTIF($C$12:$C$44, B2)+COUNTIF($D$7:$AK$7, B2)&gt;1,NOT(ISBLANK(B2)))</formula>
    </cfRule>
  </conditionalFormatting>
  <conditionalFormatting sqref="C11">
    <cfRule type="duplicateValues" dxfId="8" priority="9" stopIfTrue="1"/>
  </conditionalFormatting>
  <conditionalFormatting sqref="B30">
    <cfRule type="duplicateValues" dxfId="7" priority="6" stopIfTrue="1"/>
  </conditionalFormatting>
  <conditionalFormatting sqref="B31">
    <cfRule type="duplicateValues" dxfId="6" priority="5" stopIfTrue="1"/>
  </conditionalFormatting>
  <conditionalFormatting sqref="B32">
    <cfRule type="duplicateValues" dxfId="5" priority="4" stopIfTrue="1"/>
  </conditionalFormatting>
  <conditionalFormatting sqref="B33">
    <cfRule type="duplicateValues" dxfId="4" priority="3" stopIfTrue="1"/>
  </conditionalFormatting>
  <conditionalFormatting sqref="B34:B36 B38:B45">
    <cfRule type="expression" dxfId="3" priority="7" stopIfTrue="1">
      <formula>AND(COUNTIF($B$33:$B$35, B34)+COUNTIF($B$37:$B$37, B34)&gt;1,NOT(ISBLANK(B34)))</formula>
    </cfRule>
  </conditionalFormatting>
  <conditionalFormatting sqref="B37">
    <cfRule type="duplicateValues" dxfId="2" priority="2" stopIfTrue="1"/>
  </conditionalFormatting>
  <conditionalFormatting sqref="B40:B45">
    <cfRule type="expression" dxfId="1" priority="1" stopIfTrue="1">
      <formula>AND(COUNTIF($B$1:$H$37, B40)+COUNTIF($B$40:$H$65536, B40)+COUNTIF($B$38:$C$38, B40)+COUNTIF($E$38:$G$38, B40)&gt;1,NOT(ISBLANK(B40)))</formula>
    </cfRule>
  </conditionalFormatting>
  <conditionalFormatting sqref="B9:B29">
    <cfRule type="duplicateValues" dxfId="0" priority="8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Shankar</dc:creator>
  <cp:lastModifiedBy>Shankar</cp:lastModifiedBy>
  <dcterms:created xsi:type="dcterms:W3CDTF">2015-06-05T18:17:20Z</dcterms:created>
  <dcterms:modified xsi:type="dcterms:W3CDTF">2023-03-07T10:19:27Z</dcterms:modified>
</cp:coreProperties>
</file>