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3110" windowHeight="6405" tabRatio="768" activeTab="5"/>
  </bookViews>
  <sheets>
    <sheet name="W-9A" sheetId="1" r:id="rId1"/>
    <sheet name="W-9B" sheetId="2" r:id="rId2"/>
    <sheet name="PUNE A" sheetId="6" r:id="rId3"/>
    <sheet name="PUNE B" sheetId="7" r:id="rId4"/>
    <sheet name="HT GA" sheetId="21" r:id="rId5"/>
    <sheet name="HT G2" sheetId="4" r:id="rId6"/>
    <sheet name="HT F1" sheetId="22" r:id="rId7"/>
    <sheet name="HT F2" sheetId="5" r:id="rId8"/>
    <sheet name="L 6-A" sheetId="14" r:id="rId9"/>
    <sheet name="L 6-B" sheetId="15" r:id="rId10"/>
    <sheet name="L 6-C" sheetId="18" r:id="rId11"/>
    <sheet name="SUMERY" sheetId="16" r:id="rId12"/>
    <sheet name="F-32" sheetId="11" r:id="rId13"/>
    <sheet name="F-32 PUNE" sheetId="20" r:id="rId14"/>
    <sheet name="Searial ESI" sheetId="12" r:id="rId15"/>
    <sheet name="Sheet1" sheetId="19" r:id="rId16"/>
    <sheet name="esi" sheetId="23" r:id="rId17"/>
  </sheets>
  <externalReferences>
    <externalReference r:id="rId18"/>
  </externalReferences>
  <definedNames>
    <definedName name="_xlnm._FilterDatabase" localSheetId="12" hidden="1">'F-32'!$A$4:$Z$250</definedName>
    <definedName name="_xlnm._FilterDatabase" localSheetId="13" hidden="1">'F-32 PUNE'!$A$4:$Z$55</definedName>
    <definedName name="_xlnm._FilterDatabase" localSheetId="6" hidden="1">'HT F1'!$B$10:$Z$71</definedName>
    <definedName name="_xlnm._FilterDatabase" localSheetId="7" hidden="1">'HT F2'!$A$6:$X$41</definedName>
    <definedName name="_xlnm._FilterDatabase" localSheetId="5" hidden="1">'HT G2'!$A$7:$AE$70</definedName>
    <definedName name="_xlnm._FilterDatabase" localSheetId="4" hidden="1">'HT GA'!$A$10:$AC$12</definedName>
    <definedName name="_xlnm._FilterDatabase" localSheetId="8" hidden="1">'L 6-A'!$A$7:$AC$18</definedName>
    <definedName name="_xlnm._FilterDatabase" localSheetId="9" hidden="1">'L 6-B'!$A$5:$W$34</definedName>
    <definedName name="_xlnm._FilterDatabase" localSheetId="10" hidden="1">'L 6-C'!$A$6:$W$25</definedName>
    <definedName name="_xlnm._FilterDatabase" localSheetId="3" hidden="1">'PUNE B'!$A$10:$AF$98</definedName>
    <definedName name="_xlnm._FilterDatabase" localSheetId="14" hidden="1">'Searial ESI'!$A$4:$C$54</definedName>
    <definedName name="_xlnm._FilterDatabase" localSheetId="1" hidden="1">'W-9B'!$A$10:$X$65</definedName>
    <definedName name="_xlnm.Print_Titles" localSheetId="6">'HT F1'!$7:$10</definedName>
    <definedName name="_xlnm.Print_Titles" localSheetId="7">'HT F2'!$4:$7</definedName>
    <definedName name="_xlnm.Print_Titles" localSheetId="8">'L 6-A'!$4:$7</definedName>
    <definedName name="_xlnm.Print_Titles" localSheetId="9">'L 6-B'!$3:$6</definedName>
    <definedName name="_xlnm.Print_Titles" localSheetId="10">'L 6-C'!$4:$7</definedName>
    <definedName name="_xlnm.Print_Titles" localSheetId="3">'PUNE B'!$7:$10</definedName>
    <definedName name="_xlnm.Print_Titles" localSheetId="1">'W-9B'!$6:$9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6"/>
  <c r="M17"/>
  <c r="M16"/>
  <c r="M13"/>
  <c r="S41" i="15" l="1"/>
  <c r="V33" i="5" l="1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T34"/>
  <c r="S34"/>
  <c r="S61" i="4"/>
  <c r="S58"/>
  <c r="S57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T70"/>
  <c r="U15" i="21" l="1"/>
  <c r="T15"/>
  <c r="S15"/>
  <c r="R15"/>
  <c r="Q15"/>
  <c r="M8" i="16" l="1"/>
  <c r="U98" i="7"/>
  <c r="M11" i="16" s="1"/>
  <c r="P98" i="7"/>
  <c r="AC97"/>
  <c r="O97"/>
  <c r="N97"/>
  <c r="M97"/>
  <c r="L97"/>
  <c r="AC96"/>
  <c r="O96"/>
  <c r="N96"/>
  <c r="M96"/>
  <c r="L96"/>
  <c r="Q96" s="1"/>
  <c r="AC95"/>
  <c r="O95"/>
  <c r="N95"/>
  <c r="M95"/>
  <c r="L95"/>
  <c r="Q95" s="1"/>
  <c r="AC94"/>
  <c r="O94"/>
  <c r="N94"/>
  <c r="M94"/>
  <c r="L94"/>
  <c r="AC93"/>
  <c r="O93"/>
  <c r="N93"/>
  <c r="M93"/>
  <c r="L93"/>
  <c r="AC92"/>
  <c r="O92"/>
  <c r="N92"/>
  <c r="M92"/>
  <c r="L92"/>
  <c r="Q92" s="1"/>
  <c r="AC91"/>
  <c r="O91"/>
  <c r="N91"/>
  <c r="M91"/>
  <c r="L91"/>
  <c r="Q91" s="1"/>
  <c r="AC90"/>
  <c r="O90"/>
  <c r="N90"/>
  <c r="M90"/>
  <c r="L90"/>
  <c r="AC89"/>
  <c r="O89"/>
  <c r="N89"/>
  <c r="M89"/>
  <c r="L89"/>
  <c r="AC88"/>
  <c r="O88"/>
  <c r="N88"/>
  <c r="M88"/>
  <c r="L88"/>
  <c r="Q88" s="1"/>
  <c r="AC87"/>
  <c r="O87"/>
  <c r="N87"/>
  <c r="M87"/>
  <c r="L87"/>
  <c r="Q87" s="1"/>
  <c r="AC86"/>
  <c r="O86"/>
  <c r="N86"/>
  <c r="M86"/>
  <c r="L86"/>
  <c r="AC85"/>
  <c r="O85"/>
  <c r="N85"/>
  <c r="M85"/>
  <c r="L85"/>
  <c r="AC84"/>
  <c r="O84"/>
  <c r="N84"/>
  <c r="M84"/>
  <c r="L84"/>
  <c r="Q84" s="1"/>
  <c r="AC83"/>
  <c r="O83"/>
  <c r="N83"/>
  <c r="M83"/>
  <c r="L83"/>
  <c r="Q83" s="1"/>
  <c r="AC82"/>
  <c r="O82"/>
  <c r="N82"/>
  <c r="M82"/>
  <c r="L82"/>
  <c r="AC81"/>
  <c r="O81"/>
  <c r="N81"/>
  <c r="M81"/>
  <c r="L81"/>
  <c r="AC80"/>
  <c r="O80"/>
  <c r="N80"/>
  <c r="M80"/>
  <c r="L80"/>
  <c r="Q80" s="1"/>
  <c r="AC79"/>
  <c r="O79"/>
  <c r="N79"/>
  <c r="M79"/>
  <c r="L79"/>
  <c r="Q79" s="1"/>
  <c r="AC78"/>
  <c r="O78"/>
  <c r="N78"/>
  <c r="M78"/>
  <c r="L78"/>
  <c r="AC77"/>
  <c r="O77"/>
  <c r="N77"/>
  <c r="M77"/>
  <c r="L77"/>
  <c r="AC76"/>
  <c r="O76"/>
  <c r="N76"/>
  <c r="M76"/>
  <c r="L76"/>
  <c r="Q76" s="1"/>
  <c r="AC75"/>
  <c r="O75"/>
  <c r="N75"/>
  <c r="M75"/>
  <c r="L75"/>
  <c r="Q75" s="1"/>
  <c r="AC74"/>
  <c r="O74"/>
  <c r="N74"/>
  <c r="M74"/>
  <c r="L74"/>
  <c r="AC73"/>
  <c r="O73"/>
  <c r="N73"/>
  <c r="M73"/>
  <c r="L73"/>
  <c r="AC72"/>
  <c r="O72"/>
  <c r="N72"/>
  <c r="M72"/>
  <c r="L72"/>
  <c r="Q72" s="1"/>
  <c r="AC71"/>
  <c r="O71"/>
  <c r="N71"/>
  <c r="M71"/>
  <c r="L71"/>
  <c r="Q71" s="1"/>
  <c r="AC70"/>
  <c r="O70"/>
  <c r="N70"/>
  <c r="M70"/>
  <c r="L70"/>
  <c r="AC69"/>
  <c r="O69"/>
  <c r="N69"/>
  <c r="M69"/>
  <c r="L69"/>
  <c r="AC68"/>
  <c r="O68"/>
  <c r="N68"/>
  <c r="M68"/>
  <c r="L68"/>
  <c r="Q68" s="1"/>
  <c r="AC67"/>
  <c r="O67"/>
  <c r="N67"/>
  <c r="M67"/>
  <c r="L67"/>
  <c r="Q67" s="1"/>
  <c r="AC66"/>
  <c r="O66"/>
  <c r="N66"/>
  <c r="M66"/>
  <c r="L66"/>
  <c r="AC65"/>
  <c r="O65"/>
  <c r="N65"/>
  <c r="M65"/>
  <c r="L65"/>
  <c r="AC64"/>
  <c r="O64"/>
  <c r="N64"/>
  <c r="M64"/>
  <c r="L64"/>
  <c r="Q64" s="1"/>
  <c r="AC63"/>
  <c r="O63"/>
  <c r="N63"/>
  <c r="M63"/>
  <c r="L63"/>
  <c r="Q63" s="1"/>
  <c r="AC62"/>
  <c r="O62"/>
  <c r="N62"/>
  <c r="M62"/>
  <c r="L62"/>
  <c r="AC61"/>
  <c r="O61"/>
  <c r="N61"/>
  <c r="M61"/>
  <c r="L61"/>
  <c r="AC60"/>
  <c r="O60"/>
  <c r="N60"/>
  <c r="M60"/>
  <c r="L60"/>
  <c r="Q60" s="1"/>
  <c r="AC59"/>
  <c r="O59"/>
  <c r="N59"/>
  <c r="M59"/>
  <c r="L59"/>
  <c r="Q59" s="1"/>
  <c r="AC58"/>
  <c r="O58"/>
  <c r="N58"/>
  <c r="M58"/>
  <c r="L58"/>
  <c r="AC57"/>
  <c r="O57"/>
  <c r="N57"/>
  <c r="M57"/>
  <c r="L57"/>
  <c r="AC56"/>
  <c r="O56"/>
  <c r="N56"/>
  <c r="M56"/>
  <c r="L56"/>
  <c r="Q56" s="1"/>
  <c r="AC55"/>
  <c r="O55"/>
  <c r="N55"/>
  <c r="M55"/>
  <c r="L55"/>
  <c r="Q55" s="1"/>
  <c r="AC54"/>
  <c r="O54"/>
  <c r="N54"/>
  <c r="M54"/>
  <c r="L54"/>
  <c r="AC53"/>
  <c r="O53"/>
  <c r="N53"/>
  <c r="M53"/>
  <c r="L53"/>
  <c r="AC52"/>
  <c r="O52"/>
  <c r="N52"/>
  <c r="M52"/>
  <c r="L52"/>
  <c r="Q52" s="1"/>
  <c r="AC51"/>
  <c r="O51"/>
  <c r="N51"/>
  <c r="M51"/>
  <c r="L51"/>
  <c r="Q51" s="1"/>
  <c r="AC50"/>
  <c r="O50"/>
  <c r="N50"/>
  <c r="M50"/>
  <c r="L50"/>
  <c r="AC49"/>
  <c r="O49"/>
  <c r="N49"/>
  <c r="M49"/>
  <c r="L49"/>
  <c r="AC48"/>
  <c r="O48"/>
  <c r="N48"/>
  <c r="M48"/>
  <c r="L48"/>
  <c r="Q48" s="1"/>
  <c r="AC47"/>
  <c r="O47"/>
  <c r="N47"/>
  <c r="M47"/>
  <c r="L47"/>
  <c r="Q47" s="1"/>
  <c r="AC46"/>
  <c r="O46"/>
  <c r="N46"/>
  <c r="M46"/>
  <c r="L46"/>
  <c r="AC45"/>
  <c r="O45"/>
  <c r="N45"/>
  <c r="M45"/>
  <c r="L45"/>
  <c r="AC44"/>
  <c r="O44"/>
  <c r="N44"/>
  <c r="M44"/>
  <c r="L44"/>
  <c r="Q44" s="1"/>
  <c r="AC43"/>
  <c r="O43"/>
  <c r="N43"/>
  <c r="M43"/>
  <c r="L43"/>
  <c r="Q43" s="1"/>
  <c r="AC42"/>
  <c r="O42"/>
  <c r="N42"/>
  <c r="M42"/>
  <c r="L42"/>
  <c r="AC41"/>
  <c r="O41"/>
  <c r="N41"/>
  <c r="M41"/>
  <c r="L41"/>
  <c r="AC40"/>
  <c r="O40"/>
  <c r="N40"/>
  <c r="M40"/>
  <c r="L40"/>
  <c r="Q40" s="1"/>
  <c r="AC39"/>
  <c r="O39"/>
  <c r="N39"/>
  <c r="M39"/>
  <c r="L39"/>
  <c r="Q39" s="1"/>
  <c r="AC38"/>
  <c r="O38"/>
  <c r="N38"/>
  <c r="M38"/>
  <c r="L38"/>
  <c r="AC37"/>
  <c r="O37"/>
  <c r="N37"/>
  <c r="M37"/>
  <c r="L37"/>
  <c r="AC36"/>
  <c r="O36"/>
  <c r="N36"/>
  <c r="M36"/>
  <c r="L36"/>
  <c r="Q36" s="1"/>
  <c r="AC35"/>
  <c r="O35"/>
  <c r="N35"/>
  <c r="M35"/>
  <c r="L35"/>
  <c r="Q35" s="1"/>
  <c r="AC34"/>
  <c r="O34"/>
  <c r="N34"/>
  <c r="M34"/>
  <c r="L34"/>
  <c r="AC33"/>
  <c r="O33"/>
  <c r="N33"/>
  <c r="M33"/>
  <c r="L33"/>
  <c r="AC32"/>
  <c r="O32"/>
  <c r="N32"/>
  <c r="M32"/>
  <c r="L32"/>
  <c r="Q32" s="1"/>
  <c r="AC31"/>
  <c r="O31"/>
  <c r="N31"/>
  <c r="M31"/>
  <c r="L31"/>
  <c r="Q31" s="1"/>
  <c r="AC30"/>
  <c r="O30"/>
  <c r="N30"/>
  <c r="M30"/>
  <c r="L30"/>
  <c r="AC29"/>
  <c r="O29"/>
  <c r="N29"/>
  <c r="M29"/>
  <c r="L29"/>
  <c r="AC28"/>
  <c r="O28"/>
  <c r="N28"/>
  <c r="M28"/>
  <c r="L28"/>
  <c r="Q28" s="1"/>
  <c r="AC27"/>
  <c r="O27"/>
  <c r="N27"/>
  <c r="M27"/>
  <c r="L27"/>
  <c r="Q27" s="1"/>
  <c r="AC26"/>
  <c r="O26"/>
  <c r="N26"/>
  <c r="M26"/>
  <c r="L26"/>
  <c r="R26" s="1"/>
  <c r="AC25"/>
  <c r="O25"/>
  <c r="N25"/>
  <c r="M25"/>
  <c r="L25"/>
  <c r="Q25" s="1"/>
  <c r="AC24"/>
  <c r="O24"/>
  <c r="N24"/>
  <c r="M24"/>
  <c r="L24"/>
  <c r="AC23"/>
  <c r="O23"/>
  <c r="N23"/>
  <c r="M23"/>
  <c r="L23"/>
  <c r="AC22"/>
  <c r="O22"/>
  <c r="N22"/>
  <c r="M22"/>
  <c r="L22"/>
  <c r="Q22" s="1"/>
  <c r="AC21"/>
  <c r="O21"/>
  <c r="N21"/>
  <c r="M21"/>
  <c r="L21"/>
  <c r="Q21" s="1"/>
  <c r="AC20"/>
  <c r="O20"/>
  <c r="N20"/>
  <c r="M20"/>
  <c r="L20"/>
  <c r="AC19"/>
  <c r="O19"/>
  <c r="N19"/>
  <c r="M19"/>
  <c r="L19"/>
  <c r="AC18"/>
  <c r="O18"/>
  <c r="N18"/>
  <c r="M18"/>
  <c r="L18"/>
  <c r="Q18" s="1"/>
  <c r="AC17"/>
  <c r="O17"/>
  <c r="N17"/>
  <c r="M17"/>
  <c r="L17"/>
  <c r="Q17" s="1"/>
  <c r="AC16"/>
  <c r="O16"/>
  <c r="N16"/>
  <c r="M16"/>
  <c r="L16"/>
  <c r="AC15"/>
  <c r="O15"/>
  <c r="N15"/>
  <c r="M15"/>
  <c r="L15"/>
  <c r="O14"/>
  <c r="N14"/>
  <c r="M14"/>
  <c r="L14"/>
  <c r="R14" s="1"/>
  <c r="F14"/>
  <c r="AC14" s="1"/>
  <c r="AC13"/>
  <c r="O13"/>
  <c r="N13"/>
  <c r="M13"/>
  <c r="L13"/>
  <c r="Q13" s="1"/>
  <c r="O12"/>
  <c r="N12"/>
  <c r="M12"/>
  <c r="L12"/>
  <c r="F12"/>
  <c r="AC12" s="1"/>
  <c r="O11"/>
  <c r="O98" s="1"/>
  <c r="N11"/>
  <c r="N98" s="1"/>
  <c r="M11"/>
  <c r="M98" s="1"/>
  <c r="L11"/>
  <c r="L98" s="1"/>
  <c r="F11"/>
  <c r="AC11" s="1"/>
  <c r="Q8"/>
  <c r="R11" l="1"/>
  <c r="Q12"/>
  <c r="R12"/>
  <c r="Q15"/>
  <c r="R15"/>
  <c r="Q16"/>
  <c r="Q19"/>
  <c r="R19"/>
  <c r="Q20"/>
  <c r="Q23"/>
  <c r="R23"/>
  <c r="Q24"/>
  <c r="R27"/>
  <c r="R31"/>
  <c r="R35"/>
  <c r="R39"/>
  <c r="R43"/>
  <c r="R47"/>
  <c r="R51"/>
  <c r="R55"/>
  <c r="R59"/>
  <c r="R63"/>
  <c r="R67"/>
  <c r="R71"/>
  <c r="R75"/>
  <c r="R79"/>
  <c r="R83"/>
  <c r="R87"/>
  <c r="R91"/>
  <c r="R95"/>
  <c r="R17"/>
  <c r="R21"/>
  <c r="R25"/>
  <c r="Q29"/>
  <c r="S29" s="1"/>
  <c r="R29"/>
  <c r="Q30"/>
  <c r="Q33"/>
  <c r="R33"/>
  <c r="Q34"/>
  <c r="Q37"/>
  <c r="S37" s="1"/>
  <c r="R37"/>
  <c r="Q38"/>
  <c r="Q41"/>
  <c r="R41"/>
  <c r="Q42"/>
  <c r="Q45"/>
  <c r="R45"/>
  <c r="Q46"/>
  <c r="Q49"/>
  <c r="R49"/>
  <c r="Q50"/>
  <c r="Q53"/>
  <c r="S53" s="1"/>
  <c r="R53"/>
  <c r="Q54"/>
  <c r="Q57"/>
  <c r="R57"/>
  <c r="Q58"/>
  <c r="Q61"/>
  <c r="S61" s="1"/>
  <c r="R61"/>
  <c r="Q62"/>
  <c r="Q65"/>
  <c r="R65"/>
  <c r="Q66"/>
  <c r="Q69"/>
  <c r="S69" s="1"/>
  <c r="R69"/>
  <c r="Q70"/>
  <c r="Q73"/>
  <c r="R73"/>
  <c r="Q74"/>
  <c r="Q77"/>
  <c r="S77" s="1"/>
  <c r="R77"/>
  <c r="Q78"/>
  <c r="Q81"/>
  <c r="R81"/>
  <c r="Q82"/>
  <c r="Q85"/>
  <c r="S85" s="1"/>
  <c r="R85"/>
  <c r="Q86"/>
  <c r="Q89"/>
  <c r="R89"/>
  <c r="Q90"/>
  <c r="Q93"/>
  <c r="S93" s="1"/>
  <c r="R93"/>
  <c r="Q94"/>
  <c r="Q97"/>
  <c r="R97"/>
  <c r="V18"/>
  <c r="S18"/>
  <c r="AA18"/>
  <c r="T18"/>
  <c r="AA29"/>
  <c r="V29"/>
  <c r="V34"/>
  <c r="S34"/>
  <c r="AA34"/>
  <c r="T34"/>
  <c r="AA37"/>
  <c r="V37"/>
  <c r="V42"/>
  <c r="S42"/>
  <c r="AA42"/>
  <c r="T42"/>
  <c r="V50"/>
  <c r="S50"/>
  <c r="AA50"/>
  <c r="T50"/>
  <c r="AA53"/>
  <c r="V53"/>
  <c r="V58"/>
  <c r="S58"/>
  <c r="AA58"/>
  <c r="T58"/>
  <c r="AA61"/>
  <c r="V61"/>
  <c r="V66"/>
  <c r="S66"/>
  <c r="AA66"/>
  <c r="T66"/>
  <c r="AA69"/>
  <c r="V69"/>
  <c r="V74"/>
  <c r="S74"/>
  <c r="AA74"/>
  <c r="T74"/>
  <c r="AA77"/>
  <c r="V77"/>
  <c r="V82"/>
  <c r="S82"/>
  <c r="AA82"/>
  <c r="T82"/>
  <c r="AA85"/>
  <c r="V85"/>
  <c r="V90"/>
  <c r="S90"/>
  <c r="AA90"/>
  <c r="T90"/>
  <c r="AA93"/>
  <c r="V93"/>
  <c r="AA12"/>
  <c r="V12"/>
  <c r="S12"/>
  <c r="T12"/>
  <c r="W12" s="1"/>
  <c r="X12" s="1"/>
  <c r="T15"/>
  <c r="V15"/>
  <c r="S15"/>
  <c r="AA15"/>
  <c r="AA20"/>
  <c r="T20"/>
  <c r="V20"/>
  <c r="S20"/>
  <c r="AA23"/>
  <c r="V23"/>
  <c r="S23"/>
  <c r="T23"/>
  <c r="S28"/>
  <c r="AA28"/>
  <c r="T28"/>
  <c r="V28"/>
  <c r="AA31"/>
  <c r="T31"/>
  <c r="V31"/>
  <c r="S31"/>
  <c r="S36"/>
  <c r="AA36"/>
  <c r="T36"/>
  <c r="V36"/>
  <c r="AA39"/>
  <c r="T39"/>
  <c r="V39"/>
  <c r="S39"/>
  <c r="W39" s="1"/>
  <c r="X39" s="1"/>
  <c r="S44"/>
  <c r="AA44"/>
  <c r="T44"/>
  <c r="V44"/>
  <c r="AA47"/>
  <c r="T47"/>
  <c r="V47"/>
  <c r="S47"/>
  <c r="S52"/>
  <c r="AA52"/>
  <c r="T52"/>
  <c r="V52"/>
  <c r="AA55"/>
  <c r="T55"/>
  <c r="V55"/>
  <c r="S55"/>
  <c r="S60"/>
  <c r="AA60"/>
  <c r="T60"/>
  <c r="V60"/>
  <c r="AA63"/>
  <c r="T63"/>
  <c r="V63"/>
  <c r="S63"/>
  <c r="S68"/>
  <c r="AA68"/>
  <c r="T68"/>
  <c r="V68"/>
  <c r="AA71"/>
  <c r="T71"/>
  <c r="V71"/>
  <c r="S71"/>
  <c r="S76"/>
  <c r="AA76"/>
  <c r="T76"/>
  <c r="V76"/>
  <c r="AA79"/>
  <c r="T79"/>
  <c r="V79"/>
  <c r="S79"/>
  <c r="S84"/>
  <c r="AA84"/>
  <c r="T84"/>
  <c r="V84"/>
  <c r="AA87"/>
  <c r="T87"/>
  <c r="V87"/>
  <c r="S87"/>
  <c r="S92"/>
  <c r="AA92"/>
  <c r="T92"/>
  <c r="V92"/>
  <c r="AA95"/>
  <c r="T95"/>
  <c r="V95"/>
  <c r="S95"/>
  <c r="W23"/>
  <c r="X23" s="1"/>
  <c r="W71"/>
  <c r="X71" s="1"/>
  <c r="S17"/>
  <c r="T17"/>
  <c r="AA17"/>
  <c r="V17"/>
  <c r="V22"/>
  <c r="S22"/>
  <c r="AA22"/>
  <c r="T22"/>
  <c r="S25"/>
  <c r="AA25"/>
  <c r="T25"/>
  <c r="V25"/>
  <c r="V30"/>
  <c r="S30"/>
  <c r="AA30"/>
  <c r="T30"/>
  <c r="S33"/>
  <c r="AA33"/>
  <c r="T33"/>
  <c r="V33"/>
  <c r="W33" s="1"/>
  <c r="X33" s="1"/>
  <c r="V38"/>
  <c r="S38"/>
  <c r="AA38"/>
  <c r="T38"/>
  <c r="S41"/>
  <c r="AA41"/>
  <c r="T41"/>
  <c r="V41"/>
  <c r="V46"/>
  <c r="S46"/>
  <c r="AA46"/>
  <c r="T46"/>
  <c r="S49"/>
  <c r="AA49"/>
  <c r="T49"/>
  <c r="V49"/>
  <c r="W49" s="1"/>
  <c r="X49" s="1"/>
  <c r="V54"/>
  <c r="S54"/>
  <c r="AA54"/>
  <c r="T54"/>
  <c r="S57"/>
  <c r="AA57"/>
  <c r="T57"/>
  <c r="V57"/>
  <c r="V62"/>
  <c r="S62"/>
  <c r="AA62"/>
  <c r="T62"/>
  <c r="S65"/>
  <c r="AA65"/>
  <c r="T65"/>
  <c r="V65"/>
  <c r="W65" s="1"/>
  <c r="X65" s="1"/>
  <c r="V70"/>
  <c r="S70"/>
  <c r="AA70"/>
  <c r="T70"/>
  <c r="S73"/>
  <c r="AA73"/>
  <c r="T73"/>
  <c r="V73"/>
  <c r="V78"/>
  <c r="S78"/>
  <c r="AA78"/>
  <c r="T78"/>
  <c r="S81"/>
  <c r="AA81"/>
  <c r="T81"/>
  <c r="V81"/>
  <c r="W81" s="1"/>
  <c r="X81" s="1"/>
  <c r="V86"/>
  <c r="S86"/>
  <c r="AA86"/>
  <c r="T86"/>
  <c r="S89"/>
  <c r="AA89"/>
  <c r="T89"/>
  <c r="V89"/>
  <c r="W89" s="1"/>
  <c r="X89" s="1"/>
  <c r="V94"/>
  <c r="S94"/>
  <c r="AA94"/>
  <c r="T94"/>
  <c r="S97"/>
  <c r="AA97"/>
  <c r="T97"/>
  <c r="V97"/>
  <c r="W97" s="1"/>
  <c r="X97" s="1"/>
  <c r="S16"/>
  <c r="AA16"/>
  <c r="T16"/>
  <c r="V16"/>
  <c r="V19"/>
  <c r="S19"/>
  <c r="AA19"/>
  <c r="T19"/>
  <c r="S24"/>
  <c r="AA24"/>
  <c r="T24"/>
  <c r="V24"/>
  <c r="AA27"/>
  <c r="T27"/>
  <c r="V27"/>
  <c r="S27"/>
  <c r="S32"/>
  <c r="AA32"/>
  <c r="T32"/>
  <c r="V32"/>
  <c r="AA35"/>
  <c r="T35"/>
  <c r="V35"/>
  <c r="S35"/>
  <c r="W35" s="1"/>
  <c r="X35" s="1"/>
  <c r="S40"/>
  <c r="AA40"/>
  <c r="T40"/>
  <c r="V40"/>
  <c r="AA43"/>
  <c r="T43"/>
  <c r="V43"/>
  <c r="S43"/>
  <c r="W43" s="1"/>
  <c r="X43" s="1"/>
  <c r="S48"/>
  <c r="AA48"/>
  <c r="T48"/>
  <c r="V48"/>
  <c r="AA51"/>
  <c r="T51"/>
  <c r="V51"/>
  <c r="S51"/>
  <c r="W51" s="1"/>
  <c r="X51" s="1"/>
  <c r="S56"/>
  <c r="AA56"/>
  <c r="T56"/>
  <c r="V56"/>
  <c r="AA59"/>
  <c r="T59"/>
  <c r="V59"/>
  <c r="S59"/>
  <c r="S64"/>
  <c r="AA64"/>
  <c r="T64"/>
  <c r="V64"/>
  <c r="AA67"/>
  <c r="T67"/>
  <c r="V67"/>
  <c r="S67"/>
  <c r="W67" s="1"/>
  <c r="X67" s="1"/>
  <c r="S72"/>
  <c r="AA72"/>
  <c r="T72"/>
  <c r="V72"/>
  <c r="AA75"/>
  <c r="T75"/>
  <c r="V75"/>
  <c r="S75"/>
  <c r="W75" s="1"/>
  <c r="X75" s="1"/>
  <c r="S80"/>
  <c r="AA80"/>
  <c r="T80"/>
  <c r="V80"/>
  <c r="AA83"/>
  <c r="T83"/>
  <c r="V83"/>
  <c r="S83"/>
  <c r="W83" s="1"/>
  <c r="X83" s="1"/>
  <c r="S88"/>
  <c r="AA88"/>
  <c r="T88"/>
  <c r="V88"/>
  <c r="AA91"/>
  <c r="T91"/>
  <c r="V91"/>
  <c r="S91"/>
  <c r="W91" s="1"/>
  <c r="X91" s="1"/>
  <c r="S96"/>
  <c r="AA96"/>
  <c r="T96"/>
  <c r="V96"/>
  <c r="W25"/>
  <c r="X25" s="1"/>
  <c r="W41"/>
  <c r="X41" s="1"/>
  <c r="W57"/>
  <c r="X57" s="1"/>
  <c r="W73"/>
  <c r="X73" s="1"/>
  <c r="W27"/>
  <c r="X27" s="1"/>
  <c r="W59"/>
  <c r="X59" s="1"/>
  <c r="S13"/>
  <c r="AA13"/>
  <c r="T13"/>
  <c r="V13"/>
  <c r="S21"/>
  <c r="AA21"/>
  <c r="T21"/>
  <c r="V21"/>
  <c r="S45"/>
  <c r="AA45"/>
  <c r="T45"/>
  <c r="V45"/>
  <c r="W21"/>
  <c r="X21" s="1"/>
  <c r="Q14"/>
  <c r="Q26"/>
  <c r="Q11"/>
  <c r="R13"/>
  <c r="R16"/>
  <c r="R20"/>
  <c r="W20" s="1"/>
  <c r="X20" s="1"/>
  <c r="R24"/>
  <c r="R28"/>
  <c r="W28" s="1"/>
  <c r="X28" s="1"/>
  <c r="R32"/>
  <c r="R36"/>
  <c r="W36" s="1"/>
  <c r="X36" s="1"/>
  <c r="R40"/>
  <c r="R44"/>
  <c r="W44" s="1"/>
  <c r="X44" s="1"/>
  <c r="R48"/>
  <c r="R52"/>
  <c r="W52" s="1"/>
  <c r="X52" s="1"/>
  <c r="R56"/>
  <c r="R60"/>
  <c r="W60" s="1"/>
  <c r="X60" s="1"/>
  <c r="R64"/>
  <c r="R68"/>
  <c r="W68" s="1"/>
  <c r="X68" s="1"/>
  <c r="R72"/>
  <c r="R76"/>
  <c r="W76" s="1"/>
  <c r="X76" s="1"/>
  <c r="R80"/>
  <c r="R84"/>
  <c r="W84" s="1"/>
  <c r="X84" s="1"/>
  <c r="R88"/>
  <c r="R92"/>
  <c r="W92" s="1"/>
  <c r="X92" s="1"/>
  <c r="R96"/>
  <c r="R18"/>
  <c r="W18" s="1"/>
  <c r="X18" s="1"/>
  <c r="R22"/>
  <c r="W22" s="1"/>
  <c r="X22" s="1"/>
  <c r="R30"/>
  <c r="W30" s="1"/>
  <c r="X30" s="1"/>
  <c r="R34"/>
  <c r="W34" s="1"/>
  <c r="X34" s="1"/>
  <c r="R38"/>
  <c r="W38" s="1"/>
  <c r="X38" s="1"/>
  <c r="R42"/>
  <c r="W42" s="1"/>
  <c r="X42" s="1"/>
  <c r="R46"/>
  <c r="W46" s="1"/>
  <c r="X46" s="1"/>
  <c r="R50"/>
  <c r="W50" s="1"/>
  <c r="X50" s="1"/>
  <c r="R54"/>
  <c r="W54" s="1"/>
  <c r="X54" s="1"/>
  <c r="R58"/>
  <c r="W58" s="1"/>
  <c r="X58" s="1"/>
  <c r="R62"/>
  <c r="W62" s="1"/>
  <c r="X62" s="1"/>
  <c r="R66"/>
  <c r="W66" s="1"/>
  <c r="X66" s="1"/>
  <c r="R70"/>
  <c r="W70" s="1"/>
  <c r="X70" s="1"/>
  <c r="R74"/>
  <c r="W74" s="1"/>
  <c r="X74" s="1"/>
  <c r="R78"/>
  <c r="W78" s="1"/>
  <c r="X78" s="1"/>
  <c r="R82"/>
  <c r="W82" s="1"/>
  <c r="X82" s="1"/>
  <c r="R86"/>
  <c r="W86" s="1"/>
  <c r="X86" s="1"/>
  <c r="R90"/>
  <c r="W90" s="1"/>
  <c r="X90" s="1"/>
  <c r="R94"/>
  <c r="W94" s="1"/>
  <c r="X94" s="1"/>
  <c r="N35" i="15"/>
  <c r="F1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0"/>
  <c r="F9"/>
  <c r="F8"/>
  <c r="F7"/>
  <c r="R33" i="18"/>
  <c r="W77" i="7" l="1"/>
  <c r="X77" s="1"/>
  <c r="W45"/>
  <c r="X45" s="1"/>
  <c r="W96"/>
  <c r="X96" s="1"/>
  <c r="W88"/>
  <c r="X88" s="1"/>
  <c r="W80"/>
  <c r="X80" s="1"/>
  <c r="W72"/>
  <c r="X72" s="1"/>
  <c r="W64"/>
  <c r="X64" s="1"/>
  <c r="W56"/>
  <c r="X56" s="1"/>
  <c r="W48"/>
  <c r="X48" s="1"/>
  <c r="W40"/>
  <c r="X40" s="1"/>
  <c r="W32"/>
  <c r="X32" s="1"/>
  <c r="W24"/>
  <c r="X24" s="1"/>
  <c r="W16"/>
  <c r="X16" s="1"/>
  <c r="W15"/>
  <c r="X15" s="1"/>
  <c r="T93"/>
  <c r="W93" s="1"/>
  <c r="X93" s="1"/>
  <c r="T85"/>
  <c r="W85" s="1"/>
  <c r="X85" s="1"/>
  <c r="T77"/>
  <c r="T69"/>
  <c r="W69" s="1"/>
  <c r="X69" s="1"/>
  <c r="T61"/>
  <c r="W61" s="1"/>
  <c r="X61" s="1"/>
  <c r="T53"/>
  <c r="W53" s="1"/>
  <c r="X53" s="1"/>
  <c r="T37"/>
  <c r="W37" s="1"/>
  <c r="X37" s="1"/>
  <c r="T29"/>
  <c r="W19"/>
  <c r="X19" s="1"/>
  <c r="W17"/>
  <c r="X17" s="1"/>
  <c r="W95"/>
  <c r="X95" s="1"/>
  <c r="W87"/>
  <c r="X87" s="1"/>
  <c r="W79"/>
  <c r="X79" s="1"/>
  <c r="W63"/>
  <c r="X63" s="1"/>
  <c r="W55"/>
  <c r="X55" s="1"/>
  <c r="W47"/>
  <c r="X47" s="1"/>
  <c r="W31"/>
  <c r="X31" s="1"/>
  <c r="W29"/>
  <c r="X29" s="1"/>
  <c r="V26"/>
  <c r="S26"/>
  <c r="AA26"/>
  <c r="T26"/>
  <c r="AA11"/>
  <c r="Q98"/>
  <c r="S11"/>
  <c r="T11"/>
  <c r="V11"/>
  <c r="V98" s="1"/>
  <c r="W13"/>
  <c r="X13" s="1"/>
  <c r="S14"/>
  <c r="AA14"/>
  <c r="T14"/>
  <c r="V14"/>
  <c r="R98"/>
  <c r="Z63" i="2"/>
  <c r="M63"/>
  <c r="L63"/>
  <c r="K63"/>
  <c r="O63" s="1"/>
  <c r="H63"/>
  <c r="R38" i="14"/>
  <c r="M17"/>
  <c r="L17"/>
  <c r="K17"/>
  <c r="AA17"/>
  <c r="T98" i="7" l="1"/>
  <c r="W26"/>
  <c r="X26" s="1"/>
  <c r="S98"/>
  <c r="W11"/>
  <c r="W14"/>
  <c r="X14" s="1"/>
  <c r="R63" i="2"/>
  <c r="X63"/>
  <c r="Q63"/>
  <c r="P63"/>
  <c r="O17" i="14"/>
  <c r="T17" s="1"/>
  <c r="P17"/>
  <c r="W98" i="7" l="1"/>
  <c r="X11"/>
  <c r="X98" s="1"/>
  <c r="T63" i="2"/>
  <c r="U63" s="1"/>
  <c r="R17" i="14"/>
  <c r="Y17"/>
  <c r="Q17"/>
  <c r="U17" l="1"/>
  <c r="V17" s="1"/>
  <c r="G12" i="18"/>
  <c r="G11"/>
  <c r="G8"/>
  <c r="F24"/>
  <c r="F23"/>
  <c r="F22"/>
  <c r="F21"/>
  <c r="F20"/>
  <c r="F19"/>
  <c r="F18"/>
  <c r="F17"/>
  <c r="F16"/>
  <c r="F15"/>
  <c r="F14"/>
  <c r="F16" i="14"/>
  <c r="F15"/>
  <c r="F14"/>
  <c r="F13"/>
  <c r="F12"/>
  <c r="F11"/>
  <c r="F10"/>
  <c r="F9"/>
  <c r="F8"/>
  <c r="G40"/>
  <c r="G41" s="1"/>
  <c r="R41" i="5"/>
  <c r="AB33"/>
  <c r="AA33" s="1"/>
  <c r="AB32"/>
  <c r="AA32" s="1"/>
  <c r="AB31"/>
  <c r="AA31" s="1"/>
  <c r="AB30"/>
  <c r="AA30" s="1"/>
  <c r="AB29"/>
  <c r="AA29" s="1"/>
  <c r="AB28"/>
  <c r="AA28" s="1"/>
  <c r="AB27"/>
  <c r="AA27" s="1"/>
  <c r="AB26"/>
  <c r="AA26" s="1"/>
  <c r="AB25"/>
  <c r="AA25" s="1"/>
  <c r="AB24"/>
  <c r="AA24" s="1"/>
  <c r="AB22"/>
  <c r="AA22" s="1"/>
  <c r="AB21"/>
  <c r="AA21" s="1"/>
  <c r="AB20"/>
  <c r="AA20" s="1"/>
  <c r="AB19"/>
  <c r="AA19" s="1"/>
  <c r="AB18"/>
  <c r="AA18" s="1"/>
  <c r="AB17"/>
  <c r="AA17" s="1"/>
  <c r="AB16"/>
  <c r="AA16" s="1"/>
  <c r="AB15"/>
  <c r="AA15" s="1"/>
  <c r="AB14"/>
  <c r="AA14" s="1"/>
  <c r="AB13"/>
  <c r="AA13" s="1"/>
  <c r="AB12"/>
  <c r="AA12" s="1"/>
  <c r="AB11"/>
  <c r="AA11" s="1"/>
  <c r="AB10"/>
  <c r="AA10" s="1"/>
  <c r="AB9"/>
  <c r="AA9" s="1"/>
  <c r="M29"/>
  <c r="K29"/>
  <c r="H29"/>
  <c r="L29" s="1"/>
  <c r="F8"/>
  <c r="H33"/>
  <c r="H32"/>
  <c r="H31"/>
  <c r="H30"/>
  <c r="H28"/>
  <c r="H27"/>
  <c r="H26"/>
  <c r="H25"/>
  <c r="H24"/>
  <c r="H22"/>
  <c r="H21"/>
  <c r="H20"/>
  <c r="H19"/>
  <c r="H18"/>
  <c r="H17"/>
  <c r="H16"/>
  <c r="H15"/>
  <c r="H14"/>
  <c r="H13"/>
  <c r="H12"/>
  <c r="H11"/>
  <c r="H10"/>
  <c r="H9"/>
  <c r="K15" i="22"/>
  <c r="R82" i="4"/>
  <c r="S70"/>
  <c r="N70"/>
  <c r="J70"/>
  <c r="I70"/>
  <c r="G70"/>
  <c r="AB69"/>
  <c r="AA69" s="1"/>
  <c r="M69"/>
  <c r="K69"/>
  <c r="AB68"/>
  <c r="AA68" s="1"/>
  <c r="M68"/>
  <c r="K68"/>
  <c r="P68" s="1"/>
  <c r="AB67"/>
  <c r="AA67" s="1"/>
  <c r="M67"/>
  <c r="K67"/>
  <c r="AB66"/>
  <c r="AA66" s="1"/>
  <c r="M66"/>
  <c r="K66"/>
  <c r="P66" s="1"/>
  <c r="AB65"/>
  <c r="AA65" s="1"/>
  <c r="M65"/>
  <c r="K65"/>
  <c r="AB64"/>
  <c r="AA64" s="1"/>
  <c r="M64"/>
  <c r="K64"/>
  <c r="P64" s="1"/>
  <c r="AB63"/>
  <c r="AA63" s="1"/>
  <c r="M63"/>
  <c r="K63"/>
  <c r="AB62"/>
  <c r="AA62" s="1"/>
  <c r="M62"/>
  <c r="K62"/>
  <c r="P62" s="1"/>
  <c r="AB61"/>
  <c r="AA61" s="1"/>
  <c r="M61"/>
  <c r="K61"/>
  <c r="AB60"/>
  <c r="AA60" s="1"/>
  <c r="M60"/>
  <c r="K60"/>
  <c r="P60" s="1"/>
  <c r="AB59"/>
  <c r="AA59" s="1"/>
  <c r="M59"/>
  <c r="K59"/>
  <c r="AB58"/>
  <c r="AA58" s="1"/>
  <c r="M58"/>
  <c r="K58"/>
  <c r="P58" s="1"/>
  <c r="AB57"/>
  <c r="AA57" s="1"/>
  <c r="M57"/>
  <c r="K57"/>
  <c r="AB56"/>
  <c r="AA56" s="1"/>
  <c r="M56"/>
  <c r="K56"/>
  <c r="P56" s="1"/>
  <c r="AB55"/>
  <c r="AA55" s="1"/>
  <c r="M55"/>
  <c r="K55"/>
  <c r="AB54"/>
  <c r="AA54" s="1"/>
  <c r="M54"/>
  <c r="K54"/>
  <c r="P54" s="1"/>
  <c r="AB53"/>
  <c r="AA53" s="1"/>
  <c r="M53"/>
  <c r="K53"/>
  <c r="AB52"/>
  <c r="AA52" s="1"/>
  <c r="M52"/>
  <c r="K52"/>
  <c r="P52" s="1"/>
  <c r="AB51"/>
  <c r="AA51" s="1"/>
  <c r="M51"/>
  <c r="K51"/>
  <c r="AB50"/>
  <c r="AA50" s="1"/>
  <c r="M50"/>
  <c r="K50"/>
  <c r="P50" s="1"/>
  <c r="AB49"/>
  <c r="AA49" s="1"/>
  <c r="M49"/>
  <c r="K49"/>
  <c r="AB48"/>
  <c r="AA48" s="1"/>
  <c r="M48"/>
  <c r="K48"/>
  <c r="P48" s="1"/>
  <c r="AB47"/>
  <c r="AA47" s="1"/>
  <c r="M47"/>
  <c r="K47"/>
  <c r="AB46"/>
  <c r="AA46" s="1"/>
  <c r="M46"/>
  <c r="K46"/>
  <c r="P46" s="1"/>
  <c r="AB45"/>
  <c r="AA45" s="1"/>
  <c r="M45"/>
  <c r="K45"/>
  <c r="AB44"/>
  <c r="AA44" s="1"/>
  <c r="M44"/>
  <c r="K44"/>
  <c r="P44" s="1"/>
  <c r="AB43"/>
  <c r="AA43" s="1"/>
  <c r="M43"/>
  <c r="K43"/>
  <c r="AB42"/>
  <c r="AA42" s="1"/>
  <c r="M42"/>
  <c r="K42"/>
  <c r="P42" s="1"/>
  <c r="AB41"/>
  <c r="AA41" s="1"/>
  <c r="M41"/>
  <c r="K41"/>
  <c r="AB40"/>
  <c r="AA40" s="1"/>
  <c r="M40"/>
  <c r="K40"/>
  <c r="P40" s="1"/>
  <c r="AB39"/>
  <c r="AA39" s="1"/>
  <c r="M39"/>
  <c r="K39"/>
  <c r="AB38"/>
  <c r="AA38" s="1"/>
  <c r="M38"/>
  <c r="K38"/>
  <c r="P38" s="1"/>
  <c r="AB37"/>
  <c r="AA37" s="1"/>
  <c r="M37"/>
  <c r="K37"/>
  <c r="AB36"/>
  <c r="AA36" s="1"/>
  <c r="M36"/>
  <c r="K36"/>
  <c r="P36" s="1"/>
  <c r="AB35"/>
  <c r="AA35" s="1"/>
  <c r="M35"/>
  <c r="K35"/>
  <c r="M34"/>
  <c r="L34"/>
  <c r="K34"/>
  <c r="P34" s="1"/>
  <c r="M33"/>
  <c r="L33"/>
  <c r="K33"/>
  <c r="AB32"/>
  <c r="AA32" s="1"/>
  <c r="M32"/>
  <c r="K32"/>
  <c r="P32" s="1"/>
  <c r="M31"/>
  <c r="L31"/>
  <c r="K31"/>
  <c r="M30"/>
  <c r="L30"/>
  <c r="K30"/>
  <c r="P30" s="1"/>
  <c r="AB29"/>
  <c r="AA29" s="1"/>
  <c r="M29"/>
  <c r="K29"/>
  <c r="M28"/>
  <c r="L28"/>
  <c r="K28"/>
  <c r="P28" s="1"/>
  <c r="AB27"/>
  <c r="AA27" s="1"/>
  <c r="M27"/>
  <c r="K27"/>
  <c r="M26"/>
  <c r="L26"/>
  <c r="K26"/>
  <c r="P26" s="1"/>
  <c r="AB25"/>
  <c r="AA25"/>
  <c r="M25"/>
  <c r="K25"/>
  <c r="P25" s="1"/>
  <c r="AB24"/>
  <c r="AA24"/>
  <c r="M24"/>
  <c r="K24"/>
  <c r="P24" s="1"/>
  <c r="AB23"/>
  <c r="AA23" s="1"/>
  <c r="M23"/>
  <c r="K23"/>
  <c r="AB22"/>
  <c r="AA22" s="1"/>
  <c r="M22"/>
  <c r="K22"/>
  <c r="P22" s="1"/>
  <c r="AB21"/>
  <c r="AA21" s="1"/>
  <c r="M21"/>
  <c r="K21"/>
  <c r="P21" s="1"/>
  <c r="AB20"/>
  <c r="AA20" s="1"/>
  <c r="M20"/>
  <c r="K20"/>
  <c r="P20" s="1"/>
  <c r="AB19"/>
  <c r="AA19" s="1"/>
  <c r="M19"/>
  <c r="K19"/>
  <c r="AB18"/>
  <c r="AA18" s="1"/>
  <c r="M18"/>
  <c r="K18"/>
  <c r="P18" s="1"/>
  <c r="AB17"/>
  <c r="AA17" s="1"/>
  <c r="M17"/>
  <c r="K17"/>
  <c r="P17" s="1"/>
  <c r="M16"/>
  <c r="L16"/>
  <c r="K16"/>
  <c r="P16" s="1"/>
  <c r="AB15"/>
  <c r="AA15" s="1"/>
  <c r="M15"/>
  <c r="K15"/>
  <c r="AB14"/>
  <c r="AA14" s="1"/>
  <c r="M14"/>
  <c r="K14"/>
  <c r="P14" s="1"/>
  <c r="AB13"/>
  <c r="AA13" s="1"/>
  <c r="M13"/>
  <c r="K13"/>
  <c r="AB12"/>
  <c r="AA12" s="1"/>
  <c r="M12"/>
  <c r="K12"/>
  <c r="P12" s="1"/>
  <c r="M11"/>
  <c r="L11"/>
  <c r="K11"/>
  <c r="AB10"/>
  <c r="AA10" s="1"/>
  <c r="M10"/>
  <c r="K10"/>
  <c r="P10" s="1"/>
  <c r="AB9"/>
  <c r="AA9" s="1"/>
  <c r="M9"/>
  <c r="K9"/>
  <c r="F31"/>
  <c r="AB31" s="1"/>
  <c r="AA31" s="1"/>
  <c r="H14"/>
  <c r="L14" s="1"/>
  <c r="F33"/>
  <c r="AB33" s="1"/>
  <c r="AA33" s="1"/>
  <c r="F30"/>
  <c r="AB30" s="1"/>
  <c r="AA30" s="1"/>
  <c r="F28"/>
  <c r="AB28" s="1"/>
  <c r="AA28" s="1"/>
  <c r="F26"/>
  <c r="AB26" s="1"/>
  <c r="AA26" s="1"/>
  <c r="F16"/>
  <c r="AB16" s="1"/>
  <c r="AA16" s="1"/>
  <c r="F11"/>
  <c r="AB11" s="1"/>
  <c r="AA11" s="1"/>
  <c r="H66"/>
  <c r="L66" s="1"/>
  <c r="H65"/>
  <c r="L65" s="1"/>
  <c r="H64"/>
  <c r="L64" s="1"/>
  <c r="H69"/>
  <c r="L69" s="1"/>
  <c r="H63"/>
  <c r="L63" s="1"/>
  <c r="H62"/>
  <c r="L62" s="1"/>
  <c r="H61"/>
  <c r="L61" s="1"/>
  <c r="H60"/>
  <c r="L60" s="1"/>
  <c r="H59"/>
  <c r="L59" s="1"/>
  <c r="H68"/>
  <c r="L68" s="1"/>
  <c r="H58"/>
  <c r="L58" s="1"/>
  <c r="H57"/>
  <c r="L57" s="1"/>
  <c r="H56"/>
  <c r="L56" s="1"/>
  <c r="H55"/>
  <c r="L55" s="1"/>
  <c r="H67"/>
  <c r="L67" s="1"/>
  <c r="H54"/>
  <c r="L54" s="1"/>
  <c r="H53"/>
  <c r="L53" s="1"/>
  <c r="H52"/>
  <c r="L52" s="1"/>
  <c r="H51"/>
  <c r="L51" s="1"/>
  <c r="H50"/>
  <c r="L50" s="1"/>
  <c r="H49"/>
  <c r="L49" s="1"/>
  <c r="H48"/>
  <c r="L48" s="1"/>
  <c r="H47"/>
  <c r="L47" s="1"/>
  <c r="H46"/>
  <c r="L46" s="1"/>
  <c r="H45"/>
  <c r="L45" s="1"/>
  <c r="H44"/>
  <c r="L44" s="1"/>
  <c r="H43"/>
  <c r="L43" s="1"/>
  <c r="H42"/>
  <c r="L42" s="1"/>
  <c r="H41"/>
  <c r="L41" s="1"/>
  <c r="H40"/>
  <c r="L40" s="1"/>
  <c r="H39"/>
  <c r="L39" s="1"/>
  <c r="H38"/>
  <c r="L38" s="1"/>
  <c r="H37"/>
  <c r="L37" s="1"/>
  <c r="H36"/>
  <c r="L36" s="1"/>
  <c r="H35"/>
  <c r="L35" s="1"/>
  <c r="H32"/>
  <c r="L32" s="1"/>
  <c r="H29"/>
  <c r="L29" s="1"/>
  <c r="H27"/>
  <c r="L27" s="1"/>
  <c r="H25"/>
  <c r="L25" s="1"/>
  <c r="O25" s="1"/>
  <c r="R25" s="1"/>
  <c r="H24"/>
  <c r="L24" s="1"/>
  <c r="H23"/>
  <c r="L23" s="1"/>
  <c r="H22"/>
  <c r="L22" s="1"/>
  <c r="H21"/>
  <c r="L21" s="1"/>
  <c r="H20"/>
  <c r="L20" s="1"/>
  <c r="H19"/>
  <c r="L19" s="1"/>
  <c r="H18"/>
  <c r="L18" s="1"/>
  <c r="H17"/>
  <c r="L17" s="1"/>
  <c r="H15"/>
  <c r="L15" s="1"/>
  <c r="H13"/>
  <c r="L13" s="1"/>
  <c r="H12"/>
  <c r="L12" s="1"/>
  <c r="H10"/>
  <c r="L10" s="1"/>
  <c r="H9"/>
  <c r="L9" s="1"/>
  <c r="H8"/>
  <c r="R76" i="2"/>
  <c r="Z64"/>
  <c r="Z62"/>
  <c r="Y62" s="1"/>
  <c r="Z61"/>
  <c r="Y61" s="1"/>
  <c r="Z60"/>
  <c r="Z59"/>
  <c r="Z58"/>
  <c r="Z57"/>
  <c r="Z56"/>
  <c r="Z55"/>
  <c r="Z54"/>
  <c r="Z53"/>
  <c r="Z52"/>
  <c r="Z51"/>
  <c r="Y51" s="1"/>
  <c r="Z50"/>
  <c r="Z49"/>
  <c r="Z48"/>
  <c r="Z47"/>
  <c r="Z46"/>
  <c r="Z45"/>
  <c r="Z44"/>
  <c r="Z43"/>
  <c r="Z42"/>
  <c r="Y42" s="1"/>
  <c r="Z41"/>
  <c r="Y41" s="1"/>
  <c r="Z40"/>
  <c r="Y40" s="1"/>
  <c r="Z39"/>
  <c r="Z37"/>
  <c r="Y37" s="1"/>
  <c r="Z36"/>
  <c r="Z34"/>
  <c r="Z33"/>
  <c r="Z32"/>
  <c r="Z31"/>
  <c r="Y31" s="1"/>
  <c r="Z30"/>
  <c r="Y30" s="1"/>
  <c r="Z29"/>
  <c r="Y29" s="1"/>
  <c r="Z28"/>
  <c r="Y28" s="1"/>
  <c r="Z27"/>
  <c r="Y27" s="1"/>
  <c r="Z25"/>
  <c r="Y25" s="1"/>
  <c r="Z24"/>
  <c r="Z23"/>
  <c r="Z22"/>
  <c r="Y22" s="1"/>
  <c r="Z21"/>
  <c r="Y21" s="1"/>
  <c r="Z20"/>
  <c r="Y20" s="1"/>
  <c r="Z19"/>
  <c r="Y19" s="1"/>
  <c r="Z18"/>
  <c r="Y18" s="1"/>
  <c r="Z17"/>
  <c r="Y17" s="1"/>
  <c r="Z16"/>
  <c r="Y16" s="1"/>
  <c r="Z15"/>
  <c r="Y15" s="1"/>
  <c r="Z14"/>
  <c r="Y14" s="1"/>
  <c r="Z13"/>
  <c r="Z12"/>
  <c r="Z11"/>
  <c r="F26"/>
  <c r="Z26" s="1"/>
  <c r="Y26" s="1"/>
  <c r="O29" i="5" l="1"/>
  <c r="R29" s="1"/>
  <c r="P29"/>
  <c r="O11" i="4"/>
  <c r="H70"/>
  <c r="O33"/>
  <c r="R33" s="1"/>
  <c r="O24"/>
  <c r="O35"/>
  <c r="R35" s="1"/>
  <c r="O49"/>
  <c r="O51"/>
  <c r="R51" s="1"/>
  <c r="O65"/>
  <c r="O67"/>
  <c r="R67" s="1"/>
  <c r="O27"/>
  <c r="R27" s="1"/>
  <c r="O68"/>
  <c r="O9"/>
  <c r="O41"/>
  <c r="O43"/>
  <c r="R43" s="1"/>
  <c r="O57"/>
  <c r="O59"/>
  <c r="R59" s="1"/>
  <c r="O20"/>
  <c r="O21"/>
  <c r="R21" s="1"/>
  <c r="O23"/>
  <c r="O32"/>
  <c r="O40"/>
  <c r="O48"/>
  <c r="O56"/>
  <c r="O64"/>
  <c r="O12"/>
  <c r="O15"/>
  <c r="O28"/>
  <c r="O36"/>
  <c r="O44"/>
  <c r="O52"/>
  <c r="O60"/>
  <c r="Q60" s="1"/>
  <c r="O13"/>
  <c r="O16"/>
  <c r="O17"/>
  <c r="O19"/>
  <c r="O29"/>
  <c r="O31"/>
  <c r="Z31" s="1"/>
  <c r="O37"/>
  <c r="O39"/>
  <c r="O45"/>
  <c r="O47"/>
  <c r="O53"/>
  <c r="O55"/>
  <c r="O61"/>
  <c r="O63"/>
  <c r="R63" s="1"/>
  <c r="O69"/>
  <c r="Z69" s="1"/>
  <c r="Q11"/>
  <c r="Q25"/>
  <c r="Z25"/>
  <c r="U25"/>
  <c r="U27"/>
  <c r="U35"/>
  <c r="Z35"/>
  <c r="U43"/>
  <c r="Q49"/>
  <c r="U51"/>
  <c r="U67"/>
  <c r="U15"/>
  <c r="Z17"/>
  <c r="U53"/>
  <c r="Z63"/>
  <c r="P9"/>
  <c r="O10"/>
  <c r="R10" s="1"/>
  <c r="P13"/>
  <c r="O14"/>
  <c r="R14" s="1"/>
  <c r="O18"/>
  <c r="R18" s="1"/>
  <c r="Q20"/>
  <c r="O22"/>
  <c r="R22" s="1"/>
  <c r="O26"/>
  <c r="R26" s="1"/>
  <c r="P29"/>
  <c r="O30"/>
  <c r="R30" s="1"/>
  <c r="P33"/>
  <c r="O34"/>
  <c r="R34" s="1"/>
  <c r="P37"/>
  <c r="O38"/>
  <c r="R38" s="1"/>
  <c r="Q40"/>
  <c r="P41"/>
  <c r="O42"/>
  <c r="R42" s="1"/>
  <c r="Q44"/>
  <c r="P45"/>
  <c r="O46"/>
  <c r="R46" s="1"/>
  <c r="P49"/>
  <c r="O50"/>
  <c r="R50" s="1"/>
  <c r="P53"/>
  <c r="O54"/>
  <c r="R54" s="1"/>
  <c r="P57"/>
  <c r="O58"/>
  <c r="R58" s="1"/>
  <c r="P61"/>
  <c r="O62"/>
  <c r="R62" s="1"/>
  <c r="Q64"/>
  <c r="P65"/>
  <c r="O66"/>
  <c r="R66" s="1"/>
  <c r="P69"/>
  <c r="P11"/>
  <c r="P15"/>
  <c r="P19"/>
  <c r="P23"/>
  <c r="P27"/>
  <c r="P31"/>
  <c r="P35"/>
  <c r="P39"/>
  <c r="P43"/>
  <c r="U44"/>
  <c r="P47"/>
  <c r="U48"/>
  <c r="P51"/>
  <c r="P55"/>
  <c r="P59"/>
  <c r="P63"/>
  <c r="U64"/>
  <c r="P67"/>
  <c r="U63" l="1"/>
  <c r="U39"/>
  <c r="R39"/>
  <c r="Z28"/>
  <c r="R28"/>
  <c r="U57"/>
  <c r="R57"/>
  <c r="Q61"/>
  <c r="R61"/>
  <c r="Q45"/>
  <c r="R45"/>
  <c r="Q29"/>
  <c r="R29"/>
  <c r="Q13"/>
  <c r="R13"/>
  <c r="Z36"/>
  <c r="R36"/>
  <c r="Z64"/>
  <c r="R64"/>
  <c r="Z32"/>
  <c r="R32"/>
  <c r="Q9"/>
  <c r="R9"/>
  <c r="U65"/>
  <c r="R65"/>
  <c r="Z24"/>
  <c r="R24"/>
  <c r="Q57"/>
  <c r="Q33"/>
  <c r="U55"/>
  <c r="R55"/>
  <c r="Z60"/>
  <c r="R60"/>
  <c r="Z23"/>
  <c r="R23"/>
  <c r="Z68"/>
  <c r="R68"/>
  <c r="U47"/>
  <c r="R47"/>
  <c r="Q31"/>
  <c r="R31"/>
  <c r="Z16"/>
  <c r="R16"/>
  <c r="Z44"/>
  <c r="R44"/>
  <c r="Z12"/>
  <c r="R12"/>
  <c r="Z40"/>
  <c r="R40"/>
  <c r="Z20"/>
  <c r="R20"/>
  <c r="U41"/>
  <c r="R41"/>
  <c r="U11"/>
  <c r="R11"/>
  <c r="Q65"/>
  <c r="Z33"/>
  <c r="U19"/>
  <c r="R19"/>
  <c r="Z56"/>
  <c r="R56"/>
  <c r="Q69"/>
  <c r="R69"/>
  <c r="Q53"/>
  <c r="R53"/>
  <c r="Q37"/>
  <c r="R37"/>
  <c r="Q17"/>
  <c r="R17"/>
  <c r="Z52"/>
  <c r="R52"/>
  <c r="Q15"/>
  <c r="R15"/>
  <c r="Z48"/>
  <c r="R48"/>
  <c r="U49"/>
  <c r="R49"/>
  <c r="U56"/>
  <c r="Q68"/>
  <c r="U33"/>
  <c r="U29" i="5"/>
  <c r="Z29"/>
  <c r="Q29"/>
  <c r="U24" i="4"/>
  <c r="Z67"/>
  <c r="U59"/>
  <c r="Z11"/>
  <c r="U16"/>
  <c r="Q59"/>
  <c r="Z9"/>
  <c r="Z65"/>
  <c r="Q47"/>
  <c r="U40"/>
  <c r="W40" s="1"/>
  <c r="U20"/>
  <c r="U12"/>
  <c r="Q36"/>
  <c r="Z45"/>
  <c r="U29"/>
  <c r="W65"/>
  <c r="Z59"/>
  <c r="Q41"/>
  <c r="W41" s="1"/>
  <c r="U9"/>
  <c r="U32"/>
  <c r="Q32"/>
  <c r="Q24"/>
  <c r="W24" s="1"/>
  <c r="Q16"/>
  <c r="Z61"/>
  <c r="U31"/>
  <c r="U13"/>
  <c r="U37"/>
  <c r="Z15"/>
  <c r="Z49"/>
  <c r="Q43"/>
  <c r="W43" s="1"/>
  <c r="Q27"/>
  <c r="W27" s="1"/>
  <c r="Q21"/>
  <c r="Q52"/>
  <c r="U69"/>
  <c r="W69" s="1"/>
  <c r="Z53"/>
  <c r="U17"/>
  <c r="Z43"/>
  <c r="Z27"/>
  <c r="Z21"/>
  <c r="Q48"/>
  <c r="W48" s="1"/>
  <c r="Z37"/>
  <c r="U21"/>
  <c r="U68"/>
  <c r="Q12"/>
  <c r="Q63"/>
  <c r="W63" s="1"/>
  <c r="Z47"/>
  <c r="Q67"/>
  <c r="W67" s="1"/>
  <c r="Z57"/>
  <c r="Q51"/>
  <c r="W51" s="1"/>
  <c r="Z41"/>
  <c r="Q35"/>
  <c r="W35" s="1"/>
  <c r="W25"/>
  <c r="Z51"/>
  <c r="Q19"/>
  <c r="Q23"/>
  <c r="W49"/>
  <c r="Q28"/>
  <c r="Q55"/>
  <c r="U45"/>
  <c r="W45" s="1"/>
  <c r="Z39"/>
  <c r="Z13"/>
  <c r="Q39"/>
  <c r="W57"/>
  <c r="U61"/>
  <c r="Z55"/>
  <c r="Z29"/>
  <c r="W13"/>
  <c r="U23"/>
  <c r="Z19"/>
  <c r="W64"/>
  <c r="U60"/>
  <c r="U52"/>
  <c r="U36"/>
  <c r="W36" s="1"/>
  <c r="U28"/>
  <c r="Q56"/>
  <c r="W44"/>
  <c r="Q62"/>
  <c r="Z62"/>
  <c r="U62"/>
  <c r="Q50"/>
  <c r="Z50"/>
  <c r="U50"/>
  <c r="Q42"/>
  <c r="Z42"/>
  <c r="U42"/>
  <c r="Q34"/>
  <c r="Z34"/>
  <c r="U34"/>
  <c r="Q18"/>
  <c r="Z18"/>
  <c r="U18"/>
  <c r="Q14"/>
  <c r="Z14"/>
  <c r="U14"/>
  <c r="Q10"/>
  <c r="Z10"/>
  <c r="U10"/>
  <c r="Q58"/>
  <c r="Z58"/>
  <c r="U58"/>
  <c r="Q30"/>
  <c r="Z30"/>
  <c r="U30"/>
  <c r="Q66"/>
  <c r="Z66"/>
  <c r="U66"/>
  <c r="Q54"/>
  <c r="Z54"/>
  <c r="U54"/>
  <c r="Q46"/>
  <c r="Z46"/>
  <c r="U46"/>
  <c r="Q38"/>
  <c r="Z38"/>
  <c r="U38"/>
  <c r="Q26"/>
  <c r="Z26"/>
  <c r="U26"/>
  <c r="Q22"/>
  <c r="Z22"/>
  <c r="U22"/>
  <c r="W21" l="1"/>
  <c r="W15"/>
  <c r="W53"/>
  <c r="W11"/>
  <c r="W31"/>
  <c r="W60"/>
  <c r="W33"/>
  <c r="W16"/>
  <c r="W29"/>
  <c r="W20"/>
  <c r="W37"/>
  <c r="W9"/>
  <c r="W59"/>
  <c r="W29" i="5"/>
  <c r="W47" i="4"/>
  <c r="W12"/>
  <c r="W32"/>
  <c r="W23"/>
  <c r="W61"/>
  <c r="W19"/>
  <c r="W55"/>
  <c r="W68"/>
  <c r="W17"/>
  <c r="W56"/>
  <c r="W52"/>
  <c r="W39"/>
  <c r="W28"/>
  <c r="W34"/>
  <c r="W10"/>
  <c r="W22"/>
  <c r="W54"/>
  <c r="W46"/>
  <c r="W18"/>
  <c r="W38"/>
  <c r="W30"/>
  <c r="W50"/>
  <c r="W58"/>
  <c r="W62"/>
  <c r="W26"/>
  <c r="W66"/>
  <c r="W14"/>
  <c r="W42"/>
  <c r="M13" i="2" l="1"/>
  <c r="K13"/>
  <c r="P13" s="1"/>
  <c r="H13"/>
  <c r="L13" s="1"/>
  <c r="M64"/>
  <c r="K64"/>
  <c r="P64" s="1"/>
  <c r="L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7"/>
  <c r="H36"/>
  <c r="H34"/>
  <c r="H33"/>
  <c r="H32"/>
  <c r="H31"/>
  <c r="H30"/>
  <c r="H29"/>
  <c r="H28"/>
  <c r="H27"/>
  <c r="H25"/>
  <c r="H24"/>
  <c r="H23"/>
  <c r="H22"/>
  <c r="H21"/>
  <c r="H20"/>
  <c r="H19"/>
  <c r="H18"/>
  <c r="H17"/>
  <c r="H16"/>
  <c r="H15"/>
  <c r="H14"/>
  <c r="H12"/>
  <c r="H11"/>
  <c r="H10"/>
  <c r="H13" i="1"/>
  <c r="M13" s="1"/>
  <c r="O13"/>
  <c r="N13"/>
  <c r="L13"/>
  <c r="R13" s="1"/>
  <c r="O12"/>
  <c r="N12"/>
  <c r="M12"/>
  <c r="L12"/>
  <c r="O11"/>
  <c r="N11"/>
  <c r="M11"/>
  <c r="L11"/>
  <c r="R11" s="1"/>
  <c r="O10"/>
  <c r="N10"/>
  <c r="M10"/>
  <c r="L10"/>
  <c r="Q10" s="1"/>
  <c r="O9"/>
  <c r="N9"/>
  <c r="M9"/>
  <c r="L9"/>
  <c r="Q9" s="1"/>
  <c r="G20"/>
  <c r="G22" s="1"/>
  <c r="R10" l="1"/>
  <c r="Q12"/>
  <c r="T12" s="1"/>
  <c r="R12"/>
  <c r="O64" i="2"/>
  <c r="O13"/>
  <c r="S9" i="1"/>
  <c r="T9"/>
  <c r="T10"/>
  <c r="V10"/>
  <c r="W10" s="1"/>
  <c r="Q11"/>
  <c r="Q13"/>
  <c r="R9"/>
  <c r="S12" l="1"/>
  <c r="V12" s="1"/>
  <c r="W12" s="1"/>
  <c r="Q64" i="2"/>
  <c r="X64"/>
  <c r="Q13"/>
  <c r="X13"/>
  <c r="R64"/>
  <c r="R13"/>
  <c r="T13" s="1"/>
  <c r="U13" s="1"/>
  <c r="S11" i="1"/>
  <c r="T11"/>
  <c r="S13"/>
  <c r="T13"/>
  <c r="V9"/>
  <c r="W9" s="1"/>
  <c r="F11" i="18"/>
  <c r="F9"/>
  <c r="F8"/>
  <c r="F23" i="5"/>
  <c r="AB23" s="1"/>
  <c r="AA23" s="1"/>
  <c r="F34" i="4"/>
  <c r="AB34" s="1"/>
  <c r="AA34" s="1"/>
  <c r="F14" i="21"/>
  <c r="F13"/>
  <c r="F12"/>
  <c r="F35" i="2"/>
  <c r="Z35" s="1"/>
  <c r="T64" l="1"/>
  <c r="U64" s="1"/>
  <c r="V13" i="1"/>
  <c r="W13" s="1"/>
  <c r="V11"/>
  <c r="W11" s="1"/>
  <c r="M24" i="18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K12"/>
  <c r="M11"/>
  <c r="K11"/>
  <c r="M10"/>
  <c r="L10"/>
  <c r="K10"/>
  <c r="M9"/>
  <c r="L9"/>
  <c r="K9"/>
  <c r="M8"/>
  <c r="K8"/>
  <c r="M15" i="15"/>
  <c r="L15"/>
  <c r="K15"/>
  <c r="M12"/>
  <c r="L12"/>
  <c r="K12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4"/>
  <c r="L14"/>
  <c r="K14"/>
  <c r="M13"/>
  <c r="L13"/>
  <c r="K13"/>
  <c r="M11"/>
  <c r="L11"/>
  <c r="K11"/>
  <c r="M10"/>
  <c r="L10"/>
  <c r="K10"/>
  <c r="M9"/>
  <c r="L9"/>
  <c r="K9"/>
  <c r="M8"/>
  <c r="L8"/>
  <c r="K8"/>
  <c r="M7"/>
  <c r="L7"/>
  <c r="K7"/>
  <c r="M16" i="14"/>
  <c r="L16"/>
  <c r="K16"/>
  <c r="M15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33" i="5"/>
  <c r="L33"/>
  <c r="K33"/>
  <c r="M32"/>
  <c r="L32"/>
  <c r="K32"/>
  <c r="M31"/>
  <c r="L31"/>
  <c r="K31"/>
  <c r="M30"/>
  <c r="L30"/>
  <c r="K30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P11" i="22"/>
  <c r="O11"/>
  <c r="N11"/>
  <c r="M11"/>
  <c r="M8" i="4"/>
  <c r="M70" s="1"/>
  <c r="L8"/>
  <c r="L70" s="1"/>
  <c r="K8"/>
  <c r="K70" s="1"/>
  <c r="O14" i="21"/>
  <c r="N14"/>
  <c r="M14"/>
  <c r="L14"/>
  <c r="O13"/>
  <c r="N13"/>
  <c r="M13"/>
  <c r="L13"/>
  <c r="O12"/>
  <c r="N12"/>
  <c r="M12"/>
  <c r="L12"/>
  <c r="O14" i="6"/>
  <c r="N14"/>
  <c r="M14"/>
  <c r="L14"/>
  <c r="M62" i="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2"/>
  <c r="L12"/>
  <c r="K12"/>
  <c r="M11"/>
  <c r="L11"/>
  <c r="K11"/>
  <c r="M10"/>
  <c r="L10"/>
  <c r="K10"/>
  <c r="O8" i="1"/>
  <c r="N8"/>
  <c r="M8"/>
  <c r="L8"/>
  <c r="F222" i="12"/>
  <c r="E211"/>
  <c r="D211"/>
  <c r="F197"/>
  <c r="F120"/>
  <c r="F45"/>
  <c r="F172"/>
  <c r="F84"/>
  <c r="F187"/>
  <c r="F179"/>
  <c r="F7"/>
  <c r="F177"/>
  <c r="F25"/>
  <c r="F139"/>
  <c r="F131"/>
  <c r="F8"/>
  <c r="F80"/>
  <c r="F73"/>
  <c r="F6"/>
  <c r="F9"/>
  <c r="F44"/>
  <c r="F72"/>
  <c r="F70"/>
  <c r="F30"/>
  <c r="F28"/>
  <c r="F81"/>
  <c r="F42"/>
  <c r="F164"/>
  <c r="F184"/>
  <c r="F132"/>
  <c r="F77"/>
  <c r="F162"/>
  <c r="F168"/>
  <c r="F62"/>
  <c r="F135"/>
  <c r="F173"/>
  <c r="F174"/>
  <c r="F210"/>
  <c r="F171"/>
  <c r="F170"/>
  <c r="F163"/>
  <c r="F148"/>
  <c r="F147"/>
  <c r="F82"/>
  <c r="F34"/>
  <c r="F10"/>
  <c r="F83"/>
  <c r="F71"/>
  <c r="F58"/>
  <c r="F43"/>
  <c r="F165"/>
  <c r="F46"/>
  <c r="F123"/>
  <c r="F96"/>
  <c r="F60"/>
  <c r="F24"/>
  <c r="F52"/>
  <c r="F51"/>
  <c r="F99"/>
  <c r="F208"/>
  <c r="F207"/>
  <c r="F206"/>
  <c r="F203"/>
  <c r="F188"/>
  <c r="F186"/>
  <c r="F106"/>
  <c r="F79"/>
  <c r="F169"/>
  <c r="F151"/>
  <c r="F107"/>
  <c r="F144"/>
  <c r="F53"/>
  <c r="F143"/>
  <c r="F138"/>
  <c r="F56"/>
  <c r="F88"/>
  <c r="F133"/>
  <c r="F87"/>
  <c r="F126"/>
  <c r="F41"/>
  <c r="F105"/>
  <c r="F61"/>
  <c r="F89"/>
  <c r="F38"/>
  <c r="F12"/>
  <c r="F23"/>
  <c r="F11"/>
  <c r="F40"/>
  <c r="F205"/>
  <c r="F202"/>
  <c r="F198"/>
  <c r="F199"/>
  <c r="F200"/>
  <c r="F180"/>
  <c r="F196"/>
  <c r="F104"/>
  <c r="F101"/>
  <c r="F194"/>
  <c r="F193"/>
  <c r="F182"/>
  <c r="F192"/>
  <c r="F189"/>
  <c r="F191"/>
  <c r="F181"/>
  <c r="F78"/>
  <c r="F150"/>
  <c r="F178"/>
  <c r="F176"/>
  <c r="F134"/>
  <c r="F175"/>
  <c r="F166"/>
  <c r="F161"/>
  <c r="F158"/>
  <c r="F159"/>
  <c r="F157"/>
  <c r="F156"/>
  <c r="F155"/>
  <c r="F153"/>
  <c r="F152"/>
  <c r="F149"/>
  <c r="F146"/>
  <c r="F57"/>
  <c r="F136"/>
  <c r="F122"/>
  <c r="F69"/>
  <c r="F119"/>
  <c r="F118"/>
  <c r="F116"/>
  <c r="F15"/>
  <c r="F102"/>
  <c r="F154"/>
  <c r="F27"/>
  <c r="F48"/>
  <c r="F21"/>
  <c r="F17"/>
  <c r="F20"/>
  <c r="F26"/>
  <c r="F29"/>
  <c r="F22"/>
  <c r="F86"/>
  <c r="F19"/>
  <c r="F18"/>
  <c r="F16"/>
  <c r="F75"/>
  <c r="F74"/>
  <c r="F65"/>
  <c r="F55"/>
  <c r="F63"/>
  <c r="F64"/>
  <c r="F39"/>
  <c r="F14"/>
  <c r="F47"/>
  <c r="F209"/>
  <c r="F201"/>
  <c r="F183"/>
  <c r="F167"/>
  <c r="F185"/>
  <c r="F129"/>
  <c r="F114"/>
  <c r="F204"/>
  <c r="F93"/>
  <c r="F195"/>
  <c r="F141"/>
  <c r="F121"/>
  <c r="F190"/>
  <c r="F91"/>
  <c r="F127"/>
  <c r="F125"/>
  <c r="F37"/>
  <c r="F68"/>
  <c r="F140"/>
  <c r="F103"/>
  <c r="F5"/>
  <c r="F36"/>
  <c r="F117"/>
  <c r="F160"/>
  <c r="F35"/>
  <c r="F145"/>
  <c r="F142"/>
  <c r="F32"/>
  <c r="F100"/>
  <c r="F137"/>
  <c r="F130"/>
  <c r="F128"/>
  <c r="F33"/>
  <c r="F92"/>
  <c r="F124"/>
  <c r="F94"/>
  <c r="F31"/>
  <c r="F90"/>
  <c r="F95"/>
  <c r="F85"/>
  <c r="F115"/>
  <c r="F113"/>
  <c r="F112"/>
  <c r="F111"/>
  <c r="F110"/>
  <c r="F109"/>
  <c r="F108"/>
  <c r="F50"/>
  <c r="F13"/>
  <c r="F76"/>
  <c r="F59"/>
  <c r="F54"/>
  <c r="F98"/>
  <c r="F97"/>
  <c r="F49"/>
  <c r="F67"/>
  <c r="F66"/>
  <c r="O282" i="11"/>
  <c r="W270"/>
  <c r="V270"/>
  <c r="U270"/>
  <c r="R270"/>
  <c r="O270"/>
  <c r="L270"/>
  <c r="W269"/>
  <c r="V269"/>
  <c r="U269"/>
  <c r="R269"/>
  <c r="O269"/>
  <c r="L269"/>
  <c r="W268"/>
  <c r="V268"/>
  <c r="U268"/>
  <c r="R268"/>
  <c r="O268"/>
  <c r="L268"/>
  <c r="W267"/>
  <c r="V267"/>
  <c r="U267"/>
  <c r="R267"/>
  <c r="O267"/>
  <c r="L267"/>
  <c r="W266"/>
  <c r="V266"/>
  <c r="U266"/>
  <c r="R266"/>
  <c r="O266"/>
  <c r="L266"/>
  <c r="W265"/>
  <c r="V265"/>
  <c r="U265"/>
  <c r="R265"/>
  <c r="O265"/>
  <c r="L265"/>
  <c r="W264"/>
  <c r="V264"/>
  <c r="U264"/>
  <c r="R264"/>
  <c r="O264"/>
  <c r="L264"/>
  <c r="W263"/>
  <c r="V263"/>
  <c r="U263"/>
  <c r="R263"/>
  <c r="O263"/>
  <c r="L263"/>
  <c r="W262"/>
  <c r="V262"/>
  <c r="U262"/>
  <c r="R262"/>
  <c r="O262"/>
  <c r="L262"/>
  <c r="W261"/>
  <c r="V261"/>
  <c r="U261"/>
  <c r="R261"/>
  <c r="O261"/>
  <c r="L261"/>
  <c r="W260"/>
  <c r="V260"/>
  <c r="U260"/>
  <c r="R260"/>
  <c r="O260"/>
  <c r="L260"/>
  <c r="W259"/>
  <c r="V259"/>
  <c r="U259"/>
  <c r="R259"/>
  <c r="O259"/>
  <c r="L259"/>
  <c r="W258"/>
  <c r="V258"/>
  <c r="U258"/>
  <c r="R258"/>
  <c r="O258"/>
  <c r="L258"/>
  <c r="W257"/>
  <c r="V257"/>
  <c r="U257"/>
  <c r="R257"/>
  <c r="O257"/>
  <c r="L257"/>
  <c r="W256"/>
  <c r="V256"/>
  <c r="U256"/>
  <c r="R256"/>
  <c r="O256"/>
  <c r="L256"/>
  <c r="W255"/>
  <c r="V255"/>
  <c r="U255"/>
  <c r="R255"/>
  <c r="O255"/>
  <c r="L255"/>
  <c r="W254"/>
  <c r="V254"/>
  <c r="U254"/>
  <c r="R254"/>
  <c r="O254"/>
  <c r="L254"/>
  <c r="W253"/>
  <c r="V253"/>
  <c r="U253"/>
  <c r="R253"/>
  <c r="O253"/>
  <c r="L253"/>
  <c r="W252"/>
  <c r="V252"/>
  <c r="U252"/>
  <c r="R252"/>
  <c r="O252"/>
  <c r="L252"/>
  <c r="W251"/>
  <c r="V251"/>
  <c r="U251"/>
  <c r="R251"/>
  <c r="O251"/>
  <c r="L251"/>
  <c r="W250"/>
  <c r="V250"/>
  <c r="U250"/>
  <c r="R250"/>
  <c r="O250"/>
  <c r="L250"/>
  <c r="W249"/>
  <c r="V249"/>
  <c r="U249"/>
  <c r="R249"/>
  <c r="O249"/>
  <c r="L249"/>
  <c r="W248"/>
  <c r="V248"/>
  <c r="U248"/>
  <c r="R248"/>
  <c r="O248"/>
  <c r="L248"/>
  <c r="W247"/>
  <c r="V247"/>
  <c r="U247"/>
  <c r="R247"/>
  <c r="O247"/>
  <c r="L247"/>
  <c r="W246"/>
  <c r="V246"/>
  <c r="U246"/>
  <c r="R246"/>
  <c r="O246"/>
  <c r="L246"/>
  <c r="W245"/>
  <c r="V245"/>
  <c r="U245"/>
  <c r="R245"/>
  <c r="O245"/>
  <c r="L245"/>
  <c r="W244"/>
  <c r="V244"/>
  <c r="U244"/>
  <c r="R244"/>
  <c r="O244"/>
  <c r="L244"/>
  <c r="W243"/>
  <c r="V243"/>
  <c r="U243"/>
  <c r="R243"/>
  <c r="O243"/>
  <c r="L243"/>
  <c r="W242"/>
  <c r="V242"/>
  <c r="U242"/>
  <c r="R242"/>
  <c r="O242"/>
  <c r="L242"/>
  <c r="W241"/>
  <c r="V241"/>
  <c r="U241"/>
  <c r="R241"/>
  <c r="O241"/>
  <c r="L241"/>
  <c r="W240"/>
  <c r="V240"/>
  <c r="U240"/>
  <c r="R240"/>
  <c r="O240"/>
  <c r="L240"/>
  <c r="W239"/>
  <c r="V239"/>
  <c r="U239"/>
  <c r="R239"/>
  <c r="O239"/>
  <c r="L239"/>
  <c r="W238"/>
  <c r="V238"/>
  <c r="U238"/>
  <c r="R238"/>
  <c r="O238"/>
  <c r="L238"/>
  <c r="W237"/>
  <c r="V237"/>
  <c r="U237"/>
  <c r="R237"/>
  <c r="O237"/>
  <c r="L237"/>
  <c r="W236"/>
  <c r="V236"/>
  <c r="U236"/>
  <c r="R236"/>
  <c r="O236"/>
  <c r="L236"/>
  <c r="W235"/>
  <c r="V235"/>
  <c r="U235"/>
  <c r="R235"/>
  <c r="O235"/>
  <c r="L235"/>
  <c r="W234"/>
  <c r="V234"/>
  <c r="U234"/>
  <c r="R234"/>
  <c r="O234"/>
  <c r="L234"/>
  <c r="W233"/>
  <c r="V233"/>
  <c r="U233"/>
  <c r="R233"/>
  <c r="O233"/>
  <c r="L233"/>
  <c r="W232"/>
  <c r="V232"/>
  <c r="U232"/>
  <c r="R232"/>
  <c r="O232"/>
  <c r="L232"/>
  <c r="W231"/>
  <c r="V231"/>
  <c r="U231"/>
  <c r="R231"/>
  <c r="O231"/>
  <c r="L231"/>
  <c r="W230"/>
  <c r="V230"/>
  <c r="U230"/>
  <c r="R230"/>
  <c r="O230"/>
  <c r="L230"/>
  <c r="W229"/>
  <c r="V229"/>
  <c r="U229"/>
  <c r="R229"/>
  <c r="O229"/>
  <c r="L229"/>
  <c r="W228"/>
  <c r="V228"/>
  <c r="U228"/>
  <c r="R228"/>
  <c r="O228"/>
  <c r="L228"/>
  <c r="W227"/>
  <c r="V227"/>
  <c r="U227"/>
  <c r="R227"/>
  <c r="O227"/>
  <c r="L227"/>
  <c r="W226"/>
  <c r="V226"/>
  <c r="U226"/>
  <c r="R226"/>
  <c r="O226"/>
  <c r="L226"/>
  <c r="W225"/>
  <c r="V225"/>
  <c r="U225"/>
  <c r="R225"/>
  <c r="O225"/>
  <c r="L225"/>
  <c r="W224"/>
  <c r="V224"/>
  <c r="U224"/>
  <c r="R224"/>
  <c r="O224"/>
  <c r="L224"/>
  <c r="W223"/>
  <c r="V223"/>
  <c r="U223"/>
  <c r="R223"/>
  <c r="O223"/>
  <c r="L223"/>
  <c r="W222"/>
  <c r="V222"/>
  <c r="U222"/>
  <c r="R222"/>
  <c r="O222"/>
  <c r="L222"/>
  <c r="W221"/>
  <c r="V221"/>
  <c r="U221"/>
  <c r="R221"/>
  <c r="O221"/>
  <c r="L221"/>
  <c r="W220"/>
  <c r="V220"/>
  <c r="U220"/>
  <c r="R220"/>
  <c r="O220"/>
  <c r="L220"/>
  <c r="W219"/>
  <c r="V219"/>
  <c r="U219"/>
  <c r="R219"/>
  <c r="O219"/>
  <c r="L219"/>
  <c r="W218"/>
  <c r="V218"/>
  <c r="U218"/>
  <c r="R218"/>
  <c r="O218"/>
  <c r="L218"/>
  <c r="W217"/>
  <c r="V217"/>
  <c r="U217"/>
  <c r="R217"/>
  <c r="O217"/>
  <c r="L217"/>
  <c r="W216"/>
  <c r="V216"/>
  <c r="U216"/>
  <c r="R216"/>
  <c r="O216"/>
  <c r="L216"/>
  <c r="W215"/>
  <c r="V215"/>
  <c r="U215"/>
  <c r="R215"/>
  <c r="O215"/>
  <c r="L215"/>
  <c r="W214"/>
  <c r="V214"/>
  <c r="U214"/>
  <c r="R214"/>
  <c r="O214"/>
  <c r="L214"/>
  <c r="W213"/>
  <c r="V213"/>
  <c r="U213"/>
  <c r="R213"/>
  <c r="O213"/>
  <c r="L213"/>
  <c r="W212"/>
  <c r="V212"/>
  <c r="U212"/>
  <c r="R212"/>
  <c r="O212"/>
  <c r="L212"/>
  <c r="W211"/>
  <c r="V211"/>
  <c r="U211"/>
  <c r="R211"/>
  <c r="O211"/>
  <c r="L211"/>
  <c r="W210"/>
  <c r="V210"/>
  <c r="U210"/>
  <c r="R210"/>
  <c r="O210"/>
  <c r="L210"/>
  <c r="W209"/>
  <c r="V209"/>
  <c r="U209"/>
  <c r="R209"/>
  <c r="O209"/>
  <c r="L209"/>
  <c r="W208"/>
  <c r="V208"/>
  <c r="U208"/>
  <c r="R208"/>
  <c r="O208"/>
  <c r="L208"/>
  <c r="W207"/>
  <c r="V207"/>
  <c r="U207"/>
  <c r="R207"/>
  <c r="O207"/>
  <c r="L207"/>
  <c r="W206"/>
  <c r="V206"/>
  <c r="U206"/>
  <c r="R206"/>
  <c r="O206"/>
  <c r="L206"/>
  <c r="W205"/>
  <c r="V205"/>
  <c r="U205"/>
  <c r="R205"/>
  <c r="O205"/>
  <c r="L205"/>
  <c r="W204"/>
  <c r="V204"/>
  <c r="U204"/>
  <c r="R204"/>
  <c r="O204"/>
  <c r="L204"/>
  <c r="W203"/>
  <c r="V203"/>
  <c r="U203"/>
  <c r="R203"/>
  <c r="O203"/>
  <c r="L203"/>
  <c r="W202"/>
  <c r="V202"/>
  <c r="U202"/>
  <c r="R202"/>
  <c r="O202"/>
  <c r="L202"/>
  <c r="W201"/>
  <c r="V201"/>
  <c r="U201"/>
  <c r="R201"/>
  <c r="O201"/>
  <c r="L201"/>
  <c r="W200"/>
  <c r="V200"/>
  <c r="U200"/>
  <c r="R200"/>
  <c r="O200"/>
  <c r="L200"/>
  <c r="W199"/>
  <c r="V199"/>
  <c r="U199"/>
  <c r="R199"/>
  <c r="O199"/>
  <c r="L199"/>
  <c r="W198"/>
  <c r="V198"/>
  <c r="U198"/>
  <c r="R198"/>
  <c r="O198"/>
  <c r="L198"/>
  <c r="W197"/>
  <c r="V197"/>
  <c r="U197"/>
  <c r="R197"/>
  <c r="O197"/>
  <c r="L197"/>
  <c r="W196"/>
  <c r="V196"/>
  <c r="U196"/>
  <c r="R196"/>
  <c r="O196"/>
  <c r="L196"/>
  <c r="W195"/>
  <c r="V195"/>
  <c r="U195"/>
  <c r="R195"/>
  <c r="O195"/>
  <c r="L195"/>
  <c r="W194"/>
  <c r="V194"/>
  <c r="U194"/>
  <c r="R194"/>
  <c r="O194"/>
  <c r="L194"/>
  <c r="W193"/>
  <c r="V193"/>
  <c r="U193"/>
  <c r="R193"/>
  <c r="O193"/>
  <c r="L193"/>
  <c r="W192"/>
  <c r="V192"/>
  <c r="U192"/>
  <c r="R192"/>
  <c r="O192"/>
  <c r="L192"/>
  <c r="W191"/>
  <c r="V191"/>
  <c r="U191"/>
  <c r="R191"/>
  <c r="O191"/>
  <c r="L191"/>
  <c r="W190"/>
  <c r="V190"/>
  <c r="U190"/>
  <c r="R190"/>
  <c r="O190"/>
  <c r="L190"/>
  <c r="W189"/>
  <c r="V189"/>
  <c r="U189"/>
  <c r="R189"/>
  <c r="O189"/>
  <c r="L189"/>
  <c r="W188"/>
  <c r="V188"/>
  <c r="U188"/>
  <c r="R188"/>
  <c r="O188"/>
  <c r="L188"/>
  <c r="W187"/>
  <c r="V187"/>
  <c r="U187"/>
  <c r="R187"/>
  <c r="O187"/>
  <c r="L187"/>
  <c r="W186"/>
  <c r="V186"/>
  <c r="U186"/>
  <c r="R186"/>
  <c r="O186"/>
  <c r="L186"/>
  <c r="W185"/>
  <c r="V185"/>
  <c r="U185"/>
  <c r="R185"/>
  <c r="O185"/>
  <c r="L185"/>
  <c r="W184"/>
  <c r="V184"/>
  <c r="U184"/>
  <c r="R184"/>
  <c r="O184"/>
  <c r="L184"/>
  <c r="W183"/>
  <c r="V183"/>
  <c r="U183"/>
  <c r="R183"/>
  <c r="O183"/>
  <c r="L183"/>
  <c r="W182"/>
  <c r="V182"/>
  <c r="U182"/>
  <c r="R182"/>
  <c r="O182"/>
  <c r="L182"/>
  <c r="W181"/>
  <c r="V181"/>
  <c r="U181"/>
  <c r="R181"/>
  <c r="O181"/>
  <c r="L181"/>
  <c r="W180"/>
  <c r="V180"/>
  <c r="U180"/>
  <c r="R180"/>
  <c r="O180"/>
  <c r="L180"/>
  <c r="W179"/>
  <c r="V179"/>
  <c r="U179"/>
  <c r="R179"/>
  <c r="O179"/>
  <c r="L179"/>
  <c r="W178"/>
  <c r="V178"/>
  <c r="U178"/>
  <c r="R178"/>
  <c r="O178"/>
  <c r="L178"/>
  <c r="W177"/>
  <c r="V177"/>
  <c r="U177"/>
  <c r="R177"/>
  <c r="O177"/>
  <c r="L177"/>
  <c r="W176"/>
  <c r="V176"/>
  <c r="U176"/>
  <c r="R176"/>
  <c r="O176"/>
  <c r="L176"/>
  <c r="W175"/>
  <c r="V175"/>
  <c r="U175"/>
  <c r="R175"/>
  <c r="O175"/>
  <c r="L175"/>
  <c r="W174"/>
  <c r="V174"/>
  <c r="U174"/>
  <c r="R174"/>
  <c r="O174"/>
  <c r="L174"/>
  <c r="W173"/>
  <c r="V173"/>
  <c r="U173"/>
  <c r="R173"/>
  <c r="O173"/>
  <c r="L173"/>
  <c r="W172"/>
  <c r="V172"/>
  <c r="U172"/>
  <c r="R172"/>
  <c r="O172"/>
  <c r="L172"/>
  <c r="W171"/>
  <c r="V171"/>
  <c r="U171"/>
  <c r="R171"/>
  <c r="O171"/>
  <c r="L171"/>
  <c r="W170"/>
  <c r="V170"/>
  <c r="U170"/>
  <c r="R170"/>
  <c r="O170"/>
  <c r="L170"/>
  <c r="W169"/>
  <c r="V169"/>
  <c r="U169"/>
  <c r="R169"/>
  <c r="O169"/>
  <c r="L169"/>
  <c r="W168"/>
  <c r="V168"/>
  <c r="U168"/>
  <c r="R168"/>
  <c r="O168"/>
  <c r="L168"/>
  <c r="W167"/>
  <c r="V167"/>
  <c r="U167"/>
  <c r="R167"/>
  <c r="O167"/>
  <c r="L167"/>
  <c r="W166"/>
  <c r="V166"/>
  <c r="U166"/>
  <c r="R166"/>
  <c r="O166"/>
  <c r="L166"/>
  <c r="W165"/>
  <c r="V165"/>
  <c r="U165"/>
  <c r="R165"/>
  <c r="O165"/>
  <c r="L165"/>
  <c r="W164"/>
  <c r="V164"/>
  <c r="U164"/>
  <c r="R164"/>
  <c r="O164"/>
  <c r="L164"/>
  <c r="W163"/>
  <c r="V163"/>
  <c r="U163"/>
  <c r="R163"/>
  <c r="O163"/>
  <c r="L163"/>
  <c r="W162"/>
  <c r="V162"/>
  <c r="U162"/>
  <c r="R162"/>
  <c r="O162"/>
  <c r="L162"/>
  <c r="W161"/>
  <c r="V161"/>
  <c r="U161"/>
  <c r="R161"/>
  <c r="O161"/>
  <c r="L161"/>
  <c r="W160"/>
  <c r="V160"/>
  <c r="U160"/>
  <c r="R160"/>
  <c r="O160"/>
  <c r="L160"/>
  <c r="W159"/>
  <c r="V159"/>
  <c r="U159"/>
  <c r="R159"/>
  <c r="O159"/>
  <c r="L159"/>
  <c r="W158"/>
  <c r="V158"/>
  <c r="U158"/>
  <c r="R158"/>
  <c r="O158"/>
  <c r="L158"/>
  <c r="W157"/>
  <c r="V157"/>
  <c r="U157"/>
  <c r="R157"/>
  <c r="O157"/>
  <c r="L157"/>
  <c r="W156"/>
  <c r="V156"/>
  <c r="U156"/>
  <c r="R156"/>
  <c r="O156"/>
  <c r="L156"/>
  <c r="W155"/>
  <c r="V155"/>
  <c r="U155"/>
  <c r="R155"/>
  <c r="O155"/>
  <c r="L155"/>
  <c r="W154"/>
  <c r="V154"/>
  <c r="U154"/>
  <c r="R154"/>
  <c r="O154"/>
  <c r="L154"/>
  <c r="W153"/>
  <c r="V153"/>
  <c r="U153"/>
  <c r="R153"/>
  <c r="O153"/>
  <c r="L153"/>
  <c r="W152"/>
  <c r="V152"/>
  <c r="U152"/>
  <c r="R152"/>
  <c r="O152"/>
  <c r="L152"/>
  <c r="W151"/>
  <c r="V151"/>
  <c r="U151"/>
  <c r="R151"/>
  <c r="O151"/>
  <c r="L151"/>
  <c r="W150"/>
  <c r="V150"/>
  <c r="U150"/>
  <c r="R150"/>
  <c r="O150"/>
  <c r="L150"/>
  <c r="W149"/>
  <c r="V149"/>
  <c r="U149"/>
  <c r="R149"/>
  <c r="O149"/>
  <c r="L149"/>
  <c r="W148"/>
  <c r="V148"/>
  <c r="U148"/>
  <c r="R148"/>
  <c r="O148"/>
  <c r="L148"/>
  <c r="W147"/>
  <c r="V147"/>
  <c r="U147"/>
  <c r="R147"/>
  <c r="O147"/>
  <c r="L147"/>
  <c r="W146"/>
  <c r="V146"/>
  <c r="U146"/>
  <c r="R146"/>
  <c r="O146"/>
  <c r="L146"/>
  <c r="W145"/>
  <c r="V145"/>
  <c r="U145"/>
  <c r="R145"/>
  <c r="O145"/>
  <c r="L145"/>
  <c r="W144"/>
  <c r="V144"/>
  <c r="U144"/>
  <c r="R144"/>
  <c r="O144"/>
  <c r="L144"/>
  <c r="W143"/>
  <c r="V143"/>
  <c r="U143"/>
  <c r="R143"/>
  <c r="O143"/>
  <c r="L143"/>
  <c r="W142"/>
  <c r="V142"/>
  <c r="U142"/>
  <c r="R142"/>
  <c r="O142"/>
  <c r="L142"/>
  <c r="W141"/>
  <c r="V141"/>
  <c r="U141"/>
  <c r="R141"/>
  <c r="O141"/>
  <c r="L141"/>
  <c r="W140"/>
  <c r="V140"/>
  <c r="U140"/>
  <c r="R140"/>
  <c r="O140"/>
  <c r="L140"/>
  <c r="W139"/>
  <c r="V139"/>
  <c r="U139"/>
  <c r="R139"/>
  <c r="O139"/>
  <c r="L139"/>
  <c r="W138"/>
  <c r="V138"/>
  <c r="U138"/>
  <c r="R138"/>
  <c r="O138"/>
  <c r="L138"/>
  <c r="W137"/>
  <c r="V137"/>
  <c r="U137"/>
  <c r="R137"/>
  <c r="O137"/>
  <c r="L137"/>
  <c r="W136"/>
  <c r="V136"/>
  <c r="U136"/>
  <c r="R136"/>
  <c r="O136"/>
  <c r="L136"/>
  <c r="W135"/>
  <c r="V135"/>
  <c r="U135"/>
  <c r="R135"/>
  <c r="O135"/>
  <c r="L135"/>
  <c r="W134"/>
  <c r="V134"/>
  <c r="U134"/>
  <c r="R134"/>
  <c r="O134"/>
  <c r="L134"/>
  <c r="W133"/>
  <c r="V133"/>
  <c r="U133"/>
  <c r="R133"/>
  <c r="O133"/>
  <c r="L133"/>
  <c r="W132"/>
  <c r="V132"/>
  <c r="U132"/>
  <c r="R132"/>
  <c r="O132"/>
  <c r="L132"/>
  <c r="W131"/>
  <c r="V131"/>
  <c r="U131"/>
  <c r="R131"/>
  <c r="O131"/>
  <c r="L131"/>
  <c r="W130"/>
  <c r="V130"/>
  <c r="U130"/>
  <c r="R130"/>
  <c r="O130"/>
  <c r="L130"/>
  <c r="W129"/>
  <c r="V129"/>
  <c r="U129"/>
  <c r="R129"/>
  <c r="O129"/>
  <c r="L129"/>
  <c r="W128"/>
  <c r="V128"/>
  <c r="U128"/>
  <c r="R128"/>
  <c r="O128"/>
  <c r="L128"/>
  <c r="W127"/>
  <c r="V127"/>
  <c r="U127"/>
  <c r="R127"/>
  <c r="O127"/>
  <c r="L127"/>
  <c r="W126"/>
  <c r="V126"/>
  <c r="U126"/>
  <c r="R126"/>
  <c r="O126"/>
  <c r="L126"/>
  <c r="W125"/>
  <c r="V125"/>
  <c r="U125"/>
  <c r="R125"/>
  <c r="O125"/>
  <c r="L125"/>
  <c r="W124"/>
  <c r="V124"/>
  <c r="U124"/>
  <c r="R124"/>
  <c r="O124"/>
  <c r="L124"/>
  <c r="W123"/>
  <c r="V123"/>
  <c r="U123"/>
  <c r="R123"/>
  <c r="O123"/>
  <c r="L123"/>
  <c r="W122"/>
  <c r="V122"/>
  <c r="U122"/>
  <c r="R122"/>
  <c r="O122"/>
  <c r="L122"/>
  <c r="W121"/>
  <c r="V121"/>
  <c r="U121"/>
  <c r="R121"/>
  <c r="O121"/>
  <c r="L121"/>
  <c r="W120"/>
  <c r="V120"/>
  <c r="U120"/>
  <c r="R120"/>
  <c r="O120"/>
  <c r="L120"/>
  <c r="W119"/>
  <c r="V119"/>
  <c r="U119"/>
  <c r="R119"/>
  <c r="O119"/>
  <c r="L119"/>
  <c r="W118"/>
  <c r="V118"/>
  <c r="U118"/>
  <c r="R118"/>
  <c r="O118"/>
  <c r="L118"/>
  <c r="W117"/>
  <c r="V117"/>
  <c r="U117"/>
  <c r="R117"/>
  <c r="O117"/>
  <c r="L117"/>
  <c r="W116"/>
  <c r="V116"/>
  <c r="U116"/>
  <c r="R116"/>
  <c r="O116"/>
  <c r="L116"/>
  <c r="W115"/>
  <c r="V115"/>
  <c r="U115"/>
  <c r="R115"/>
  <c r="O115"/>
  <c r="L115"/>
  <c r="W114"/>
  <c r="V114"/>
  <c r="U114"/>
  <c r="R114"/>
  <c r="O114"/>
  <c r="L114"/>
  <c r="W113"/>
  <c r="V113"/>
  <c r="U113"/>
  <c r="R113"/>
  <c r="O113"/>
  <c r="L113"/>
  <c r="W112"/>
  <c r="V112"/>
  <c r="U112"/>
  <c r="R112"/>
  <c r="O112"/>
  <c r="L112"/>
  <c r="W111"/>
  <c r="V111"/>
  <c r="U111"/>
  <c r="R111"/>
  <c r="O111"/>
  <c r="L111"/>
  <c r="W110"/>
  <c r="V110"/>
  <c r="U110"/>
  <c r="R110"/>
  <c r="O110"/>
  <c r="L110"/>
  <c r="W109"/>
  <c r="V109"/>
  <c r="U109"/>
  <c r="R109"/>
  <c r="O109"/>
  <c r="L109"/>
  <c r="W108"/>
  <c r="V108"/>
  <c r="U108"/>
  <c r="R108"/>
  <c r="O108"/>
  <c r="L108"/>
  <c r="W107"/>
  <c r="V107"/>
  <c r="U107"/>
  <c r="R107"/>
  <c r="O107"/>
  <c r="L107"/>
  <c r="W106"/>
  <c r="V106"/>
  <c r="U106"/>
  <c r="R106"/>
  <c r="O106"/>
  <c r="L106"/>
  <c r="W105"/>
  <c r="V105"/>
  <c r="U105"/>
  <c r="R105"/>
  <c r="O105"/>
  <c r="L105"/>
  <c r="W104"/>
  <c r="V104"/>
  <c r="U104"/>
  <c r="R104"/>
  <c r="O104"/>
  <c r="L104"/>
  <c r="W103"/>
  <c r="V103"/>
  <c r="U103"/>
  <c r="R103"/>
  <c r="O103"/>
  <c r="L103"/>
  <c r="W102"/>
  <c r="V102"/>
  <c r="U102"/>
  <c r="R102"/>
  <c r="O102"/>
  <c r="L102"/>
  <c r="W101"/>
  <c r="V101"/>
  <c r="U101"/>
  <c r="R101"/>
  <c r="O101"/>
  <c r="L101"/>
  <c r="W100"/>
  <c r="V100"/>
  <c r="U100"/>
  <c r="R100"/>
  <c r="O100"/>
  <c r="L100"/>
  <c r="W99"/>
  <c r="V99"/>
  <c r="U99"/>
  <c r="R99"/>
  <c r="O99"/>
  <c r="L99"/>
  <c r="W98"/>
  <c r="V98"/>
  <c r="U98"/>
  <c r="R98"/>
  <c r="O98"/>
  <c r="L98"/>
  <c r="W97"/>
  <c r="V97"/>
  <c r="U97"/>
  <c r="R97"/>
  <c r="O97"/>
  <c r="L97"/>
  <c r="W96"/>
  <c r="V96"/>
  <c r="U96"/>
  <c r="R96"/>
  <c r="O96"/>
  <c r="L96"/>
  <c r="W95"/>
  <c r="V95"/>
  <c r="U95"/>
  <c r="R95"/>
  <c r="O95"/>
  <c r="L95"/>
  <c r="W94"/>
  <c r="V94"/>
  <c r="U94"/>
  <c r="R94"/>
  <c r="O94"/>
  <c r="L94"/>
  <c r="W93"/>
  <c r="V93"/>
  <c r="U93"/>
  <c r="R93"/>
  <c r="O93"/>
  <c r="L93"/>
  <c r="W92"/>
  <c r="V92"/>
  <c r="U92"/>
  <c r="R92"/>
  <c r="O92"/>
  <c r="L92"/>
  <c r="W91"/>
  <c r="V91"/>
  <c r="U91"/>
  <c r="R91"/>
  <c r="O91"/>
  <c r="L91"/>
  <c r="W90"/>
  <c r="V90"/>
  <c r="U90"/>
  <c r="R90"/>
  <c r="O90"/>
  <c r="L90"/>
  <c r="W89"/>
  <c r="V89"/>
  <c r="U89"/>
  <c r="R89"/>
  <c r="O89"/>
  <c r="L89"/>
  <c r="W88"/>
  <c r="V88"/>
  <c r="U88"/>
  <c r="R88"/>
  <c r="O88"/>
  <c r="L88"/>
  <c r="W87"/>
  <c r="V87"/>
  <c r="U87"/>
  <c r="R87"/>
  <c r="O87"/>
  <c r="L87"/>
  <c r="W86"/>
  <c r="V86"/>
  <c r="U86"/>
  <c r="R86"/>
  <c r="O86"/>
  <c r="L86"/>
  <c r="W85"/>
  <c r="V85"/>
  <c r="U85"/>
  <c r="R85"/>
  <c r="O85"/>
  <c r="L85"/>
  <c r="W84"/>
  <c r="V84"/>
  <c r="U84"/>
  <c r="R84"/>
  <c r="O84"/>
  <c r="L84"/>
  <c r="W83"/>
  <c r="V83"/>
  <c r="U83"/>
  <c r="R83"/>
  <c r="O83"/>
  <c r="L83"/>
  <c r="W82"/>
  <c r="V82"/>
  <c r="U82"/>
  <c r="R82"/>
  <c r="O82"/>
  <c r="L82"/>
  <c r="W81"/>
  <c r="V81"/>
  <c r="U81"/>
  <c r="R81"/>
  <c r="O81"/>
  <c r="L81"/>
  <c r="W80"/>
  <c r="V80"/>
  <c r="U80"/>
  <c r="R80"/>
  <c r="O80"/>
  <c r="L80"/>
  <c r="W79"/>
  <c r="V79"/>
  <c r="U79"/>
  <c r="R79"/>
  <c r="O79"/>
  <c r="L79"/>
  <c r="W78"/>
  <c r="V78"/>
  <c r="U78"/>
  <c r="R78"/>
  <c r="O78"/>
  <c r="L78"/>
  <c r="W77"/>
  <c r="V77"/>
  <c r="U77"/>
  <c r="R77"/>
  <c r="O77"/>
  <c r="L77"/>
  <c r="W76"/>
  <c r="V76"/>
  <c r="U76"/>
  <c r="R76"/>
  <c r="O76"/>
  <c r="L76"/>
  <c r="W75"/>
  <c r="V75"/>
  <c r="U75"/>
  <c r="R75"/>
  <c r="O75"/>
  <c r="L75"/>
  <c r="W74"/>
  <c r="V74"/>
  <c r="U74"/>
  <c r="R74"/>
  <c r="O74"/>
  <c r="L74"/>
  <c r="W73"/>
  <c r="V73"/>
  <c r="U73"/>
  <c r="R73"/>
  <c r="O73"/>
  <c r="L73"/>
  <c r="W72"/>
  <c r="V72"/>
  <c r="U72"/>
  <c r="R72"/>
  <c r="O72"/>
  <c r="L72"/>
  <c r="W71"/>
  <c r="V71"/>
  <c r="U71"/>
  <c r="R71"/>
  <c r="O71"/>
  <c r="L71"/>
  <c r="W70"/>
  <c r="V70"/>
  <c r="U70"/>
  <c r="R70"/>
  <c r="O70"/>
  <c r="L70"/>
  <c r="W69"/>
  <c r="V69"/>
  <c r="U69"/>
  <c r="R69"/>
  <c r="O69"/>
  <c r="L69"/>
  <c r="W68"/>
  <c r="V68"/>
  <c r="U68"/>
  <c r="R68"/>
  <c r="O68"/>
  <c r="L68"/>
  <c r="W67"/>
  <c r="V67"/>
  <c r="U67"/>
  <c r="R67"/>
  <c r="O67"/>
  <c r="L67"/>
  <c r="W66"/>
  <c r="V66"/>
  <c r="U66"/>
  <c r="R66"/>
  <c r="O66"/>
  <c r="L66"/>
  <c r="W65"/>
  <c r="V65"/>
  <c r="U65"/>
  <c r="R65"/>
  <c r="O65"/>
  <c r="L65"/>
  <c r="W64"/>
  <c r="V64"/>
  <c r="U64"/>
  <c r="R64"/>
  <c r="O64"/>
  <c r="L64"/>
  <c r="W63"/>
  <c r="V63"/>
  <c r="U63"/>
  <c r="R63"/>
  <c r="O63"/>
  <c r="L63"/>
  <c r="W62"/>
  <c r="V62"/>
  <c r="U62"/>
  <c r="R62"/>
  <c r="O62"/>
  <c r="L62"/>
  <c r="W61"/>
  <c r="V61"/>
  <c r="U61"/>
  <c r="R61"/>
  <c r="O61"/>
  <c r="L61"/>
  <c r="W60"/>
  <c r="V60"/>
  <c r="U60"/>
  <c r="R60"/>
  <c r="O60"/>
  <c r="L60"/>
  <c r="W59"/>
  <c r="V59"/>
  <c r="U59"/>
  <c r="R59"/>
  <c r="O59"/>
  <c r="L59"/>
  <c r="W58"/>
  <c r="V58"/>
  <c r="U58"/>
  <c r="R58"/>
  <c r="O58"/>
  <c r="L58"/>
  <c r="W57"/>
  <c r="V57"/>
  <c r="U57"/>
  <c r="R57"/>
  <c r="O57"/>
  <c r="L57"/>
  <c r="W56"/>
  <c r="V56"/>
  <c r="U56"/>
  <c r="R56"/>
  <c r="O56"/>
  <c r="L56"/>
  <c r="W55"/>
  <c r="V55"/>
  <c r="U55"/>
  <c r="R55"/>
  <c r="O55"/>
  <c r="L55"/>
  <c r="W54"/>
  <c r="V54"/>
  <c r="U54"/>
  <c r="R54"/>
  <c r="O54"/>
  <c r="L54"/>
  <c r="W53"/>
  <c r="V53"/>
  <c r="U53"/>
  <c r="R53"/>
  <c r="O53"/>
  <c r="L53"/>
  <c r="W52"/>
  <c r="V52"/>
  <c r="U52"/>
  <c r="R52"/>
  <c r="O52"/>
  <c r="L52"/>
  <c r="W51"/>
  <c r="V51"/>
  <c r="U51"/>
  <c r="R51"/>
  <c r="O51"/>
  <c r="L51"/>
  <c r="W50"/>
  <c r="V50"/>
  <c r="U50"/>
  <c r="R50"/>
  <c r="O50"/>
  <c r="L50"/>
  <c r="W49"/>
  <c r="V49"/>
  <c r="U49"/>
  <c r="R49"/>
  <c r="O49"/>
  <c r="L49"/>
  <c r="W48"/>
  <c r="V48"/>
  <c r="U48"/>
  <c r="R48"/>
  <c r="O48"/>
  <c r="L48"/>
  <c r="W47"/>
  <c r="V47"/>
  <c r="U47"/>
  <c r="R47"/>
  <c r="O47"/>
  <c r="L47"/>
  <c r="W46"/>
  <c r="V46"/>
  <c r="U46"/>
  <c r="R46"/>
  <c r="O46"/>
  <c r="L46"/>
  <c r="W45"/>
  <c r="V45"/>
  <c r="U45"/>
  <c r="R45"/>
  <c r="O45"/>
  <c r="L45"/>
  <c r="W44"/>
  <c r="V44"/>
  <c r="U44"/>
  <c r="R44"/>
  <c r="O44"/>
  <c r="L44"/>
  <c r="W43"/>
  <c r="V43"/>
  <c r="U43"/>
  <c r="R43"/>
  <c r="O43"/>
  <c r="L43"/>
  <c r="W42"/>
  <c r="V42"/>
  <c r="U42"/>
  <c r="R42"/>
  <c r="O42"/>
  <c r="L42"/>
  <c r="W41"/>
  <c r="V41"/>
  <c r="U41"/>
  <c r="R41"/>
  <c r="O41"/>
  <c r="L41"/>
  <c r="W40"/>
  <c r="V40"/>
  <c r="U40"/>
  <c r="R40"/>
  <c r="O40"/>
  <c r="L40"/>
  <c r="W39"/>
  <c r="V39"/>
  <c r="U39"/>
  <c r="R39"/>
  <c r="O39"/>
  <c r="L39"/>
  <c r="W38"/>
  <c r="V38"/>
  <c r="U38"/>
  <c r="R38"/>
  <c r="O38"/>
  <c r="L38"/>
  <c r="W37"/>
  <c r="V37"/>
  <c r="U37"/>
  <c r="R37"/>
  <c r="O37"/>
  <c r="L37"/>
  <c r="W36"/>
  <c r="V36"/>
  <c r="U36"/>
  <c r="R36"/>
  <c r="O36"/>
  <c r="L36"/>
  <c r="W35"/>
  <c r="V35"/>
  <c r="U35"/>
  <c r="R35"/>
  <c r="O35"/>
  <c r="L35"/>
  <c r="W34"/>
  <c r="V34"/>
  <c r="U34"/>
  <c r="R34"/>
  <c r="O34"/>
  <c r="L34"/>
  <c r="W33"/>
  <c r="V33"/>
  <c r="U33"/>
  <c r="R33"/>
  <c r="O33"/>
  <c r="L33"/>
  <c r="W32"/>
  <c r="V32"/>
  <c r="U32"/>
  <c r="R32"/>
  <c r="O32"/>
  <c r="L32"/>
  <c r="W31"/>
  <c r="V31"/>
  <c r="U31"/>
  <c r="R31"/>
  <c r="O31"/>
  <c r="L31"/>
  <c r="W30"/>
  <c r="V30"/>
  <c r="U30"/>
  <c r="R30"/>
  <c r="O30"/>
  <c r="L30"/>
  <c r="W29"/>
  <c r="V29"/>
  <c r="U29"/>
  <c r="R29"/>
  <c r="O29"/>
  <c r="L29"/>
  <c r="W28"/>
  <c r="V28"/>
  <c r="U28"/>
  <c r="R28"/>
  <c r="O28"/>
  <c r="L28"/>
  <c r="W27"/>
  <c r="V27"/>
  <c r="U27"/>
  <c r="R27"/>
  <c r="O27"/>
  <c r="L27"/>
  <c r="W26"/>
  <c r="V26"/>
  <c r="U26"/>
  <c r="R26"/>
  <c r="O26"/>
  <c r="L26"/>
  <c r="W25"/>
  <c r="V25"/>
  <c r="U25"/>
  <c r="R25"/>
  <c r="O25"/>
  <c r="L25"/>
  <c r="W24"/>
  <c r="V24"/>
  <c r="U24"/>
  <c r="R24"/>
  <c r="O24"/>
  <c r="L24"/>
  <c r="W23"/>
  <c r="V23"/>
  <c r="U23"/>
  <c r="R23"/>
  <c r="O23"/>
  <c r="L23"/>
  <c r="W22"/>
  <c r="V22"/>
  <c r="U22"/>
  <c r="R22"/>
  <c r="O22"/>
  <c r="L22"/>
  <c r="W21"/>
  <c r="V21"/>
  <c r="U21"/>
  <c r="R21"/>
  <c r="O21"/>
  <c r="L21"/>
  <c r="W20"/>
  <c r="V20"/>
  <c r="U20"/>
  <c r="R20"/>
  <c r="O20"/>
  <c r="L20"/>
  <c r="W19"/>
  <c r="V19"/>
  <c r="U19"/>
  <c r="R19"/>
  <c r="O19"/>
  <c r="L19"/>
  <c r="W18"/>
  <c r="V18"/>
  <c r="U18"/>
  <c r="R18"/>
  <c r="O18"/>
  <c r="L18"/>
  <c r="W17"/>
  <c r="V17"/>
  <c r="U17"/>
  <c r="R17"/>
  <c r="O17"/>
  <c r="L17"/>
  <c r="W16"/>
  <c r="V16"/>
  <c r="U16"/>
  <c r="R16"/>
  <c r="O16"/>
  <c r="L16"/>
  <c r="W15"/>
  <c r="V15"/>
  <c r="U15"/>
  <c r="R15"/>
  <c r="O15"/>
  <c r="L15"/>
  <c r="W14"/>
  <c r="V14"/>
  <c r="U14"/>
  <c r="R14"/>
  <c r="O14"/>
  <c r="L14"/>
  <c r="W13"/>
  <c r="V13"/>
  <c r="U13"/>
  <c r="R13"/>
  <c r="O13"/>
  <c r="L13"/>
  <c r="W12"/>
  <c r="V12"/>
  <c r="U12"/>
  <c r="R12"/>
  <c r="O12"/>
  <c r="L12"/>
  <c r="W11"/>
  <c r="V11"/>
  <c r="U11"/>
  <c r="R11"/>
  <c r="O11"/>
  <c r="L11"/>
  <c r="W10"/>
  <c r="V10"/>
  <c r="U10"/>
  <c r="R10"/>
  <c r="O10"/>
  <c r="L10"/>
  <c r="W9"/>
  <c r="V9"/>
  <c r="U9"/>
  <c r="R9"/>
  <c r="O9"/>
  <c r="L9"/>
  <c r="W8"/>
  <c r="V8"/>
  <c r="U8"/>
  <c r="R8"/>
  <c r="O8"/>
  <c r="L8"/>
  <c r="W7"/>
  <c r="V7"/>
  <c r="U7"/>
  <c r="R7"/>
  <c r="O7"/>
  <c r="L7"/>
  <c r="W6"/>
  <c r="V6"/>
  <c r="U6"/>
  <c r="R6"/>
  <c r="O6"/>
  <c r="L6"/>
  <c r="Y269"/>
  <c r="Y268"/>
  <c r="Y267"/>
  <c r="Y266"/>
  <c r="Y265"/>
  <c r="Y264"/>
  <c r="Y262"/>
  <c r="Y261"/>
  <c r="Y260"/>
  <c r="Y259"/>
  <c r="Y258"/>
  <c r="Y257"/>
  <c r="Y256"/>
  <c r="Y255"/>
  <c r="Y254"/>
  <c r="Y253"/>
  <c r="Y252"/>
  <c r="Y251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F128"/>
  <c r="I128"/>
  <c r="Y7"/>
  <c r="Y6"/>
  <c r="D66" i="19"/>
  <c r="E66"/>
  <c r="F70"/>
  <c r="F31"/>
  <c r="F52"/>
  <c r="F23"/>
  <c r="F7"/>
  <c r="F63"/>
  <c r="F62"/>
  <c r="F61"/>
  <c r="F60"/>
  <c r="F36"/>
  <c r="F64"/>
  <c r="F65"/>
  <c r="F59"/>
  <c r="F55"/>
  <c r="F57"/>
  <c r="F58"/>
  <c r="F56"/>
  <c r="F6"/>
  <c r="F53"/>
  <c r="F54"/>
  <c r="F12"/>
  <c r="F51"/>
  <c r="F50"/>
  <c r="F49"/>
  <c r="F35"/>
  <c r="F17"/>
  <c r="F48"/>
  <c r="F47"/>
  <c r="F22"/>
  <c r="F32"/>
  <c r="F45"/>
  <c r="F46"/>
  <c r="F43"/>
  <c r="F44"/>
  <c r="F19"/>
  <c r="F42"/>
  <c r="F41"/>
  <c r="F40"/>
  <c r="F39"/>
  <c r="F21"/>
  <c r="F38"/>
  <c r="F37"/>
  <c r="F15"/>
  <c r="F34"/>
  <c r="F33"/>
  <c r="F29"/>
  <c r="F10"/>
  <c r="F28"/>
  <c r="F27"/>
  <c r="F26"/>
  <c r="F24"/>
  <c r="F25"/>
  <c r="F20"/>
  <c r="F18"/>
  <c r="F30"/>
  <c r="F16"/>
  <c r="F14"/>
  <c r="F13"/>
  <c r="F9"/>
  <c r="F8"/>
  <c r="F11"/>
  <c r="F5"/>
  <c r="Y8" i="20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W163"/>
  <c r="V163"/>
  <c r="W162"/>
  <c r="V162"/>
  <c r="W161"/>
  <c r="V161"/>
  <c r="W160"/>
  <c r="V160"/>
  <c r="W159"/>
  <c r="V159"/>
  <c r="W158"/>
  <c r="V158"/>
  <c r="W157"/>
  <c r="V157"/>
  <c r="W156"/>
  <c r="V156"/>
  <c r="W155"/>
  <c r="V155"/>
  <c r="W154"/>
  <c r="V154"/>
  <c r="W153"/>
  <c r="V153"/>
  <c r="W152"/>
  <c r="V152"/>
  <c r="W151"/>
  <c r="V151"/>
  <c r="W150"/>
  <c r="V150"/>
  <c r="W149"/>
  <c r="V149"/>
  <c r="W148"/>
  <c r="V148"/>
  <c r="W147"/>
  <c r="V147"/>
  <c r="W146"/>
  <c r="V146"/>
  <c r="W145"/>
  <c r="V145"/>
  <c r="W144"/>
  <c r="V144"/>
  <c r="W143"/>
  <c r="V143"/>
  <c r="W142"/>
  <c r="V142"/>
  <c r="W141"/>
  <c r="V141"/>
  <c r="W140"/>
  <c r="V140"/>
  <c r="W139"/>
  <c r="V139"/>
  <c r="W138"/>
  <c r="V138"/>
  <c r="W137"/>
  <c r="V137"/>
  <c r="W136"/>
  <c r="V136"/>
  <c r="W135"/>
  <c r="V135"/>
  <c r="W134"/>
  <c r="V134"/>
  <c r="W133"/>
  <c r="V133"/>
  <c r="W132"/>
  <c r="V132"/>
  <c r="W131"/>
  <c r="V131"/>
  <c r="W130"/>
  <c r="V130"/>
  <c r="W129"/>
  <c r="V129"/>
  <c r="W128"/>
  <c r="V128"/>
  <c r="W127"/>
  <c r="V127"/>
  <c r="W126"/>
  <c r="V126"/>
  <c r="W125"/>
  <c r="V125"/>
  <c r="W124"/>
  <c r="V124"/>
  <c r="W123"/>
  <c r="V123"/>
  <c r="W122"/>
  <c r="V122"/>
  <c r="W121"/>
  <c r="V121"/>
  <c r="W120"/>
  <c r="V120"/>
  <c r="W119"/>
  <c r="V119"/>
  <c r="W118"/>
  <c r="V118"/>
  <c r="W117"/>
  <c r="V117"/>
  <c r="W116"/>
  <c r="V116"/>
  <c r="W115"/>
  <c r="V115"/>
  <c r="W114"/>
  <c r="V114"/>
  <c r="W113"/>
  <c r="V113"/>
  <c r="W112"/>
  <c r="V112"/>
  <c r="W111"/>
  <c r="V111"/>
  <c r="W110"/>
  <c r="V110"/>
  <c r="W109"/>
  <c r="V109"/>
  <c r="W108"/>
  <c r="V108"/>
  <c r="W107"/>
  <c r="V107"/>
  <c r="W106"/>
  <c r="V106"/>
  <c r="W105"/>
  <c r="V105"/>
  <c r="W104"/>
  <c r="V104"/>
  <c r="W103"/>
  <c r="V103"/>
  <c r="W102"/>
  <c r="V102"/>
  <c r="W101"/>
  <c r="V101"/>
  <c r="W100"/>
  <c r="V100"/>
  <c r="W99"/>
  <c r="V99"/>
  <c r="W98"/>
  <c r="V98"/>
  <c r="W97"/>
  <c r="V97"/>
  <c r="W96"/>
  <c r="V96"/>
  <c r="W95"/>
  <c r="V95"/>
  <c r="W94"/>
  <c r="V94"/>
  <c r="W93"/>
  <c r="V93"/>
  <c r="W92"/>
  <c r="V92"/>
  <c r="W91"/>
  <c r="V91"/>
  <c r="W90"/>
  <c r="V90"/>
  <c r="W89"/>
  <c r="V89"/>
  <c r="W88"/>
  <c r="V88"/>
  <c r="W87"/>
  <c r="V87"/>
  <c r="W86"/>
  <c r="V86"/>
  <c r="W85"/>
  <c r="V85"/>
  <c r="W84"/>
  <c r="V84"/>
  <c r="W83"/>
  <c r="V83"/>
  <c r="W82"/>
  <c r="V82"/>
  <c r="W81"/>
  <c r="V81"/>
  <c r="W80"/>
  <c r="V80"/>
  <c r="W79"/>
  <c r="V79"/>
  <c r="W78"/>
  <c r="V78"/>
  <c r="W77"/>
  <c r="V77"/>
  <c r="W76"/>
  <c r="V76"/>
  <c r="W75"/>
  <c r="V75"/>
  <c r="W74"/>
  <c r="V74"/>
  <c r="W73"/>
  <c r="V73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51"/>
  <c r="V51"/>
  <c r="W50"/>
  <c r="V50"/>
  <c r="W49"/>
  <c r="V49"/>
  <c r="W48"/>
  <c r="V48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5"/>
  <c r="V35"/>
  <c r="W34"/>
  <c r="V34"/>
  <c r="W33"/>
  <c r="V33"/>
  <c r="W32"/>
  <c r="V32"/>
  <c r="W31"/>
  <c r="V31"/>
  <c r="W30"/>
  <c r="V30"/>
  <c r="W29"/>
  <c r="V29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U140"/>
  <c r="R140"/>
  <c r="O140"/>
  <c r="L140"/>
  <c r="U139"/>
  <c r="R139"/>
  <c r="O139"/>
  <c r="L139"/>
  <c r="U138"/>
  <c r="R138"/>
  <c r="O138"/>
  <c r="L138"/>
  <c r="U137"/>
  <c r="R137"/>
  <c r="O137"/>
  <c r="L137"/>
  <c r="U136"/>
  <c r="R136"/>
  <c r="O136"/>
  <c r="L136"/>
  <c r="U135"/>
  <c r="R135"/>
  <c r="O135"/>
  <c r="L135"/>
  <c r="U134"/>
  <c r="R134"/>
  <c r="O134"/>
  <c r="L134"/>
  <c r="U133"/>
  <c r="R133"/>
  <c r="O133"/>
  <c r="L133"/>
  <c r="U132"/>
  <c r="R132"/>
  <c r="O132"/>
  <c r="L132"/>
  <c r="U131"/>
  <c r="R131"/>
  <c r="O131"/>
  <c r="L131"/>
  <c r="U130"/>
  <c r="R130"/>
  <c r="O130"/>
  <c r="L130"/>
  <c r="U129"/>
  <c r="R129"/>
  <c r="O129"/>
  <c r="L129"/>
  <c r="U128"/>
  <c r="R128"/>
  <c r="O128"/>
  <c r="L128"/>
  <c r="U127"/>
  <c r="R127"/>
  <c r="O127"/>
  <c r="L127"/>
  <c r="U126"/>
  <c r="R126"/>
  <c r="O126"/>
  <c r="L126"/>
  <c r="U125"/>
  <c r="R125"/>
  <c r="O125"/>
  <c r="L125"/>
  <c r="U124"/>
  <c r="R124"/>
  <c r="O124"/>
  <c r="L124"/>
  <c r="U123"/>
  <c r="R123"/>
  <c r="O123"/>
  <c r="L123"/>
  <c r="U122"/>
  <c r="R122"/>
  <c r="O122"/>
  <c r="L122"/>
  <c r="U121"/>
  <c r="R121"/>
  <c r="O121"/>
  <c r="L121"/>
  <c r="U120"/>
  <c r="R120"/>
  <c r="O120"/>
  <c r="L120"/>
  <c r="U119"/>
  <c r="R119"/>
  <c r="O119"/>
  <c r="L119"/>
  <c r="U118"/>
  <c r="R118"/>
  <c r="O118"/>
  <c r="L118"/>
  <c r="U117"/>
  <c r="R117"/>
  <c r="O117"/>
  <c r="L117"/>
  <c r="U116"/>
  <c r="R116"/>
  <c r="O116"/>
  <c r="L116"/>
  <c r="U115"/>
  <c r="R115"/>
  <c r="O115"/>
  <c r="L115"/>
  <c r="U114"/>
  <c r="R114"/>
  <c r="O114"/>
  <c r="L114"/>
  <c r="U113"/>
  <c r="R113"/>
  <c r="O113"/>
  <c r="L113"/>
  <c r="U112"/>
  <c r="R112"/>
  <c r="O112"/>
  <c r="L112"/>
  <c r="U111"/>
  <c r="R111"/>
  <c r="O111"/>
  <c r="L111"/>
  <c r="U110"/>
  <c r="R110"/>
  <c r="O110"/>
  <c r="L110"/>
  <c r="U109"/>
  <c r="R109"/>
  <c r="O109"/>
  <c r="L109"/>
  <c r="U108"/>
  <c r="R108"/>
  <c r="O108"/>
  <c r="L108"/>
  <c r="U107"/>
  <c r="R107"/>
  <c r="O107"/>
  <c r="L107"/>
  <c r="U106"/>
  <c r="R106"/>
  <c r="O106"/>
  <c r="L106"/>
  <c r="U105"/>
  <c r="R105"/>
  <c r="O105"/>
  <c r="L105"/>
  <c r="U104"/>
  <c r="R104"/>
  <c r="O104"/>
  <c r="L104"/>
  <c r="U103"/>
  <c r="R103"/>
  <c r="O103"/>
  <c r="L103"/>
  <c r="U102"/>
  <c r="R102"/>
  <c r="O102"/>
  <c r="L102"/>
  <c r="U101"/>
  <c r="R101"/>
  <c r="O101"/>
  <c r="L101"/>
  <c r="U100"/>
  <c r="R100"/>
  <c r="O100"/>
  <c r="L100"/>
  <c r="U99"/>
  <c r="R99"/>
  <c r="O99"/>
  <c r="L99"/>
  <c r="U98"/>
  <c r="R98"/>
  <c r="O98"/>
  <c r="L98"/>
  <c r="U97"/>
  <c r="R97"/>
  <c r="O97"/>
  <c r="L97"/>
  <c r="U96"/>
  <c r="R96"/>
  <c r="O96"/>
  <c r="L96"/>
  <c r="U95"/>
  <c r="R95"/>
  <c r="O95"/>
  <c r="L95"/>
  <c r="U94"/>
  <c r="R94"/>
  <c r="O94"/>
  <c r="L94"/>
  <c r="U93"/>
  <c r="R93"/>
  <c r="O93"/>
  <c r="L93"/>
  <c r="U92"/>
  <c r="R92"/>
  <c r="O92"/>
  <c r="L92"/>
  <c r="U91"/>
  <c r="R91"/>
  <c r="O91"/>
  <c r="L91"/>
  <c r="U90"/>
  <c r="R90"/>
  <c r="O90"/>
  <c r="L90"/>
  <c r="U89"/>
  <c r="R89"/>
  <c r="O89"/>
  <c r="L89"/>
  <c r="U88"/>
  <c r="R88"/>
  <c r="O88"/>
  <c r="L88"/>
  <c r="U87"/>
  <c r="R87"/>
  <c r="O87"/>
  <c r="L87"/>
  <c r="U86"/>
  <c r="R86"/>
  <c r="O86"/>
  <c r="L86"/>
  <c r="U85"/>
  <c r="R85"/>
  <c r="O85"/>
  <c r="L85"/>
  <c r="U84"/>
  <c r="R84"/>
  <c r="O84"/>
  <c r="L84"/>
  <c r="U83"/>
  <c r="R83"/>
  <c r="O83"/>
  <c r="L83"/>
  <c r="U82"/>
  <c r="R82"/>
  <c r="O82"/>
  <c r="L82"/>
  <c r="U81"/>
  <c r="R81"/>
  <c r="O81"/>
  <c r="L81"/>
  <c r="U80"/>
  <c r="R80"/>
  <c r="O80"/>
  <c r="L80"/>
  <c r="U79"/>
  <c r="R79"/>
  <c r="O79"/>
  <c r="L79"/>
  <c r="U78"/>
  <c r="R78"/>
  <c r="O78"/>
  <c r="L78"/>
  <c r="U77"/>
  <c r="R77"/>
  <c r="O77"/>
  <c r="L77"/>
  <c r="U76"/>
  <c r="R76"/>
  <c r="O76"/>
  <c r="L76"/>
  <c r="U75"/>
  <c r="R75"/>
  <c r="O75"/>
  <c r="L75"/>
  <c r="U74"/>
  <c r="R74"/>
  <c r="O74"/>
  <c r="L74"/>
  <c r="U73"/>
  <c r="R73"/>
  <c r="O73"/>
  <c r="L73"/>
  <c r="U72"/>
  <c r="R72"/>
  <c r="O72"/>
  <c r="L72"/>
  <c r="U71"/>
  <c r="R71"/>
  <c r="O71"/>
  <c r="L71"/>
  <c r="U70"/>
  <c r="R70"/>
  <c r="O70"/>
  <c r="L70"/>
  <c r="U69"/>
  <c r="R69"/>
  <c r="X69" s="1"/>
  <c r="O69"/>
  <c r="L69"/>
  <c r="U68"/>
  <c r="R68"/>
  <c r="O68"/>
  <c r="L68"/>
  <c r="U67"/>
  <c r="R67"/>
  <c r="O67"/>
  <c r="L67"/>
  <c r="U66"/>
  <c r="R66"/>
  <c r="O66"/>
  <c r="L66"/>
  <c r="U65"/>
  <c r="R65"/>
  <c r="O65"/>
  <c r="L65"/>
  <c r="U64"/>
  <c r="R64"/>
  <c r="O64"/>
  <c r="L64"/>
  <c r="U63"/>
  <c r="R63"/>
  <c r="O63"/>
  <c r="L63"/>
  <c r="U62"/>
  <c r="R62"/>
  <c r="O62"/>
  <c r="L62"/>
  <c r="U61"/>
  <c r="R61"/>
  <c r="O61"/>
  <c r="L61"/>
  <c r="U60"/>
  <c r="R60"/>
  <c r="O60"/>
  <c r="L60"/>
  <c r="U59"/>
  <c r="R59"/>
  <c r="O59"/>
  <c r="L59"/>
  <c r="U58"/>
  <c r="R58"/>
  <c r="O58"/>
  <c r="L58"/>
  <c r="U57"/>
  <c r="R57"/>
  <c r="O57"/>
  <c r="L57"/>
  <c r="U56"/>
  <c r="R56"/>
  <c r="O56"/>
  <c r="L56"/>
  <c r="I69"/>
  <c r="Y7"/>
  <c r="X57" l="1"/>
  <c r="X58"/>
  <c r="X59"/>
  <c r="X60"/>
  <c r="X61"/>
  <c r="X62"/>
  <c r="X66"/>
  <c r="X56"/>
  <c r="F211" i="12"/>
  <c r="F223" s="1"/>
  <c r="X127" i="11"/>
  <c r="X166"/>
  <c r="X169"/>
  <c r="X170"/>
  <c r="X61"/>
  <c r="X141"/>
  <c r="X168"/>
  <c r="X128"/>
  <c r="F66" i="19"/>
  <c r="F71" s="1"/>
  <c r="Y5" i="11"/>
  <c r="P15" i="15" l="1"/>
  <c r="P12"/>
  <c r="O12" l="1"/>
  <c r="R12" s="1"/>
  <c r="O15"/>
  <c r="R15" s="1"/>
  <c r="T12" l="1"/>
  <c r="Q12"/>
  <c r="Y12"/>
  <c r="Y15"/>
  <c r="T15"/>
  <c r="Q15"/>
  <c r="U12" l="1"/>
  <c r="V12" s="1"/>
  <c r="U15"/>
  <c r="V15" s="1"/>
  <c r="N25" i="18" l="1"/>
  <c r="S25"/>
  <c r="O16" l="1"/>
  <c r="P16"/>
  <c r="Q16" l="1"/>
  <c r="R16"/>
  <c r="Y16"/>
  <c r="T16"/>
  <c r="U16" l="1"/>
  <c r="V16" s="1"/>
  <c r="R83" i="4" l="1"/>
  <c r="AB8"/>
  <c r="AA8" s="1"/>
  <c r="P5"/>
  <c r="U16" i="22"/>
  <c r="U17" s="1"/>
  <c r="V12"/>
  <c r="V16" s="1"/>
  <c r="Q12"/>
  <c r="P12"/>
  <c r="O12"/>
  <c r="G11"/>
  <c r="R8"/>
  <c r="T20" i="21"/>
  <c r="T21" s="1"/>
  <c r="U20"/>
  <c r="P15"/>
  <c r="Q9"/>
  <c r="R42" i="5"/>
  <c r="N34"/>
  <c r="P61" i="2"/>
  <c r="P59"/>
  <c r="P57"/>
  <c r="P55"/>
  <c r="P53"/>
  <c r="P51"/>
  <c r="P50"/>
  <c r="P49"/>
  <c r="P47"/>
  <c r="P46"/>
  <c r="P45"/>
  <c r="P43"/>
  <c r="P42"/>
  <c r="P41"/>
  <c r="P38"/>
  <c r="P37"/>
  <c r="P35"/>
  <c r="P34"/>
  <c r="P33"/>
  <c r="P31"/>
  <c r="P29"/>
  <c r="P27"/>
  <c r="P25"/>
  <c r="P23"/>
  <c r="P21"/>
  <c r="P19"/>
  <c r="P17"/>
  <c r="P15"/>
  <c r="P12"/>
  <c r="P24" i="18"/>
  <c r="P23"/>
  <c r="P22"/>
  <c r="P20"/>
  <c r="P19"/>
  <c r="P18"/>
  <c r="P15"/>
  <c r="P14"/>
  <c r="P12"/>
  <c r="P10"/>
  <c r="P4" i="15"/>
  <c r="Q11" i="6"/>
  <c r="P33" i="15"/>
  <c r="P32"/>
  <c r="P31"/>
  <c r="P29"/>
  <c r="P28"/>
  <c r="P27"/>
  <c r="P25"/>
  <c r="P23"/>
  <c r="P21"/>
  <c r="P18"/>
  <c r="P17"/>
  <c r="P16"/>
  <c r="P14"/>
  <c r="P13"/>
  <c r="P10"/>
  <c r="P9"/>
  <c r="P15" i="14"/>
  <c r="P14"/>
  <c r="P13"/>
  <c r="P11"/>
  <c r="P9"/>
  <c r="P30" i="5"/>
  <c r="P26"/>
  <c r="P22"/>
  <c r="P20"/>
  <c r="P17"/>
  <c r="P16"/>
  <c r="P14"/>
  <c r="P12"/>
  <c r="Y6" i="20"/>
  <c r="N15" i="21" l="1"/>
  <c r="Q14"/>
  <c r="T14" s="1"/>
  <c r="O16" i="14"/>
  <c r="O22" i="15"/>
  <c r="O34"/>
  <c r="R34" s="1"/>
  <c r="O10" i="14"/>
  <c r="O11"/>
  <c r="O10" i="15"/>
  <c r="O29"/>
  <c r="R29" s="1"/>
  <c r="O20" i="18"/>
  <c r="R20" s="1"/>
  <c r="O30" i="2"/>
  <c r="O15" i="21"/>
  <c r="R11" i="22"/>
  <c r="O9" i="18"/>
  <c r="O8" i="15"/>
  <c r="O19"/>
  <c r="R19" s="1"/>
  <c r="O21"/>
  <c r="R21" s="1"/>
  <c r="O25"/>
  <c r="R25" s="1"/>
  <c r="L15" i="21"/>
  <c r="M12" i="22"/>
  <c r="N12"/>
  <c r="P8" i="4"/>
  <c r="P70" s="1"/>
  <c r="I13" i="16" s="1"/>
  <c r="O8" i="4"/>
  <c r="S11" i="22"/>
  <c r="M15" i="21"/>
  <c r="Q13"/>
  <c r="R12"/>
  <c r="R13"/>
  <c r="R14"/>
  <c r="Q12"/>
  <c r="T12" s="1"/>
  <c r="O9" i="5"/>
  <c r="R9" s="1"/>
  <c r="O13"/>
  <c r="O15"/>
  <c r="O23"/>
  <c r="O27"/>
  <c r="O31"/>
  <c r="O32"/>
  <c r="O33"/>
  <c r="R33" s="1"/>
  <c r="O16"/>
  <c r="O10"/>
  <c r="O11"/>
  <c r="O18"/>
  <c r="O24"/>
  <c r="O28"/>
  <c r="O19"/>
  <c r="O21"/>
  <c r="O25"/>
  <c r="O39" i="2"/>
  <c r="O40"/>
  <c r="X40" s="1"/>
  <c r="O44"/>
  <c r="O56"/>
  <c r="X56" s="1"/>
  <c r="O60"/>
  <c r="X60" s="1"/>
  <c r="O17"/>
  <c r="O42"/>
  <c r="O14"/>
  <c r="P39"/>
  <c r="O24"/>
  <c r="X24" s="1"/>
  <c r="O38"/>
  <c r="X38" s="1"/>
  <c r="O50"/>
  <c r="X50" s="1"/>
  <c r="O62"/>
  <c r="X62" s="1"/>
  <c r="O28"/>
  <c r="X28" s="1"/>
  <c r="O34"/>
  <c r="X34" s="1"/>
  <c r="O11"/>
  <c r="X11" s="1"/>
  <c r="O49"/>
  <c r="O18"/>
  <c r="O33"/>
  <c r="X33" s="1"/>
  <c r="O57"/>
  <c r="X57" s="1"/>
  <c r="O16"/>
  <c r="X16" s="1"/>
  <c r="O22"/>
  <c r="O25"/>
  <c r="X25" s="1"/>
  <c r="O32"/>
  <c r="X32" s="1"/>
  <c r="O41"/>
  <c r="X41" s="1"/>
  <c r="O48"/>
  <c r="X48" s="1"/>
  <c r="O54"/>
  <c r="X54" s="1"/>
  <c r="O21"/>
  <c r="O37"/>
  <c r="O46"/>
  <c r="O53"/>
  <c r="X53" s="1"/>
  <c r="O12"/>
  <c r="X12" s="1"/>
  <c r="O20"/>
  <c r="O29"/>
  <c r="X29" s="1"/>
  <c r="O36"/>
  <c r="X36" s="1"/>
  <c r="O45"/>
  <c r="O52"/>
  <c r="X52" s="1"/>
  <c r="O58"/>
  <c r="X58" s="1"/>
  <c r="O61"/>
  <c r="P14"/>
  <c r="O15"/>
  <c r="P18"/>
  <c r="O19"/>
  <c r="P22"/>
  <c r="O23"/>
  <c r="X23" s="1"/>
  <c r="P26"/>
  <c r="O27"/>
  <c r="X27" s="1"/>
  <c r="P30"/>
  <c r="O31"/>
  <c r="X31" s="1"/>
  <c r="O35"/>
  <c r="X35" s="1"/>
  <c r="O43"/>
  <c r="X43" s="1"/>
  <c r="O47"/>
  <c r="O51"/>
  <c r="P54"/>
  <c r="O55"/>
  <c r="X55" s="1"/>
  <c r="P58"/>
  <c r="O59"/>
  <c r="X59" s="1"/>
  <c r="P62"/>
  <c r="P11"/>
  <c r="P16"/>
  <c r="P20"/>
  <c r="P24"/>
  <c r="P28"/>
  <c r="P32"/>
  <c r="P36"/>
  <c r="P40"/>
  <c r="P44"/>
  <c r="P48"/>
  <c r="P52"/>
  <c r="P56"/>
  <c r="P60"/>
  <c r="O12" i="14"/>
  <c r="O13"/>
  <c r="T13" s="1"/>
  <c r="O14"/>
  <c r="O15"/>
  <c r="O11" i="15"/>
  <c r="O14"/>
  <c r="O20"/>
  <c r="O26"/>
  <c r="O27"/>
  <c r="R27" s="1"/>
  <c r="O28"/>
  <c r="O17"/>
  <c r="O18"/>
  <c r="R18" s="1"/>
  <c r="O24"/>
  <c r="O30"/>
  <c r="O31"/>
  <c r="R31" s="1"/>
  <c r="O32"/>
  <c r="R32" s="1"/>
  <c r="O33"/>
  <c r="R33" s="1"/>
  <c r="O17" i="18"/>
  <c r="O19"/>
  <c r="R19" s="1"/>
  <c r="O13"/>
  <c r="R13" s="1"/>
  <c r="O15"/>
  <c r="R15" s="1"/>
  <c r="O21"/>
  <c r="R21" s="1"/>
  <c r="O22"/>
  <c r="R22" s="1"/>
  <c r="O23"/>
  <c r="R23" s="1"/>
  <c r="O24"/>
  <c r="R24" s="1"/>
  <c r="O10"/>
  <c r="R10" s="1"/>
  <c r="P11"/>
  <c r="O14"/>
  <c r="R14" s="1"/>
  <c r="O18"/>
  <c r="R18" s="1"/>
  <c r="P13"/>
  <c r="P17"/>
  <c r="P21"/>
  <c r="P9"/>
  <c r="O9" i="15"/>
  <c r="R9" s="1"/>
  <c r="O13"/>
  <c r="R13" s="1"/>
  <c r="O16"/>
  <c r="R16" s="1"/>
  <c r="P20"/>
  <c r="O23"/>
  <c r="R23" s="1"/>
  <c r="P24"/>
  <c r="P8"/>
  <c r="P11"/>
  <c r="P19"/>
  <c r="P22"/>
  <c r="P26"/>
  <c r="P30"/>
  <c r="P34"/>
  <c r="O9" i="14"/>
  <c r="P10"/>
  <c r="P12"/>
  <c r="P16"/>
  <c r="P9" i="5"/>
  <c r="O12"/>
  <c r="P13"/>
  <c r="O14"/>
  <c r="P15"/>
  <c r="O17"/>
  <c r="O20"/>
  <c r="O22"/>
  <c r="P23"/>
  <c r="O26"/>
  <c r="P27"/>
  <c r="O30"/>
  <c r="P31"/>
  <c r="P32"/>
  <c r="P33"/>
  <c r="P10"/>
  <c r="P18"/>
  <c r="P24"/>
  <c r="P28"/>
  <c r="P11"/>
  <c r="P19"/>
  <c r="P21"/>
  <c r="P25"/>
  <c r="Q20" i="18" l="1"/>
  <c r="Z19" i="5"/>
  <c r="R19"/>
  <c r="Z11"/>
  <c r="R11"/>
  <c r="Z32"/>
  <c r="R32"/>
  <c r="Z15"/>
  <c r="R15"/>
  <c r="Z26"/>
  <c r="R26"/>
  <c r="Z17"/>
  <c r="R17"/>
  <c r="Z12"/>
  <c r="R12"/>
  <c r="Z21"/>
  <c r="R21"/>
  <c r="Z18"/>
  <c r="R18"/>
  <c r="Z23"/>
  <c r="R23"/>
  <c r="Z20"/>
  <c r="R20"/>
  <c r="Z25"/>
  <c r="R25"/>
  <c r="Z24"/>
  <c r="R24"/>
  <c r="Z16"/>
  <c r="R16"/>
  <c r="Z27"/>
  <c r="R27"/>
  <c r="Q31" i="15"/>
  <c r="Z30" i="5"/>
  <c r="R30"/>
  <c r="Z22"/>
  <c r="R22"/>
  <c r="Z14"/>
  <c r="R14"/>
  <c r="Z28"/>
  <c r="R28"/>
  <c r="Z10"/>
  <c r="R10"/>
  <c r="Z31"/>
  <c r="R31"/>
  <c r="Z13"/>
  <c r="R13"/>
  <c r="R9" i="14"/>
  <c r="T9"/>
  <c r="R14"/>
  <c r="T14"/>
  <c r="R12"/>
  <c r="T12"/>
  <c r="R11"/>
  <c r="T11"/>
  <c r="R16"/>
  <c r="T16"/>
  <c r="R15"/>
  <c r="T15"/>
  <c r="R10"/>
  <c r="T10"/>
  <c r="Q15"/>
  <c r="Z33" i="5"/>
  <c r="Z9"/>
  <c r="R8" i="4"/>
  <c r="R70" s="1"/>
  <c r="K13" i="16" s="1"/>
  <c r="O70" i="4"/>
  <c r="H13" i="16" s="1"/>
  <c r="R51" i="2"/>
  <c r="X51"/>
  <c r="R20"/>
  <c r="X20"/>
  <c r="R37"/>
  <c r="X37"/>
  <c r="R49"/>
  <c r="X49"/>
  <c r="R39"/>
  <c r="X39"/>
  <c r="R46"/>
  <c r="X46"/>
  <c r="R22"/>
  <c r="X22"/>
  <c r="R18"/>
  <c r="X18"/>
  <c r="R17"/>
  <c r="X17"/>
  <c r="R61"/>
  <c r="X61"/>
  <c r="R42"/>
  <c r="X42"/>
  <c r="Q44"/>
  <c r="X44"/>
  <c r="R30"/>
  <c r="X30"/>
  <c r="R15"/>
  <c r="X15"/>
  <c r="R19"/>
  <c r="X19"/>
  <c r="R47"/>
  <c r="X47"/>
  <c r="R45"/>
  <c r="X45"/>
  <c r="R21"/>
  <c r="X21"/>
  <c r="R14"/>
  <c r="X14"/>
  <c r="Q14" i="14"/>
  <c r="AA11" i="22"/>
  <c r="U11"/>
  <c r="U12" s="1"/>
  <c r="Z14" i="21"/>
  <c r="S14"/>
  <c r="V14" s="1"/>
  <c r="W14" s="1"/>
  <c r="Q42" i="2"/>
  <c r="Q39"/>
  <c r="T39" s="1"/>
  <c r="U39" s="1"/>
  <c r="R55"/>
  <c r="Q41"/>
  <c r="R41"/>
  <c r="Q16"/>
  <c r="R16"/>
  <c r="Q62"/>
  <c r="R62"/>
  <c r="R40"/>
  <c r="R31"/>
  <c r="R23"/>
  <c r="R52"/>
  <c r="R48"/>
  <c r="R28"/>
  <c r="R24"/>
  <c r="R44"/>
  <c r="Q30"/>
  <c r="T30" s="1"/>
  <c r="U30" s="1"/>
  <c r="R43"/>
  <c r="R59"/>
  <c r="R35"/>
  <c r="R58"/>
  <c r="Q29"/>
  <c r="R29"/>
  <c r="Q53"/>
  <c r="R53"/>
  <c r="R54"/>
  <c r="Q25"/>
  <c r="R25"/>
  <c r="Q33"/>
  <c r="R33"/>
  <c r="R34"/>
  <c r="R38"/>
  <c r="R56"/>
  <c r="R27"/>
  <c r="R36"/>
  <c r="Q12"/>
  <c r="R12"/>
  <c r="R32"/>
  <c r="Q57"/>
  <c r="R57"/>
  <c r="R11"/>
  <c r="R50"/>
  <c r="R60"/>
  <c r="Q56"/>
  <c r="Q9" i="18"/>
  <c r="R9"/>
  <c r="Q17"/>
  <c r="R17"/>
  <c r="Q24" i="15"/>
  <c r="R24"/>
  <c r="Q11"/>
  <c r="R11"/>
  <c r="Q8"/>
  <c r="R8"/>
  <c r="Q30"/>
  <c r="R30"/>
  <c r="Q28"/>
  <c r="R28"/>
  <c r="Q14"/>
  <c r="R14"/>
  <c r="Q21"/>
  <c r="Q26"/>
  <c r="R26"/>
  <c r="Q17"/>
  <c r="R17"/>
  <c r="Q20"/>
  <c r="R20"/>
  <c r="Q10"/>
  <c r="R10"/>
  <c r="Q22"/>
  <c r="R22"/>
  <c r="Q29"/>
  <c r="Q32"/>
  <c r="Q34"/>
  <c r="Q19"/>
  <c r="Q13" i="14"/>
  <c r="R13"/>
  <c r="Q16"/>
  <c r="Q12"/>
  <c r="Q10"/>
  <c r="Q11"/>
  <c r="T11" i="22"/>
  <c r="T12" s="1"/>
  <c r="J14" i="16" s="1"/>
  <c r="S13" i="21"/>
  <c r="T13"/>
  <c r="Z13"/>
  <c r="Q11" i="2"/>
  <c r="Q13" i="18"/>
  <c r="Q33" i="15"/>
  <c r="Q25"/>
  <c r="Q18"/>
  <c r="Q22" i="18"/>
  <c r="Q15"/>
  <c r="Q21"/>
  <c r="Q19"/>
  <c r="Q27" i="15"/>
  <c r="Q23" i="18"/>
  <c r="Q24"/>
  <c r="Q20" i="2"/>
  <c r="Z8" i="4"/>
  <c r="U8"/>
  <c r="U70" s="1"/>
  <c r="Q8"/>
  <c r="Q70" s="1"/>
  <c r="J13" i="16" s="1"/>
  <c r="R12" i="22"/>
  <c r="H14" i="16" s="1"/>
  <c r="S12" i="22"/>
  <c r="I14" i="16" s="1"/>
  <c r="H12"/>
  <c r="Z12" i="21"/>
  <c r="S12"/>
  <c r="I12" i="16"/>
  <c r="Q28" i="5"/>
  <c r="Q13"/>
  <c r="Q11"/>
  <c r="Q10"/>
  <c r="Q32"/>
  <c r="Q18"/>
  <c r="Q33"/>
  <c r="Q21"/>
  <c r="Q24"/>
  <c r="Q27"/>
  <c r="Q9"/>
  <c r="Q23"/>
  <c r="Q15"/>
  <c r="Q19"/>
  <c r="Q31"/>
  <c r="Q16"/>
  <c r="Q25"/>
  <c r="Q14" i="2"/>
  <c r="Q34"/>
  <c r="Q60"/>
  <c r="Q54"/>
  <c r="Q58"/>
  <c r="Q38"/>
  <c r="Q61"/>
  <c r="Q17"/>
  <c r="T17" s="1"/>
  <c r="U17" s="1"/>
  <c r="Q40"/>
  <c r="Q50"/>
  <c r="Q36"/>
  <c r="Q52"/>
  <c r="Q24"/>
  <c r="Q21"/>
  <c r="T21" s="1"/>
  <c r="U21" s="1"/>
  <c r="Q32"/>
  <c r="Q18"/>
  <c r="T18" s="1"/>
  <c r="U18" s="1"/>
  <c r="Q49"/>
  <c r="Q22"/>
  <c r="Q46"/>
  <c r="Q28"/>
  <c r="Q48"/>
  <c r="Q45"/>
  <c r="Q37"/>
  <c r="Q51"/>
  <c r="Q43"/>
  <c r="Q35"/>
  <c r="Q23"/>
  <c r="Q19"/>
  <c r="Q59"/>
  <c r="Q47"/>
  <c r="Q31"/>
  <c r="Q15"/>
  <c r="Q55"/>
  <c r="Q27"/>
  <c r="Q18" i="18"/>
  <c r="Q14"/>
  <c r="Q10"/>
  <c r="Q23" i="15"/>
  <c r="Q16"/>
  <c r="Q9"/>
  <c r="Q13"/>
  <c r="Q9" i="14"/>
  <c r="Q30" i="5"/>
  <c r="Q22"/>
  <c r="Q17"/>
  <c r="Q12"/>
  <c r="Q26"/>
  <c r="Q20"/>
  <c r="Q14"/>
  <c r="S35" i="15"/>
  <c r="Y28"/>
  <c r="Y20"/>
  <c r="Y14"/>
  <c r="L35"/>
  <c r="O82" i="4" l="1"/>
  <c r="V13" i="21"/>
  <c r="W13" s="1"/>
  <c r="T49" i="2"/>
  <c r="U49" s="1"/>
  <c r="T61"/>
  <c r="U61" s="1"/>
  <c r="T14"/>
  <c r="U14" s="1"/>
  <c r="T22"/>
  <c r="U22" s="1"/>
  <c r="T20"/>
  <c r="U20" s="1"/>
  <c r="T44"/>
  <c r="U44" s="1"/>
  <c r="T11"/>
  <c r="U11" s="1"/>
  <c r="T42"/>
  <c r="U42" s="1"/>
  <c r="T36"/>
  <c r="U36" s="1"/>
  <c r="T60"/>
  <c r="U60" s="1"/>
  <c r="T12"/>
  <c r="U12" s="1"/>
  <c r="T33"/>
  <c r="U33" s="1"/>
  <c r="T29"/>
  <c r="U29" s="1"/>
  <c r="T16"/>
  <c r="U16" s="1"/>
  <c r="J12" i="16"/>
  <c r="T28" i="2"/>
  <c r="U28" s="1"/>
  <c r="T62"/>
  <c r="U62" s="1"/>
  <c r="T57"/>
  <c r="U57" s="1"/>
  <c r="T56"/>
  <c r="U56" s="1"/>
  <c r="T53"/>
  <c r="U53" s="1"/>
  <c r="T58"/>
  <c r="U58" s="1"/>
  <c r="T41"/>
  <c r="U41" s="1"/>
  <c r="T25"/>
  <c r="U25" s="1"/>
  <c r="W11" i="22"/>
  <c r="X11" s="1"/>
  <c r="U18"/>
  <c r="K14" i="16"/>
  <c r="T22" i="21"/>
  <c r="K12" i="16"/>
  <c r="T34" i="2"/>
  <c r="U34" s="1"/>
  <c r="T32"/>
  <c r="U32" s="1"/>
  <c r="T24"/>
  <c r="U24" s="1"/>
  <c r="T40"/>
  <c r="U40" s="1"/>
  <c r="T38"/>
  <c r="U38" s="1"/>
  <c r="T54"/>
  <c r="U54" s="1"/>
  <c r="V70" i="4"/>
  <c r="N13" i="16" s="1"/>
  <c r="V12" i="21"/>
  <c r="V15" s="1"/>
  <c r="T37" i="2"/>
  <c r="U37" s="1"/>
  <c r="T48"/>
  <c r="U48" s="1"/>
  <c r="T50"/>
  <c r="U50" s="1"/>
  <c r="T45"/>
  <c r="U45" s="1"/>
  <c r="T52"/>
  <c r="U52" s="1"/>
  <c r="T46"/>
  <c r="U46" s="1"/>
  <c r="T23"/>
  <c r="U23" s="1"/>
  <c r="T51"/>
  <c r="U51" s="1"/>
  <c r="T55"/>
  <c r="U55" s="1"/>
  <c r="T47"/>
  <c r="U47" s="1"/>
  <c r="T31"/>
  <c r="U31" s="1"/>
  <c r="T43"/>
  <c r="U43" s="1"/>
  <c r="T27"/>
  <c r="U27" s="1"/>
  <c r="T19"/>
  <c r="U19" s="1"/>
  <c r="T15"/>
  <c r="U15" s="1"/>
  <c r="T59"/>
  <c r="U59" s="1"/>
  <c r="T35"/>
  <c r="U35" s="1"/>
  <c r="O7" i="15"/>
  <c r="Y10"/>
  <c r="Y24"/>
  <c r="M35"/>
  <c r="Y17"/>
  <c r="Y32"/>
  <c r="Y16"/>
  <c r="T16"/>
  <c r="T21"/>
  <c r="U21" s="1"/>
  <c r="V21" s="1"/>
  <c r="Y21"/>
  <c r="Y31"/>
  <c r="T31"/>
  <c r="U31" s="1"/>
  <c r="V31" s="1"/>
  <c r="Y13"/>
  <c r="T13"/>
  <c r="U13" s="1"/>
  <c r="V13" s="1"/>
  <c r="T18"/>
  <c r="U18" s="1"/>
  <c r="V18" s="1"/>
  <c r="Y18"/>
  <c r="Y27"/>
  <c r="T27"/>
  <c r="T33"/>
  <c r="U33" s="1"/>
  <c r="V33" s="1"/>
  <c r="Y33"/>
  <c r="Y9"/>
  <c r="T9"/>
  <c r="U9" s="1"/>
  <c r="V9" s="1"/>
  <c r="Y23"/>
  <c r="T23"/>
  <c r="T29"/>
  <c r="U29" s="1"/>
  <c r="V29" s="1"/>
  <c r="Y29"/>
  <c r="Y11"/>
  <c r="T11"/>
  <c r="T25"/>
  <c r="Y25"/>
  <c r="K35"/>
  <c r="P7"/>
  <c r="T10"/>
  <c r="T14"/>
  <c r="T17"/>
  <c r="T20"/>
  <c r="T24"/>
  <c r="T28"/>
  <c r="T32"/>
  <c r="Y7" l="1"/>
  <c r="R7"/>
  <c r="T7"/>
  <c r="W8" i="4"/>
  <c r="W70" s="1"/>
  <c r="O13" i="16" s="1"/>
  <c r="W12" i="22"/>
  <c r="N14" i="16" s="1"/>
  <c r="X12" i="22"/>
  <c r="O14" i="16" s="1"/>
  <c r="N12"/>
  <c r="W12" i="21"/>
  <c r="Q7" i="15"/>
  <c r="U28"/>
  <c r="V28" s="1"/>
  <c r="U11"/>
  <c r="V11" s="1"/>
  <c r="U24"/>
  <c r="V24" s="1"/>
  <c r="U14"/>
  <c r="V14" s="1"/>
  <c r="U20"/>
  <c r="V20" s="1"/>
  <c r="U32"/>
  <c r="V32" s="1"/>
  <c r="U17"/>
  <c r="V17" s="1"/>
  <c r="U10"/>
  <c r="V10" s="1"/>
  <c r="U27"/>
  <c r="V27" s="1"/>
  <c r="U23"/>
  <c r="V23" s="1"/>
  <c r="U16"/>
  <c r="V16" s="1"/>
  <c r="P35"/>
  <c r="Y8"/>
  <c r="T8"/>
  <c r="Y34"/>
  <c r="T34"/>
  <c r="Y30"/>
  <c r="T30"/>
  <c r="Y26"/>
  <c r="T26"/>
  <c r="Y22"/>
  <c r="T22"/>
  <c r="Y19"/>
  <c r="T19"/>
  <c r="U25"/>
  <c r="V25" s="1"/>
  <c r="O35"/>
  <c r="W15" i="21" l="1"/>
  <c r="O12" i="16" s="1"/>
  <c r="U7" i="15"/>
  <c r="V7" s="1"/>
  <c r="T35"/>
  <c r="U19"/>
  <c r="V19" s="1"/>
  <c r="U30"/>
  <c r="V30" s="1"/>
  <c r="U8"/>
  <c r="V8" s="1"/>
  <c r="R35"/>
  <c r="U34"/>
  <c r="V34" s="1"/>
  <c r="U26"/>
  <c r="V26" s="1"/>
  <c r="Q35"/>
  <c r="U22"/>
  <c r="V22" s="1"/>
  <c r="U35" l="1"/>
  <c r="V35"/>
  <c r="Y9" i="18" l="1"/>
  <c r="Y23" l="1"/>
  <c r="T23"/>
  <c r="T24"/>
  <c r="Y24"/>
  <c r="T9"/>
  <c r="U24" l="1"/>
  <c r="V24" s="1"/>
  <c r="U23"/>
  <c r="V23" s="1"/>
  <c r="U9"/>
  <c r="V9" s="1"/>
  <c r="AB8" i="5" l="1"/>
  <c r="U9" l="1"/>
  <c r="U14"/>
  <c r="U16"/>
  <c r="U24"/>
  <c r="U28"/>
  <c r="U20"/>
  <c r="U22"/>
  <c r="U12"/>
  <c r="U13"/>
  <c r="U15"/>
  <c r="U18"/>
  <c r="U10" l="1"/>
  <c r="W10" s="1"/>
  <c r="U30"/>
  <c r="W20"/>
  <c r="U17"/>
  <c r="U26"/>
  <c r="W15"/>
  <c r="U21"/>
  <c r="U31"/>
  <c r="U23"/>
  <c r="W12"/>
  <c r="W13"/>
  <c r="U25"/>
  <c r="U19"/>
  <c r="U11"/>
  <c r="W18"/>
  <c r="U33"/>
  <c r="U32"/>
  <c r="U27"/>
  <c r="M34"/>
  <c r="L34"/>
  <c r="K34"/>
  <c r="F197" i="11"/>
  <c r="I252"/>
  <c r="F252"/>
  <c r="I270"/>
  <c r="F270"/>
  <c r="I269"/>
  <c r="F269"/>
  <c r="I268"/>
  <c r="F268"/>
  <c r="I267"/>
  <c r="F267"/>
  <c r="I266"/>
  <c r="F266"/>
  <c r="I265"/>
  <c r="F265"/>
  <c r="I264"/>
  <c r="F264"/>
  <c r="I263"/>
  <c r="F263"/>
  <c r="I262"/>
  <c r="F262"/>
  <c r="I261"/>
  <c r="F261"/>
  <c r="I260"/>
  <c r="F260"/>
  <c r="I259"/>
  <c r="F259"/>
  <c r="I258"/>
  <c r="F258"/>
  <c r="I257"/>
  <c r="F257"/>
  <c r="I256"/>
  <c r="F256"/>
  <c r="I255"/>
  <c r="F255"/>
  <c r="I254"/>
  <c r="F254"/>
  <c r="I253"/>
  <c r="F253"/>
  <c r="I251"/>
  <c r="F251"/>
  <c r="I228"/>
  <c r="F228"/>
  <c r="I250"/>
  <c r="F250"/>
  <c r="I224"/>
  <c r="F224"/>
  <c r="I223"/>
  <c r="F223"/>
  <c r="X223" s="1"/>
  <c r="I240"/>
  <c r="F240"/>
  <c r="I239"/>
  <c r="F239"/>
  <c r="X239" s="1"/>
  <c r="I249"/>
  <c r="F249"/>
  <c r="I238"/>
  <c r="F238"/>
  <c r="X238" s="1"/>
  <c r="I237"/>
  <c r="F237"/>
  <c r="I236"/>
  <c r="F236"/>
  <c r="X236" s="1"/>
  <c r="I235"/>
  <c r="F235"/>
  <c r="I234"/>
  <c r="F234"/>
  <c r="X234" s="1"/>
  <c r="I248"/>
  <c r="F248"/>
  <c r="I233"/>
  <c r="F233"/>
  <c r="X233" s="1"/>
  <c r="I232"/>
  <c r="F232"/>
  <c r="I231"/>
  <c r="F231"/>
  <c r="X231" s="1"/>
  <c r="I230"/>
  <c r="F230"/>
  <c r="I247"/>
  <c r="F247"/>
  <c r="X247" s="1"/>
  <c r="I246"/>
  <c r="F246"/>
  <c r="I245"/>
  <c r="F245"/>
  <c r="X245" s="1"/>
  <c r="I229"/>
  <c r="F229"/>
  <c r="I227"/>
  <c r="F227"/>
  <c r="X227" s="1"/>
  <c r="I226"/>
  <c r="F226"/>
  <c r="I225"/>
  <c r="F225"/>
  <c r="X225" s="1"/>
  <c r="I222"/>
  <c r="F222"/>
  <c r="I221"/>
  <c r="F221"/>
  <c r="X221" s="1"/>
  <c r="I242"/>
  <c r="F242"/>
  <c r="I244"/>
  <c r="F244"/>
  <c r="X244" s="1"/>
  <c r="I220"/>
  <c r="F220"/>
  <c r="I219"/>
  <c r="F219"/>
  <c r="X219" s="1"/>
  <c r="I241"/>
  <c r="F241"/>
  <c r="I218"/>
  <c r="F218"/>
  <c r="X218" s="1"/>
  <c r="I243"/>
  <c r="F243"/>
  <c r="I217"/>
  <c r="F217"/>
  <c r="X217" s="1"/>
  <c r="I216"/>
  <c r="F216"/>
  <c r="I215"/>
  <c r="F215"/>
  <c r="X215" s="1"/>
  <c r="I214"/>
  <c r="F214"/>
  <c r="I213"/>
  <c r="F213"/>
  <c r="X213" s="1"/>
  <c r="I212"/>
  <c r="F212"/>
  <c r="I211"/>
  <c r="F211"/>
  <c r="X211" s="1"/>
  <c r="I210"/>
  <c r="F210"/>
  <c r="I209"/>
  <c r="F209"/>
  <c r="X209" s="1"/>
  <c r="I208"/>
  <c r="F208"/>
  <c r="I207"/>
  <c r="F207"/>
  <c r="X207" s="1"/>
  <c r="I206"/>
  <c r="F206"/>
  <c r="I205"/>
  <c r="F205"/>
  <c r="X205" s="1"/>
  <c r="I204"/>
  <c r="F204"/>
  <c r="I140"/>
  <c r="F140"/>
  <c r="X140" s="1"/>
  <c r="I139"/>
  <c r="F139"/>
  <c r="I138"/>
  <c r="F138"/>
  <c r="X138" s="1"/>
  <c r="I203"/>
  <c r="F203"/>
  <c r="I202"/>
  <c r="F202"/>
  <c r="X202" s="1"/>
  <c r="I137"/>
  <c r="F137"/>
  <c r="I201"/>
  <c r="F201"/>
  <c r="X201" s="1"/>
  <c r="I167"/>
  <c r="F167"/>
  <c r="I136"/>
  <c r="F136"/>
  <c r="X136" s="1"/>
  <c r="I135"/>
  <c r="F135"/>
  <c r="I200"/>
  <c r="F200"/>
  <c r="X200" s="1"/>
  <c r="I134"/>
  <c r="F134"/>
  <c r="I133"/>
  <c r="F133"/>
  <c r="X133" s="1"/>
  <c r="I199"/>
  <c r="F199"/>
  <c r="I198"/>
  <c r="F198"/>
  <c r="X198" s="1"/>
  <c r="I197"/>
  <c r="I196"/>
  <c r="F196"/>
  <c r="I132"/>
  <c r="F132"/>
  <c r="I131"/>
  <c r="F131"/>
  <c r="I195"/>
  <c r="F195"/>
  <c r="I130"/>
  <c r="F130"/>
  <c r="I129"/>
  <c r="F129"/>
  <c r="I194"/>
  <c r="F194"/>
  <c r="I193"/>
  <c r="F193"/>
  <c r="I192"/>
  <c r="F192"/>
  <c r="I191"/>
  <c r="F191"/>
  <c r="I190"/>
  <c r="F190"/>
  <c r="I189"/>
  <c r="F189"/>
  <c r="I188"/>
  <c r="F188"/>
  <c r="I187"/>
  <c r="F187"/>
  <c r="I165"/>
  <c r="F165"/>
  <c r="I186"/>
  <c r="F186"/>
  <c r="I164"/>
  <c r="F164"/>
  <c r="I185"/>
  <c r="F185"/>
  <c r="I184"/>
  <c r="F184"/>
  <c r="I126"/>
  <c r="F126"/>
  <c r="I125"/>
  <c r="F125"/>
  <c r="I171"/>
  <c r="F171"/>
  <c r="I124"/>
  <c r="F124"/>
  <c r="I183"/>
  <c r="F183"/>
  <c r="I123"/>
  <c r="F123"/>
  <c r="I122"/>
  <c r="F122"/>
  <c r="I182"/>
  <c r="F182"/>
  <c r="I121"/>
  <c r="F121"/>
  <c r="I120"/>
  <c r="F120"/>
  <c r="I181"/>
  <c r="F181"/>
  <c r="I163"/>
  <c r="F163"/>
  <c r="I162"/>
  <c r="F162"/>
  <c r="I119"/>
  <c r="F119"/>
  <c r="I118"/>
  <c r="F118"/>
  <c r="I117"/>
  <c r="F117"/>
  <c r="I116"/>
  <c r="F116"/>
  <c r="I115"/>
  <c r="F115"/>
  <c r="I180"/>
  <c r="F180"/>
  <c r="I114"/>
  <c r="F114"/>
  <c r="I113"/>
  <c r="F113"/>
  <c r="I179"/>
  <c r="F179"/>
  <c r="I112"/>
  <c r="F112"/>
  <c r="I111"/>
  <c r="F111"/>
  <c r="I161"/>
  <c r="F161"/>
  <c r="I178"/>
  <c r="F178"/>
  <c r="I160"/>
  <c r="F160"/>
  <c r="I159"/>
  <c r="F159"/>
  <c r="I110"/>
  <c r="F110"/>
  <c r="I109"/>
  <c r="F109"/>
  <c r="I158"/>
  <c r="F158"/>
  <c r="I157"/>
  <c r="F157"/>
  <c r="I177"/>
  <c r="F177"/>
  <c r="I156"/>
  <c r="F156"/>
  <c r="I108"/>
  <c r="F108"/>
  <c r="I107"/>
  <c r="F107"/>
  <c r="I155"/>
  <c r="F155"/>
  <c r="I154"/>
  <c r="F154"/>
  <c r="I176"/>
  <c r="F176"/>
  <c r="I153"/>
  <c r="F153"/>
  <c r="I175"/>
  <c r="F175"/>
  <c r="I152"/>
  <c r="F152"/>
  <c r="I151"/>
  <c r="F151"/>
  <c r="I106"/>
  <c r="F106"/>
  <c r="I105"/>
  <c r="F105"/>
  <c r="I104"/>
  <c r="F104"/>
  <c r="I150"/>
  <c r="F150"/>
  <c r="I174"/>
  <c r="F174"/>
  <c r="I103"/>
  <c r="F103"/>
  <c r="I102"/>
  <c r="F102"/>
  <c r="I149"/>
  <c r="F149"/>
  <c r="I101"/>
  <c r="F101"/>
  <c r="I100"/>
  <c r="F100"/>
  <c r="I99"/>
  <c r="F99"/>
  <c r="I98"/>
  <c r="F98"/>
  <c r="I97"/>
  <c r="F97"/>
  <c r="I96"/>
  <c r="F96"/>
  <c r="I95"/>
  <c r="F95"/>
  <c r="I94"/>
  <c r="F94"/>
  <c r="I93"/>
  <c r="F93"/>
  <c r="I148"/>
  <c r="F148"/>
  <c r="I173"/>
  <c r="F173"/>
  <c r="I92"/>
  <c r="F92"/>
  <c r="I91"/>
  <c r="F91"/>
  <c r="I147"/>
  <c r="F147"/>
  <c r="I90"/>
  <c r="F90"/>
  <c r="I146"/>
  <c r="F146"/>
  <c r="I89"/>
  <c r="F89"/>
  <c r="I88"/>
  <c r="F88"/>
  <c r="I87"/>
  <c r="F87"/>
  <c r="I145"/>
  <c r="F145"/>
  <c r="I144"/>
  <c r="F144"/>
  <c r="I172"/>
  <c r="F172"/>
  <c r="I86"/>
  <c r="F86"/>
  <c r="I85"/>
  <c r="F85"/>
  <c r="I84"/>
  <c r="F84"/>
  <c r="I83"/>
  <c r="F83"/>
  <c r="I82"/>
  <c r="F82"/>
  <c r="I81"/>
  <c r="F81"/>
  <c r="I143"/>
  <c r="F143"/>
  <c r="I80"/>
  <c r="F80"/>
  <c r="I142"/>
  <c r="F142"/>
  <c r="I79"/>
  <c r="F79"/>
  <c r="I78"/>
  <c r="F78"/>
  <c r="I60"/>
  <c r="F60"/>
  <c r="I59"/>
  <c r="F59"/>
  <c r="I58"/>
  <c r="F58"/>
  <c r="I57"/>
  <c r="F57"/>
  <c r="I56"/>
  <c r="F56"/>
  <c r="I55"/>
  <c r="F55"/>
  <c r="I54"/>
  <c r="F54"/>
  <c r="I53"/>
  <c r="F53"/>
  <c r="I77"/>
  <c r="F77"/>
  <c r="I52"/>
  <c r="F52"/>
  <c r="I76"/>
  <c r="F76"/>
  <c r="I51"/>
  <c r="F51"/>
  <c r="I50"/>
  <c r="F50"/>
  <c r="I49"/>
  <c r="F49"/>
  <c r="I48"/>
  <c r="F48"/>
  <c r="I47"/>
  <c r="F47"/>
  <c r="I75"/>
  <c r="F75"/>
  <c r="I46"/>
  <c r="F46"/>
  <c r="I45"/>
  <c r="F45"/>
  <c r="I74"/>
  <c r="F74"/>
  <c r="I73"/>
  <c r="F73"/>
  <c r="I72"/>
  <c r="F72"/>
  <c r="I44"/>
  <c r="F44"/>
  <c r="I71"/>
  <c r="F71"/>
  <c r="I43"/>
  <c r="F43"/>
  <c r="I42"/>
  <c r="F42"/>
  <c r="I41"/>
  <c r="F41"/>
  <c r="I40"/>
  <c r="F40"/>
  <c r="I39"/>
  <c r="F39"/>
  <c r="I70"/>
  <c r="F70"/>
  <c r="I38"/>
  <c r="F38"/>
  <c r="I69"/>
  <c r="F69"/>
  <c r="I37"/>
  <c r="F37"/>
  <c r="I68"/>
  <c r="F68"/>
  <c r="I36"/>
  <c r="F36"/>
  <c r="I35"/>
  <c r="F35"/>
  <c r="I34"/>
  <c r="F34"/>
  <c r="I33"/>
  <c r="F33"/>
  <c r="I32"/>
  <c r="F32"/>
  <c r="I31"/>
  <c r="F31"/>
  <c r="I30"/>
  <c r="F30"/>
  <c r="I67"/>
  <c r="F67"/>
  <c r="I29"/>
  <c r="F29"/>
  <c r="I28"/>
  <c r="F28"/>
  <c r="I27"/>
  <c r="F27"/>
  <c r="I26"/>
  <c r="F26"/>
  <c r="I25"/>
  <c r="F25"/>
  <c r="I66"/>
  <c r="F66"/>
  <c r="I24"/>
  <c r="F24"/>
  <c r="I23"/>
  <c r="F23"/>
  <c r="I65"/>
  <c r="F65"/>
  <c r="I64"/>
  <c r="F64"/>
  <c r="I22"/>
  <c r="F22"/>
  <c r="I21"/>
  <c r="F21"/>
  <c r="I20"/>
  <c r="F20"/>
  <c r="I19"/>
  <c r="F19"/>
  <c r="I18"/>
  <c r="F18"/>
  <c r="I17"/>
  <c r="F17"/>
  <c r="I16"/>
  <c r="F16"/>
  <c r="I15"/>
  <c r="F15"/>
  <c r="I14"/>
  <c r="F14"/>
  <c r="I13"/>
  <c r="F13"/>
  <c r="I63"/>
  <c r="F63"/>
  <c r="I12"/>
  <c r="F12"/>
  <c r="I62"/>
  <c r="F62"/>
  <c r="I11"/>
  <c r="F11"/>
  <c r="I10"/>
  <c r="F10"/>
  <c r="I9"/>
  <c r="F9"/>
  <c r="I8"/>
  <c r="F8"/>
  <c r="I7"/>
  <c r="F7"/>
  <c r="I6"/>
  <c r="F6"/>
  <c r="X250" l="1"/>
  <c r="X251"/>
  <c r="X254"/>
  <c r="X256"/>
  <c r="X258"/>
  <c r="X260"/>
  <c r="X262"/>
  <c r="X264"/>
  <c r="X266"/>
  <c r="X268"/>
  <c r="X270"/>
  <c r="X199"/>
  <c r="X134"/>
  <c r="X135"/>
  <c r="X167"/>
  <c r="X137"/>
  <c r="X203"/>
  <c r="X139"/>
  <c r="X204"/>
  <c r="X206"/>
  <c r="X208"/>
  <c r="X210"/>
  <c r="X212"/>
  <c r="X214"/>
  <c r="X216"/>
  <c r="X243"/>
  <c r="X241"/>
  <c r="X220"/>
  <c r="X242"/>
  <c r="X222"/>
  <c r="X226"/>
  <c r="X229"/>
  <c r="X246"/>
  <c r="X230"/>
  <c r="X232"/>
  <c r="X248"/>
  <c r="X235"/>
  <c r="X237"/>
  <c r="X249"/>
  <c r="X240"/>
  <c r="X224"/>
  <c r="X228"/>
  <c r="X253"/>
  <c r="X255"/>
  <c r="X257"/>
  <c r="X259"/>
  <c r="X261"/>
  <c r="X263"/>
  <c r="X265"/>
  <c r="X267"/>
  <c r="X269"/>
  <c r="X252"/>
  <c r="X7"/>
  <c r="X9"/>
  <c r="X11"/>
  <c r="X12"/>
  <c r="X13"/>
  <c r="X8"/>
  <c r="X10"/>
  <c r="X62"/>
  <c r="X63"/>
  <c r="X14"/>
  <c r="X16"/>
  <c r="X18"/>
  <c r="X20"/>
  <c r="X22"/>
  <c r="X65"/>
  <c r="X24"/>
  <c r="X25"/>
  <c r="X27"/>
  <c r="X29"/>
  <c r="X30"/>
  <c r="X32"/>
  <c r="X34"/>
  <c r="X36"/>
  <c r="X37"/>
  <c r="X38"/>
  <c r="X39"/>
  <c r="X41"/>
  <c r="X43"/>
  <c r="X6"/>
  <c r="X15"/>
  <c r="X17"/>
  <c r="X19"/>
  <c r="X21"/>
  <c r="X64"/>
  <c r="X23"/>
  <c r="X66"/>
  <c r="X26"/>
  <c r="X28"/>
  <c r="X67"/>
  <c r="X31"/>
  <c r="X33"/>
  <c r="X35"/>
  <c r="X68"/>
  <c r="X69"/>
  <c r="X70"/>
  <c r="X40"/>
  <c r="X42"/>
  <c r="X71"/>
  <c r="X72"/>
  <c r="X74"/>
  <c r="X46"/>
  <c r="X47"/>
  <c r="X44"/>
  <c r="X73"/>
  <c r="X45"/>
  <c r="X75"/>
  <c r="X48"/>
  <c r="X50"/>
  <c r="X76"/>
  <c r="X77"/>
  <c r="X54"/>
  <c r="X56"/>
  <c r="X58"/>
  <c r="X60"/>
  <c r="X79"/>
  <c r="X80"/>
  <c r="X81"/>
  <c r="X83"/>
  <c r="X85"/>
  <c r="X172"/>
  <c r="X145"/>
  <c r="X88"/>
  <c r="X146"/>
  <c r="X147"/>
  <c r="X92"/>
  <c r="X148"/>
  <c r="X94"/>
  <c r="X96"/>
  <c r="X98"/>
  <c r="X100"/>
  <c r="X149"/>
  <c r="X103"/>
  <c r="X150"/>
  <c r="X105"/>
  <c r="X151"/>
  <c r="X175"/>
  <c r="X176"/>
  <c r="X155"/>
  <c r="X108"/>
  <c r="X177"/>
  <c r="X158"/>
  <c r="X110"/>
  <c r="X160"/>
  <c r="X161"/>
  <c r="X112"/>
  <c r="X113"/>
  <c r="X180"/>
  <c r="X116"/>
  <c r="X118"/>
  <c r="X162"/>
  <c r="X181"/>
  <c r="X121"/>
  <c r="X122"/>
  <c r="X183"/>
  <c r="X171"/>
  <c r="X126"/>
  <c r="X185"/>
  <c r="X186"/>
  <c r="X187"/>
  <c r="X189"/>
  <c r="X191"/>
  <c r="X193"/>
  <c r="X129"/>
  <c r="X195"/>
  <c r="X132"/>
  <c r="X197"/>
  <c r="X49"/>
  <c r="X51"/>
  <c r="X52"/>
  <c r="X53"/>
  <c r="X55"/>
  <c r="X57"/>
  <c r="X59"/>
  <c r="X78"/>
  <c r="X142"/>
  <c r="X143"/>
  <c r="X82"/>
  <c r="X84"/>
  <c r="X86"/>
  <c r="X144"/>
  <c r="X87"/>
  <c r="X89"/>
  <c r="X90"/>
  <c r="X91"/>
  <c r="X173"/>
  <c r="X93"/>
  <c r="X95"/>
  <c r="X97"/>
  <c r="X99"/>
  <c r="X101"/>
  <c r="X102"/>
  <c r="X174"/>
  <c r="X104"/>
  <c r="X106"/>
  <c r="X152"/>
  <c r="X153"/>
  <c r="X154"/>
  <c r="X107"/>
  <c r="X156"/>
  <c r="X157"/>
  <c r="X109"/>
  <c r="X159"/>
  <c r="X178"/>
  <c r="X111"/>
  <c r="X179"/>
  <c r="X114"/>
  <c r="X115"/>
  <c r="X117"/>
  <c r="X119"/>
  <c r="X163"/>
  <c r="X120"/>
  <c r="X182"/>
  <c r="X123"/>
  <c r="X124"/>
  <c r="X125"/>
  <c r="X184"/>
  <c r="X164"/>
  <c r="X165"/>
  <c r="X188"/>
  <c r="X190"/>
  <c r="X192"/>
  <c r="X194"/>
  <c r="X130"/>
  <c r="X131"/>
  <c r="X196"/>
  <c r="W14" i="5"/>
  <c r="W24"/>
  <c r="W30"/>
  <c r="W28"/>
  <c r="W22"/>
  <c r="W17"/>
  <c r="W9"/>
  <c r="W16"/>
  <c r="W26"/>
  <c r="W25"/>
  <c r="W27"/>
  <c r="W23"/>
  <c r="W33"/>
  <c r="W19"/>
  <c r="W21"/>
  <c r="W32"/>
  <c r="W11"/>
  <c r="W31"/>
  <c r="U163" i="20" l="1"/>
  <c r="R163"/>
  <c r="O163"/>
  <c r="L163"/>
  <c r="I163"/>
  <c r="U162"/>
  <c r="R162"/>
  <c r="O162"/>
  <c r="L162"/>
  <c r="I162"/>
  <c r="U161"/>
  <c r="R161"/>
  <c r="O161"/>
  <c r="L161"/>
  <c r="I161"/>
  <c r="U160"/>
  <c r="R160"/>
  <c r="O160"/>
  <c r="L160"/>
  <c r="I160"/>
  <c r="U159"/>
  <c r="R159"/>
  <c r="O159"/>
  <c r="L159"/>
  <c r="I159"/>
  <c r="U158"/>
  <c r="R158"/>
  <c r="O158"/>
  <c r="L158"/>
  <c r="I158"/>
  <c r="U157"/>
  <c r="R157"/>
  <c r="O157"/>
  <c r="L157"/>
  <c r="I157"/>
  <c r="U156"/>
  <c r="R156"/>
  <c r="O156"/>
  <c r="L156"/>
  <c r="I156"/>
  <c r="U155"/>
  <c r="R155"/>
  <c r="O155"/>
  <c r="L155"/>
  <c r="I155"/>
  <c r="U154"/>
  <c r="R154"/>
  <c r="O154"/>
  <c r="L154"/>
  <c r="I154"/>
  <c r="U153"/>
  <c r="R153"/>
  <c r="O153"/>
  <c r="L153"/>
  <c r="I153"/>
  <c r="U152"/>
  <c r="R152"/>
  <c r="O152"/>
  <c r="L152"/>
  <c r="I152"/>
  <c r="U151"/>
  <c r="R151"/>
  <c r="O151"/>
  <c r="L151"/>
  <c r="I151"/>
  <c r="U150"/>
  <c r="R150"/>
  <c r="O150"/>
  <c r="L150"/>
  <c r="I150"/>
  <c r="U149"/>
  <c r="R149"/>
  <c r="O149"/>
  <c r="L149"/>
  <c r="I149"/>
  <c r="U148"/>
  <c r="R148"/>
  <c r="O148"/>
  <c r="L148"/>
  <c r="I148"/>
  <c r="U147"/>
  <c r="R147"/>
  <c r="O147"/>
  <c r="L147"/>
  <c r="I147"/>
  <c r="U146"/>
  <c r="R146"/>
  <c r="O146"/>
  <c r="L146"/>
  <c r="I146"/>
  <c r="U145"/>
  <c r="R145"/>
  <c r="O145"/>
  <c r="L145"/>
  <c r="I145"/>
  <c r="U144"/>
  <c r="R144"/>
  <c r="O144"/>
  <c r="L144"/>
  <c r="I144"/>
  <c r="U143"/>
  <c r="R143"/>
  <c r="O143"/>
  <c r="L143"/>
  <c r="I143"/>
  <c r="U142"/>
  <c r="R142"/>
  <c r="O142"/>
  <c r="L142"/>
  <c r="I142"/>
  <c r="U141"/>
  <c r="R141"/>
  <c r="O141"/>
  <c r="L141"/>
  <c r="I141"/>
  <c r="I140"/>
  <c r="I139"/>
  <c r="I138"/>
  <c r="I137"/>
  <c r="I136"/>
  <c r="I135"/>
  <c r="I134"/>
  <c r="I133"/>
  <c r="I132"/>
  <c r="I131"/>
  <c r="U16"/>
  <c r="R16"/>
  <c r="O16"/>
  <c r="L16"/>
  <c r="I16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U55"/>
  <c r="R55"/>
  <c r="O55"/>
  <c r="L55"/>
  <c r="I55"/>
  <c r="U54"/>
  <c r="R54"/>
  <c r="O54"/>
  <c r="X54" s="1"/>
  <c r="L54"/>
  <c r="I54"/>
  <c r="U53"/>
  <c r="R53"/>
  <c r="O53"/>
  <c r="L53"/>
  <c r="I53"/>
  <c r="U52"/>
  <c r="R52"/>
  <c r="O52"/>
  <c r="L52"/>
  <c r="I52"/>
  <c r="U51"/>
  <c r="R51"/>
  <c r="O51"/>
  <c r="L51"/>
  <c r="I51"/>
  <c r="I68"/>
  <c r="X68" s="1"/>
  <c r="I67"/>
  <c r="X67" s="1"/>
  <c r="U50"/>
  <c r="R50"/>
  <c r="O50"/>
  <c r="L50"/>
  <c r="I50"/>
  <c r="I102"/>
  <c r="X102" s="1"/>
  <c r="I77"/>
  <c r="X77" s="1"/>
  <c r="I101"/>
  <c r="X101" s="1"/>
  <c r="U49"/>
  <c r="R49"/>
  <c r="O49"/>
  <c r="L49"/>
  <c r="I49"/>
  <c r="I65"/>
  <c r="X65" s="1"/>
  <c r="I100"/>
  <c r="X100" s="1"/>
  <c r="I99"/>
  <c r="X99" s="1"/>
  <c r="I98"/>
  <c r="X98" s="1"/>
  <c r="I97"/>
  <c r="X97" s="1"/>
  <c r="U48"/>
  <c r="R48"/>
  <c r="O48"/>
  <c r="X48" s="1"/>
  <c r="L48"/>
  <c r="I48"/>
  <c r="U47"/>
  <c r="R47"/>
  <c r="O47"/>
  <c r="L47"/>
  <c r="I47"/>
  <c r="I96"/>
  <c r="X96" s="1"/>
  <c r="I76"/>
  <c r="I75"/>
  <c r="I112"/>
  <c r="I111"/>
  <c r="I95"/>
  <c r="I94"/>
  <c r="I93"/>
  <c r="I92"/>
  <c r="I110"/>
  <c r="U46"/>
  <c r="R46"/>
  <c r="O46"/>
  <c r="L46"/>
  <c r="I46"/>
  <c r="U45"/>
  <c r="R45"/>
  <c r="O45"/>
  <c r="L45"/>
  <c r="I45"/>
  <c r="I91"/>
  <c r="U44"/>
  <c r="R44"/>
  <c r="O44"/>
  <c r="L44"/>
  <c r="I44"/>
  <c r="I109"/>
  <c r="I108"/>
  <c r="U43"/>
  <c r="R43"/>
  <c r="O43"/>
  <c r="L43"/>
  <c r="I43"/>
  <c r="U42"/>
  <c r="R42"/>
  <c r="O42"/>
  <c r="L42"/>
  <c r="I42"/>
  <c r="I107"/>
  <c r="I106"/>
  <c r="I105"/>
  <c r="I90"/>
  <c r="U41"/>
  <c r="R41"/>
  <c r="O41"/>
  <c r="L41"/>
  <c r="I41"/>
  <c r="U40"/>
  <c r="R40"/>
  <c r="O40"/>
  <c r="L40"/>
  <c r="I40"/>
  <c r="U39"/>
  <c r="R39"/>
  <c r="O39"/>
  <c r="L39"/>
  <c r="I39"/>
  <c r="I74"/>
  <c r="U38"/>
  <c r="R38"/>
  <c r="O38"/>
  <c r="L38"/>
  <c r="I38"/>
  <c r="U37"/>
  <c r="R37"/>
  <c r="O37"/>
  <c r="L37"/>
  <c r="I37"/>
  <c r="I73"/>
  <c r="U36"/>
  <c r="R36"/>
  <c r="O36"/>
  <c r="L36"/>
  <c r="I36"/>
  <c r="I104"/>
  <c r="U35"/>
  <c r="R35"/>
  <c r="O35"/>
  <c r="L35"/>
  <c r="I35"/>
  <c r="U34"/>
  <c r="R34"/>
  <c r="O34"/>
  <c r="L34"/>
  <c r="I34"/>
  <c r="I103"/>
  <c r="U33"/>
  <c r="R33"/>
  <c r="O33"/>
  <c r="L33"/>
  <c r="I33"/>
  <c r="I72"/>
  <c r="I89"/>
  <c r="U32"/>
  <c r="R32"/>
  <c r="O32"/>
  <c r="L32"/>
  <c r="I32"/>
  <c r="U31"/>
  <c r="R31"/>
  <c r="O31"/>
  <c r="L31"/>
  <c r="I31"/>
  <c r="U30"/>
  <c r="R30"/>
  <c r="O30"/>
  <c r="L30"/>
  <c r="I30"/>
  <c r="I88"/>
  <c r="I86"/>
  <c r="U29"/>
  <c r="R29"/>
  <c r="O29"/>
  <c r="L29"/>
  <c r="I29"/>
  <c r="U28"/>
  <c r="R28"/>
  <c r="O28"/>
  <c r="L28"/>
  <c r="I28"/>
  <c r="U27"/>
  <c r="R27"/>
  <c r="O27"/>
  <c r="L27"/>
  <c r="I27"/>
  <c r="I85"/>
  <c r="I84"/>
  <c r="U26"/>
  <c r="R26"/>
  <c r="O26"/>
  <c r="L26"/>
  <c r="I26"/>
  <c r="I63"/>
  <c r="I83"/>
  <c r="U25"/>
  <c r="R25"/>
  <c r="O25"/>
  <c r="L25"/>
  <c r="I25"/>
  <c r="U24"/>
  <c r="R24"/>
  <c r="O24"/>
  <c r="L24"/>
  <c r="I24"/>
  <c r="U23"/>
  <c r="R23"/>
  <c r="O23"/>
  <c r="L23"/>
  <c r="I23"/>
  <c r="I71"/>
  <c r="U22"/>
  <c r="R22"/>
  <c r="O22"/>
  <c r="L22"/>
  <c r="I22"/>
  <c r="U21"/>
  <c r="R21"/>
  <c r="O21"/>
  <c r="L21"/>
  <c r="I21"/>
  <c r="U20"/>
  <c r="R20"/>
  <c r="O20"/>
  <c r="L20"/>
  <c r="I20"/>
  <c r="U19"/>
  <c r="R19"/>
  <c r="O19"/>
  <c r="L19"/>
  <c r="I19"/>
  <c r="U18"/>
  <c r="R18"/>
  <c r="O18"/>
  <c r="L18"/>
  <c r="I18"/>
  <c r="I82"/>
  <c r="X82" s="1"/>
  <c r="U17"/>
  <c r="R17"/>
  <c r="O17"/>
  <c r="L17"/>
  <c r="I17"/>
  <c r="I81"/>
  <c r="I70"/>
  <c r="I64"/>
  <c r="U15"/>
  <c r="R15"/>
  <c r="O15"/>
  <c r="L15"/>
  <c r="I15"/>
  <c r="I80"/>
  <c r="U14"/>
  <c r="R14"/>
  <c r="O14"/>
  <c r="L14"/>
  <c r="I14"/>
  <c r="U13"/>
  <c r="R13"/>
  <c r="O13"/>
  <c r="L13"/>
  <c r="I13"/>
  <c r="U12"/>
  <c r="R12"/>
  <c r="O12"/>
  <c r="L12"/>
  <c r="I12"/>
  <c r="I79"/>
  <c r="I87"/>
  <c r="I78"/>
  <c r="U11"/>
  <c r="R11"/>
  <c r="O11"/>
  <c r="L11"/>
  <c r="I11"/>
  <c r="U10"/>
  <c r="R10"/>
  <c r="O10"/>
  <c r="L10"/>
  <c r="I10"/>
  <c r="U9"/>
  <c r="R9"/>
  <c r="O9"/>
  <c r="L9"/>
  <c r="I9"/>
  <c r="U8"/>
  <c r="R8"/>
  <c r="O8"/>
  <c r="L8"/>
  <c r="I8"/>
  <c r="U7"/>
  <c r="R7"/>
  <c r="O7"/>
  <c r="L7"/>
  <c r="I7"/>
  <c r="U6"/>
  <c r="R6"/>
  <c r="O6"/>
  <c r="L6"/>
  <c r="I6"/>
  <c r="X47" l="1"/>
  <c r="X53"/>
  <c r="X49"/>
  <c r="X50"/>
  <c r="X52"/>
  <c r="X51"/>
  <c r="X55"/>
  <c r="M25" i="18"/>
  <c r="AA8" i="5"/>
  <c r="P8" i="18" l="1"/>
  <c r="P25" s="1"/>
  <c r="F128" i="20" l="1"/>
  <c r="X128" s="1"/>
  <c r="F127"/>
  <c r="X127" s="1"/>
  <c r="F113"/>
  <c r="X113" s="1"/>
  <c r="F76"/>
  <c r="X76" s="1"/>
  <c r="F75"/>
  <c r="X75" s="1"/>
  <c r="F112"/>
  <c r="X112" s="1"/>
  <c r="F111"/>
  <c r="X111" s="1"/>
  <c r="F95"/>
  <c r="X95" s="1"/>
  <c r="F94"/>
  <c r="X94" s="1"/>
  <c r="F93"/>
  <c r="X93" s="1"/>
  <c r="F92"/>
  <c r="X92" s="1"/>
  <c r="F110"/>
  <c r="X110" s="1"/>
  <c r="F46"/>
  <c r="X46" s="1"/>
  <c r="F45"/>
  <c r="X45" s="1"/>
  <c r="F91"/>
  <c r="X91" s="1"/>
  <c r="Q14" i="6" l="1"/>
  <c r="T14" s="1"/>
  <c r="U5" i="20" l="1"/>
  <c r="R5"/>
  <c r="O5"/>
  <c r="L5"/>
  <c r="I5"/>
  <c r="F163"/>
  <c r="X163" s="1"/>
  <c r="F162"/>
  <c r="X162" s="1"/>
  <c r="F161"/>
  <c r="X161" s="1"/>
  <c r="F160"/>
  <c r="X160" s="1"/>
  <c r="F159"/>
  <c r="X159" s="1"/>
  <c r="F158"/>
  <c r="X158" s="1"/>
  <c r="F157"/>
  <c r="X157" s="1"/>
  <c r="F156"/>
  <c r="X156" s="1"/>
  <c r="F155"/>
  <c r="X155" s="1"/>
  <c r="F154"/>
  <c r="X154" s="1"/>
  <c r="F153"/>
  <c r="X153" s="1"/>
  <c r="F152"/>
  <c r="X152" s="1"/>
  <c r="F151"/>
  <c r="X151" s="1"/>
  <c r="F150"/>
  <c r="X150" s="1"/>
  <c r="F149"/>
  <c r="X149" s="1"/>
  <c r="F148"/>
  <c r="X148" s="1"/>
  <c r="F147"/>
  <c r="X147" s="1"/>
  <c r="F146"/>
  <c r="X146" s="1"/>
  <c r="F145"/>
  <c r="X145" s="1"/>
  <c r="F144"/>
  <c r="X144" s="1"/>
  <c r="F143"/>
  <c r="X143" s="1"/>
  <c r="F142"/>
  <c r="X142" s="1"/>
  <c r="F141"/>
  <c r="X141" s="1"/>
  <c r="F140"/>
  <c r="X140" s="1"/>
  <c r="F139"/>
  <c r="X139" s="1"/>
  <c r="F138"/>
  <c r="X138" s="1"/>
  <c r="F137"/>
  <c r="X137" s="1"/>
  <c r="F136"/>
  <c r="X136" s="1"/>
  <c r="F135"/>
  <c r="X135" s="1"/>
  <c r="F134"/>
  <c r="X134" s="1"/>
  <c r="F133"/>
  <c r="X133" s="1"/>
  <c r="F132"/>
  <c r="X132" s="1"/>
  <c r="F131"/>
  <c r="X131" s="1"/>
  <c r="F16"/>
  <c r="X16" s="1"/>
  <c r="F130"/>
  <c r="X130" s="1"/>
  <c r="F129"/>
  <c r="X129" s="1"/>
  <c r="F44"/>
  <c r="X44" s="1"/>
  <c r="F109"/>
  <c r="X109" s="1"/>
  <c r="F108"/>
  <c r="X108" s="1"/>
  <c r="F43"/>
  <c r="X43" s="1"/>
  <c r="F42"/>
  <c r="X42" s="1"/>
  <c r="F126"/>
  <c r="X126" s="1"/>
  <c r="F107"/>
  <c r="X107" s="1"/>
  <c r="F125"/>
  <c r="X125" s="1"/>
  <c r="F106"/>
  <c r="X106" s="1"/>
  <c r="F105"/>
  <c r="X105" s="1"/>
  <c r="F90"/>
  <c r="X90" s="1"/>
  <c r="F41"/>
  <c r="X41" s="1"/>
  <c r="F124"/>
  <c r="X124" s="1"/>
  <c r="F40"/>
  <c r="X40" s="1"/>
  <c r="F39"/>
  <c r="X39" s="1"/>
  <c r="F74"/>
  <c r="X74" s="1"/>
  <c r="F38"/>
  <c r="X38" s="1"/>
  <c r="F37"/>
  <c r="X37" s="1"/>
  <c r="F73"/>
  <c r="X73" s="1"/>
  <c r="F36"/>
  <c r="X36" s="1"/>
  <c r="F123"/>
  <c r="X123" s="1"/>
  <c r="F104"/>
  <c r="X104" s="1"/>
  <c r="F35"/>
  <c r="X35" s="1"/>
  <c r="F34"/>
  <c r="X34" s="1"/>
  <c r="F103"/>
  <c r="X103" s="1"/>
  <c r="F33"/>
  <c r="X33" s="1"/>
  <c r="F72"/>
  <c r="X72" s="1"/>
  <c r="F122"/>
  <c r="X122" s="1"/>
  <c r="F121"/>
  <c r="X121" s="1"/>
  <c r="F120"/>
  <c r="X120" s="1"/>
  <c r="F89"/>
  <c r="X89" s="1"/>
  <c r="F32"/>
  <c r="X32" s="1"/>
  <c r="F31"/>
  <c r="X31" s="1"/>
  <c r="F30"/>
  <c r="X30" s="1"/>
  <c r="F119"/>
  <c r="X119" s="1"/>
  <c r="F88"/>
  <c r="X88" s="1"/>
  <c r="F86"/>
  <c r="X86" s="1"/>
  <c r="F29"/>
  <c r="X29" s="1"/>
  <c r="F28"/>
  <c r="X28" s="1"/>
  <c r="F118"/>
  <c r="X118" s="1"/>
  <c r="F117"/>
  <c r="X117" s="1"/>
  <c r="F116"/>
  <c r="X116" s="1"/>
  <c r="F115"/>
  <c r="X115" s="1"/>
  <c r="F27"/>
  <c r="X27" s="1"/>
  <c r="F85"/>
  <c r="X85" s="1"/>
  <c r="F84"/>
  <c r="X84" s="1"/>
  <c r="F26"/>
  <c r="X26" s="1"/>
  <c r="F63"/>
  <c r="X63" s="1"/>
  <c r="F83"/>
  <c r="X83" s="1"/>
  <c r="F25"/>
  <c r="X25" s="1"/>
  <c r="F24"/>
  <c r="X24" s="1"/>
  <c r="F114"/>
  <c r="X114" s="1"/>
  <c r="F23"/>
  <c r="X23" s="1"/>
  <c r="F71"/>
  <c r="X71" s="1"/>
  <c r="F22"/>
  <c r="X22" s="1"/>
  <c r="F21"/>
  <c r="X21" s="1"/>
  <c r="F20"/>
  <c r="X20" s="1"/>
  <c r="F19"/>
  <c r="X19" s="1"/>
  <c r="F18"/>
  <c r="X18" s="1"/>
  <c r="F17"/>
  <c r="X17" s="1"/>
  <c r="F81"/>
  <c r="X81" s="1"/>
  <c r="F70"/>
  <c r="X70" s="1"/>
  <c r="F64"/>
  <c r="X64" s="1"/>
  <c r="F15"/>
  <c r="X15" s="1"/>
  <c r="F80"/>
  <c r="X80" s="1"/>
  <c r="F14"/>
  <c r="X14" s="1"/>
  <c r="F13"/>
  <c r="X13" s="1"/>
  <c r="F12"/>
  <c r="X12" s="1"/>
  <c r="F79"/>
  <c r="X79" s="1"/>
  <c r="F87"/>
  <c r="X87" s="1"/>
  <c r="F78"/>
  <c r="X78" s="1"/>
  <c r="F11"/>
  <c r="X11" s="1"/>
  <c r="F10"/>
  <c r="X10" s="1"/>
  <c r="F9"/>
  <c r="X9" s="1"/>
  <c r="F8"/>
  <c r="X8" s="1"/>
  <c r="F7"/>
  <c r="X7" s="1"/>
  <c r="F6"/>
  <c r="X6" s="1"/>
  <c r="U5" i="11"/>
  <c r="R5"/>
  <c r="O5"/>
  <c r="L5"/>
  <c r="I5"/>
  <c r="J271"/>
  <c r="K271"/>
  <c r="M271"/>
  <c r="N271"/>
  <c r="P271"/>
  <c r="Q271"/>
  <c r="S271"/>
  <c r="T271"/>
  <c r="O8" i="5" l="1"/>
  <c r="R8" s="1"/>
  <c r="P8"/>
  <c r="O34" l="1"/>
  <c r="H15" i="16" s="1"/>
  <c r="P34" i="5"/>
  <c r="I15" i="16" s="1"/>
  <c r="U8" i="5"/>
  <c r="Z8"/>
  <c r="Q8"/>
  <c r="R34"/>
  <c r="R43" l="1"/>
  <c r="K15" i="16"/>
  <c r="Q34" i="5"/>
  <c r="J15" i="16" s="1"/>
  <c r="U34" i="5"/>
  <c r="V34"/>
  <c r="N15" i="16" s="1"/>
  <c r="O41" i="5" l="1"/>
  <c r="M15" i="16"/>
  <c r="W8" i="5"/>
  <c r="Y18" i="18"/>
  <c r="W34" i="5" l="1"/>
  <c r="O15" i="16" s="1"/>
  <c r="T18" i="18"/>
  <c r="U18" l="1"/>
  <c r="V18" s="1"/>
  <c r="U15" i="6" l="1"/>
  <c r="P15"/>
  <c r="Y22" i="18" l="1"/>
  <c r="T22" l="1"/>
  <c r="AA14" i="6"/>
  <c r="R14"/>
  <c r="U22" i="18" l="1"/>
  <c r="V22" s="1"/>
  <c r="Z14" i="6"/>
  <c r="S14" l="1"/>
  <c r="Y19" i="18" l="1"/>
  <c r="Y21"/>
  <c r="Y10"/>
  <c r="Y13"/>
  <c r="Y14"/>
  <c r="Y15"/>
  <c r="Y17"/>
  <c r="V14" i="6"/>
  <c r="W14" s="1"/>
  <c r="Y20" i="18"/>
  <c r="T17" l="1"/>
  <c r="T19"/>
  <c r="T20"/>
  <c r="T10"/>
  <c r="T13"/>
  <c r="T15"/>
  <c r="T14"/>
  <c r="T21"/>
  <c r="F10"/>
  <c r="S18" i="14"/>
  <c r="N18"/>
  <c r="P8"/>
  <c r="AA8"/>
  <c r="F5" i="20"/>
  <c r="O8" i="14" l="1"/>
  <c r="F5" i="11"/>
  <c r="L271"/>
  <c r="O271"/>
  <c r="O283" s="1"/>
  <c r="R271"/>
  <c r="R8" i="14" l="1"/>
  <c r="T8"/>
  <c r="Y8"/>
  <c r="Q8"/>
  <c r="M18"/>
  <c r="L18"/>
  <c r="K18"/>
  <c r="U280" i="11"/>
  <c r="R280"/>
  <c r="L280"/>
  <c r="I280"/>
  <c r="F280"/>
  <c r="H271"/>
  <c r="G271"/>
  <c r="E271"/>
  <c r="D271"/>
  <c r="W5"/>
  <c r="W271" s="1"/>
  <c r="V5"/>
  <c r="V271" s="1"/>
  <c r="U271"/>
  <c r="U20" i="18" l="1"/>
  <c r="V20" s="1"/>
  <c r="U10"/>
  <c r="U8" i="14"/>
  <c r="L281" i="11"/>
  <c r="F271"/>
  <c r="F281" s="1"/>
  <c r="R281"/>
  <c r="X5"/>
  <c r="X271" s="1"/>
  <c r="I271"/>
  <c r="I281" s="1"/>
  <c r="U281"/>
  <c r="V10" i="18" l="1"/>
  <c r="V8" i="14"/>
  <c r="O15" i="6" l="1"/>
  <c r="N15"/>
  <c r="M15"/>
  <c r="L15"/>
  <c r="U14" i="18" l="1"/>
  <c r="V14" s="1"/>
  <c r="Z13" i="1" l="1"/>
  <c r="Z12"/>
  <c r="Z10"/>
  <c r="Z11"/>
  <c r="Z9"/>
  <c r="AA16" i="14"/>
  <c r="AA15"/>
  <c r="AA14"/>
  <c r="AA11"/>
  <c r="AA10"/>
  <c r="Y11" l="1"/>
  <c r="Y15" l="1"/>
  <c r="Y14"/>
  <c r="Y10"/>
  <c r="Y16"/>
  <c r="U10" l="1"/>
  <c r="V10" s="1"/>
  <c r="U14"/>
  <c r="V14" s="1"/>
  <c r="U11"/>
  <c r="V11" s="1"/>
  <c r="U15"/>
  <c r="V15" s="1"/>
  <c r="U16"/>
  <c r="V16" s="1"/>
  <c r="AA13"/>
  <c r="AA12"/>
  <c r="AA9"/>
  <c r="P18" l="1"/>
  <c r="Y9" l="1"/>
  <c r="O18"/>
  <c r="Y12"/>
  <c r="Y13"/>
  <c r="R18"/>
  <c r="U19" i="18"/>
  <c r="V19" s="1"/>
  <c r="Q18" i="14"/>
  <c r="T18" l="1"/>
  <c r="U15" i="18"/>
  <c r="V15" s="1"/>
  <c r="U13"/>
  <c r="V13" s="1"/>
  <c r="U17"/>
  <c r="V17" s="1"/>
  <c r="U21"/>
  <c r="V21" s="1"/>
  <c r="U12" i="14"/>
  <c r="V12" s="1"/>
  <c r="U9"/>
  <c r="U13"/>
  <c r="V13" s="1"/>
  <c r="V9" l="1"/>
  <c r="V18" s="1"/>
  <c r="U18"/>
  <c r="F38" i="2"/>
  <c r="Z38" s="1"/>
  <c r="F12" i="1"/>
  <c r="F11"/>
  <c r="F10"/>
  <c r="F9"/>
  <c r="F13" i="18" l="1"/>
  <c r="F8" i="1"/>
  <c r="O10" i="2" l="1"/>
  <c r="R10" s="1"/>
  <c r="I17" i="16" l="1"/>
  <c r="K17" l="1"/>
  <c r="J17"/>
  <c r="H17" l="1"/>
  <c r="N17"/>
  <c r="O17" l="1"/>
  <c r="S65" i="2" l="1"/>
  <c r="M9" i="16" s="1"/>
  <c r="N65" i="2"/>
  <c r="I11" i="16" l="1"/>
  <c r="P5" i="5" l="1"/>
  <c r="I18" i="16" l="1"/>
  <c r="R34" i="18" l="1"/>
  <c r="P17" i="16"/>
  <c r="L65" i="2" l="1"/>
  <c r="K65"/>
  <c r="K25" i="18" l="1"/>
  <c r="U168" i="20" l="1"/>
  <c r="R168"/>
  <c r="O168"/>
  <c r="L168"/>
  <c r="I168"/>
  <c r="F168"/>
  <c r="T164"/>
  <c r="S164"/>
  <c r="Q164"/>
  <c r="P164"/>
  <c r="N164"/>
  <c r="M164"/>
  <c r="K164"/>
  <c r="J164"/>
  <c r="H164"/>
  <c r="G164"/>
  <c r="E164"/>
  <c r="D164"/>
  <c r="W5"/>
  <c r="V5"/>
  <c r="L164" l="1"/>
  <c r="L169" s="1"/>
  <c r="I164"/>
  <c r="I169" s="1"/>
  <c r="U164"/>
  <c r="O164"/>
  <c r="O169" s="1"/>
  <c r="W164"/>
  <c r="X165" s="1"/>
  <c r="F164"/>
  <c r="F169" s="1"/>
  <c r="R164"/>
  <c r="R169" s="1"/>
  <c r="V164"/>
  <c r="X5"/>
  <c r="U169" l="1"/>
  <c r="X164"/>
  <c r="T18" i="1" l="1"/>
  <c r="L14" i="16" l="1"/>
  <c r="P15" l="1"/>
  <c r="R15" l="1"/>
  <c r="R17" l="1"/>
  <c r="P10" i="2" l="1"/>
  <c r="P65" l="1"/>
  <c r="X10"/>
  <c r="Q10"/>
  <c r="T19" i="1"/>
  <c r="P8" i="16" s="1"/>
  <c r="T20" i="6"/>
  <c r="T21" s="1"/>
  <c r="P10" i="16" s="1"/>
  <c r="I9" l="1"/>
  <c r="Q8"/>
  <c r="Q10"/>
  <c r="T10" i="2"/>
  <c r="U10" l="1"/>
  <c r="R39" i="14" l="1"/>
  <c r="P14" i="16"/>
  <c r="R77" i="2"/>
  <c r="P9" i="16" s="1"/>
  <c r="Q9" l="1"/>
  <c r="P14" i="1"/>
  <c r="P7" i="2" l="1"/>
  <c r="P5" i="14" l="1"/>
  <c r="P5" i="18" s="1"/>
  <c r="L10" i="16" l="1"/>
  <c r="Z10" i="2"/>
  <c r="U20" i="6" l="1"/>
  <c r="R15"/>
  <c r="S38" i="14"/>
  <c r="S76" i="2"/>
  <c r="J16" i="16" l="1"/>
  <c r="I10"/>
  <c r="H16"/>
  <c r="I16"/>
  <c r="O38" i="14" l="1"/>
  <c r="S17" i="16"/>
  <c r="Q17"/>
  <c r="N16"/>
  <c r="K16"/>
  <c r="R40" i="14" l="1"/>
  <c r="R16" i="16" s="1"/>
  <c r="R18"/>
  <c r="T17"/>
  <c r="O16"/>
  <c r="P11"/>
  <c r="P16"/>
  <c r="Q15"/>
  <c r="S18" l="1"/>
  <c r="S16"/>
  <c r="Q16"/>
  <c r="Q11"/>
  <c r="S15"/>
  <c r="T16" l="1"/>
  <c r="T15"/>
  <c r="Q8" i="1" l="1"/>
  <c r="T8" s="1"/>
  <c r="S8" l="1"/>
  <c r="R8" l="1"/>
  <c r="U14" l="1"/>
  <c r="L19" i="16" s="1"/>
  <c r="O14" i="1"/>
  <c r="N14"/>
  <c r="M14"/>
  <c r="U18" l="1"/>
  <c r="L14" l="1"/>
  <c r="Q14" i="16" l="1"/>
  <c r="R14" i="1" l="1"/>
  <c r="I8" i="16" s="1"/>
  <c r="I19" s="1"/>
  <c r="Z8" i="1" l="1"/>
  <c r="T14"/>
  <c r="K8" i="16" s="1"/>
  <c r="Q14" i="1"/>
  <c r="H8" i="16" s="1"/>
  <c r="S14" i="1"/>
  <c r="J8" i="16" s="1"/>
  <c r="T20" i="1" l="1"/>
  <c r="R8" i="16" s="1"/>
  <c r="V8" i="1"/>
  <c r="W8" s="1"/>
  <c r="W14" s="1"/>
  <c r="O8" i="16" s="1"/>
  <c r="S8" l="1"/>
  <c r="V14" i="1"/>
  <c r="N8" i="16" s="1"/>
  <c r="T8" l="1"/>
  <c r="R14"/>
  <c r="S14" l="1"/>
  <c r="T14" l="1"/>
  <c r="T15" i="6" l="1"/>
  <c r="K10" i="16" s="1"/>
  <c r="Q15" i="6"/>
  <c r="S15"/>
  <c r="H10" i="16" l="1"/>
  <c r="T22" i="6"/>
  <c r="Z15"/>
  <c r="V15"/>
  <c r="J10" i="16" l="1"/>
  <c r="R10"/>
  <c r="N10"/>
  <c r="W15" i="6" l="1"/>
  <c r="O10" i="16" s="1"/>
  <c r="S10"/>
  <c r="T10" l="1"/>
  <c r="J11" l="1"/>
  <c r="H11"/>
  <c r="K11"/>
  <c r="R11"/>
  <c r="S11" l="1"/>
  <c r="N11"/>
  <c r="O11"/>
  <c r="T11" l="1"/>
  <c r="R84" i="4" l="1"/>
  <c r="F12" i="18" l="1"/>
  <c r="L12"/>
  <c r="O12" l="1"/>
  <c r="Q12" s="1"/>
  <c r="T12" l="1"/>
  <c r="R12"/>
  <c r="Y12"/>
  <c r="U12" l="1"/>
  <c r="V12" l="1"/>
  <c r="L8"/>
  <c r="O8" l="1"/>
  <c r="Y8" l="1"/>
  <c r="R8"/>
  <c r="T8"/>
  <c r="Q8"/>
  <c r="U8" l="1"/>
  <c r="V8" l="1"/>
  <c r="L11"/>
  <c r="O11" s="1"/>
  <c r="Y11" l="1"/>
  <c r="O25"/>
  <c r="T11"/>
  <c r="T25" s="1"/>
  <c r="M19" i="16" s="1"/>
  <c r="R11" i="18"/>
  <c r="R25" s="1"/>
  <c r="Q11"/>
  <c r="L25"/>
  <c r="K18" i="16" l="1"/>
  <c r="R35" i="18"/>
  <c r="P18" i="16" s="1"/>
  <c r="Q25" i="18"/>
  <c r="J18" i="16" s="1"/>
  <c r="U11" i="18"/>
  <c r="H18" i="16"/>
  <c r="O34" i="18"/>
  <c r="P19" i="16" l="1"/>
  <c r="Q18"/>
  <c r="U25" i="18"/>
  <c r="N18" i="16" s="1"/>
  <c r="V11" i="18"/>
  <c r="V25" s="1"/>
  <c r="O18" i="16" s="1"/>
  <c r="T18" l="1"/>
  <c r="Q19"/>
  <c r="M26" i="2"/>
  <c r="O26" s="1"/>
  <c r="X26" s="1"/>
  <c r="O65" l="1"/>
  <c r="R26"/>
  <c r="R65" s="1"/>
  <c r="Q26"/>
  <c r="M65"/>
  <c r="O74" l="1"/>
  <c r="H9" i="16"/>
  <c r="H19" s="1"/>
  <c r="K9"/>
  <c r="K19" s="1"/>
  <c r="R78" i="2"/>
  <c r="R9" i="16" s="1"/>
  <c r="Q65" i="2"/>
  <c r="J9" i="16" s="1"/>
  <c r="J19" s="1"/>
  <c r="T26" i="2"/>
  <c r="T65" l="1"/>
  <c r="N9" i="16" s="1"/>
  <c r="N19" s="1"/>
  <c r="U26" i="2"/>
  <c r="U65" s="1"/>
  <c r="O9" i="16" s="1"/>
  <c r="O19" s="1"/>
  <c r="S9"/>
  <c r="R19"/>
  <c r="T9" l="1"/>
  <c r="T19" s="1"/>
  <c r="S19"/>
</calcChain>
</file>

<file path=xl/sharedStrings.xml><?xml version="1.0" encoding="utf-8"?>
<sst xmlns="http://schemas.openxmlformats.org/spreadsheetml/2006/main" count="3899" uniqueCount="1750">
  <si>
    <t>M/s Laxmi Enterprises</t>
  </si>
  <si>
    <t>W-9 Staff Employees</t>
  </si>
  <si>
    <t>W-9, MIDC, Waluj.</t>
  </si>
  <si>
    <t xml:space="preserve">Salary Sheet for the Month of </t>
  </si>
  <si>
    <t>Sr.</t>
  </si>
  <si>
    <t xml:space="preserve">Name of the </t>
  </si>
  <si>
    <t>Desig.</t>
  </si>
  <si>
    <t>Days</t>
  </si>
  <si>
    <t>H R A</t>
  </si>
  <si>
    <t>Deduction</t>
  </si>
  <si>
    <t>No.</t>
  </si>
  <si>
    <t>Employees</t>
  </si>
  <si>
    <t xml:space="preserve">P F </t>
  </si>
  <si>
    <t>E S I</t>
  </si>
  <si>
    <t>P T</t>
  </si>
  <si>
    <t>LWF</t>
  </si>
  <si>
    <t>O T</t>
  </si>
  <si>
    <t>BABASAHEB KACHARU GATH</t>
  </si>
  <si>
    <t>U Skill</t>
  </si>
  <si>
    <t>KANTARAO ANNA KHAWALE</t>
  </si>
  <si>
    <t>SHIVAJI KARBHARI SHELKE</t>
  </si>
  <si>
    <t>H T T S  Staff Employees</t>
  </si>
  <si>
    <t>Super.</t>
  </si>
  <si>
    <t>SANTOSH TUKARAM GHUGE</t>
  </si>
  <si>
    <t>PUNE  Staff Employees</t>
  </si>
  <si>
    <t>PUNE  Employees</t>
  </si>
  <si>
    <t>,25000015240000699</t>
  </si>
  <si>
    <t>Bg6558</t>
  </si>
  <si>
    <t>esic1524</t>
  </si>
  <si>
    <t>I P</t>
  </si>
  <si>
    <t>Number</t>
  </si>
  <si>
    <t>DEVIDAS BHUJANGRAO MORE</t>
  </si>
  <si>
    <t>H T T S  Employees</t>
  </si>
  <si>
    <t>VINOD PRAKASH BORE</t>
  </si>
  <si>
    <t>DEVIDAS HAUSAJI GAGALWAD</t>
  </si>
  <si>
    <t>LAXMAN RAJARAM KENDRE</t>
  </si>
  <si>
    <t>VILAS SAHEBRAO KAMBLE</t>
  </si>
  <si>
    <t>Rs. 4500/-</t>
  </si>
  <si>
    <t>L-6 Staff Employees</t>
  </si>
  <si>
    <t>LIMBAJI DHURVE</t>
  </si>
  <si>
    <t>W-9 A</t>
  </si>
  <si>
    <t>W-9 B</t>
  </si>
  <si>
    <t>L-6 A</t>
  </si>
  <si>
    <t>L-6 B</t>
  </si>
  <si>
    <t>PUNE A</t>
  </si>
  <si>
    <t>PUNE B</t>
  </si>
  <si>
    <t>GROSS</t>
  </si>
  <si>
    <t>P F</t>
  </si>
  <si>
    <t xml:space="preserve">L W F </t>
  </si>
  <si>
    <t>TOTAL DEDUCTION</t>
  </si>
  <si>
    <t>NET PAY</t>
  </si>
  <si>
    <t>GANESH KASHINATH GAIKWAD</t>
  </si>
  <si>
    <t>Salary</t>
  </si>
  <si>
    <t>NAVAL BHIKAN RAKADE</t>
  </si>
  <si>
    <t>MANOJ SADASHIV JIBHKATE</t>
  </si>
  <si>
    <t>Rate of Pay</t>
  </si>
  <si>
    <t>JANARDHAN DEOKAR</t>
  </si>
  <si>
    <t>SUNIL ALA PAWAR</t>
  </si>
  <si>
    <t>L-6 C</t>
  </si>
  <si>
    <t>DILIP BALAJI TATE</t>
  </si>
  <si>
    <t>BABASAHEB BHIKA KAPADE</t>
  </si>
  <si>
    <t>SURYAKANT ASHOK BHANGE</t>
  </si>
  <si>
    <t>GANPAT DEVIDAS DHAKNE</t>
  </si>
  <si>
    <t>PRAVIN DHANBARAO  GAVANKAR</t>
  </si>
  <si>
    <t>DATTA DIGAMBAR PAWAR</t>
  </si>
  <si>
    <t>SHAILENDRA ANURAGI SAHANI</t>
  </si>
  <si>
    <t>SUNIL MANDAR SABLE</t>
  </si>
  <si>
    <t>STAFF</t>
  </si>
  <si>
    <t>NITIN PUNDLIK PATIL</t>
  </si>
  <si>
    <t>NAMDEV GOVIND MISAL</t>
  </si>
  <si>
    <t>DNYANESHWAR RAMRAO GHUGE</t>
  </si>
  <si>
    <t>ASHOK BAPURAO GAIKWAD</t>
  </si>
  <si>
    <t>BHAGWAN TOTARAM WAKOTKAR</t>
  </si>
  <si>
    <t>GANESH LAXMAN JADHAV</t>
  </si>
  <si>
    <t>VIJAY DHANBARAO GAVANKAR</t>
  </si>
  <si>
    <t>SHAILENDRA R. GHUNAWAT</t>
  </si>
  <si>
    <t>PRAVEEN DATTA MANDAVKAR</t>
  </si>
  <si>
    <t>SHESHERAO BALIRAM GAGALWAD</t>
  </si>
  <si>
    <t>2501939432</t>
  </si>
  <si>
    <t>GANESH ANANADRAO DEBADE</t>
  </si>
  <si>
    <t>CHANDRAKANT MANIKRAO NAITE</t>
  </si>
  <si>
    <t xml:space="preserve">DNYANESHWAR NARAYAN PAWAR </t>
  </si>
  <si>
    <t>RAMESHWAR GOPALRAO PANCHAL</t>
  </si>
  <si>
    <t>2501949492</t>
  </si>
  <si>
    <t>Sr. No.</t>
  </si>
  <si>
    <t>Days Work</t>
  </si>
  <si>
    <t>Gross Pay</t>
  </si>
  <si>
    <t>Net Pay</t>
  </si>
  <si>
    <t>Name of Employees</t>
  </si>
  <si>
    <t>Basic + D A</t>
  </si>
  <si>
    <t xml:space="preserve">O T </t>
  </si>
  <si>
    <t>Total Deduc.</t>
  </si>
  <si>
    <t>Sign.</t>
  </si>
  <si>
    <t>Wash All.</t>
  </si>
  <si>
    <t>DADARAO MAHAJAN GAGALWAD</t>
  </si>
  <si>
    <t>MAROTI SHANKAR JIBHKATE</t>
  </si>
  <si>
    <t>ATMARAM SHALIKRAM RAJGURU</t>
  </si>
  <si>
    <t>SHRIKRUSHNA ANKUSH CHATE</t>
  </si>
  <si>
    <t>SUDHAKAR KARBHARI KALE</t>
  </si>
  <si>
    <t>SHRIKANT MAHADEV  GITE</t>
  </si>
  <si>
    <t>GANESH  VASANT SHINDE</t>
  </si>
  <si>
    <t>PRAKASH GIRDHARI GAMBHIRE</t>
  </si>
  <si>
    <t>ROHAN ANIL BHALERAO</t>
  </si>
  <si>
    <t>MRS . SHUSHILA NANDU DANDGE</t>
  </si>
  <si>
    <t>MRS. DHRUPADABAI GAJANAN SAPAKAL</t>
  </si>
  <si>
    <t>MRS. LATA MARUTI LAGAS</t>
  </si>
  <si>
    <t>MRS. SANGITA  SAHEBRAO SHINDE</t>
  </si>
  <si>
    <t>MRS. SANGITA  BHARAT LAGAS</t>
  </si>
  <si>
    <t>MRS. UJVALA EKNATH BAVSKAR</t>
  </si>
  <si>
    <t>SURESH KAMAL YADAV</t>
  </si>
  <si>
    <t>BANDU VITHOBA DABHADE</t>
  </si>
  <si>
    <t>,33250015240010699</t>
  </si>
  <si>
    <t xml:space="preserve">RAM SAMBHAJI KENDRE </t>
  </si>
  <si>
    <t>2503215874</t>
  </si>
  <si>
    <t>ANIL UDDHAV KADAM</t>
  </si>
  <si>
    <t>AJINATH SITARAM WAKHARE</t>
  </si>
  <si>
    <t>MOHAN WAKOTKAR</t>
  </si>
  <si>
    <t>RAJESH BABHANAJI KAMBLE</t>
  </si>
  <si>
    <t>MAGADUM HABIB SHEKH</t>
  </si>
  <si>
    <t>SANDEEP NARAYAN SONWANE</t>
  </si>
  <si>
    <t>BHAUSAHEB KACHARU NAGARE</t>
  </si>
  <si>
    <t>Mr.SHIVAJI SANGRAM SUKANE</t>
  </si>
  <si>
    <t>SANTOSH  RANGNATH LAGGAD</t>
  </si>
  <si>
    <t>Mr.SUBHASH VISHANUKANT KARNEWAR</t>
  </si>
  <si>
    <t>DEEPCHANDRA JOGESHWAR DAYAL</t>
  </si>
  <si>
    <t>MADHUKAR SHRRAM MULE</t>
  </si>
  <si>
    <t>RAJESH SURJAN PATEL</t>
  </si>
  <si>
    <t xml:space="preserve">PANDURANG KARBHARI SONWANE </t>
  </si>
  <si>
    <t>SHRIRAM HARI WADGE</t>
  </si>
  <si>
    <t>DATTRAO SHEKORAO MASKE</t>
  </si>
  <si>
    <t>TULSHIRAM KASHIRAM HANVATE</t>
  </si>
  <si>
    <t>Mr.NILESH PRAKASH VANJARE</t>
  </si>
  <si>
    <t>MANOJ  PRALHAD SONAWANE</t>
  </si>
  <si>
    <t>GANESH ANANDRAO DEBADE</t>
  </si>
  <si>
    <t>Mr.KISHOR  ANKUSHRAO MULE</t>
  </si>
  <si>
    <t>PRAVIN SITARAM GHUGE</t>
  </si>
  <si>
    <t xml:space="preserve">VAIJINATH VINAYAK SONWANE </t>
  </si>
  <si>
    <t>RAGHVINDAR UMAKANT SOVAMI</t>
  </si>
  <si>
    <t>SANTOSH BAIGA HAR PRASAD</t>
  </si>
  <si>
    <t>SUNITA SAMPAT BHANGE</t>
  </si>
  <si>
    <t>Atte. All</t>
  </si>
  <si>
    <t>Wash&amp;A All</t>
  </si>
  <si>
    <t>GAJANAN AALLA PAWAR</t>
  </si>
  <si>
    <t>SHIVPRASAD SHIVKUMAR KOTYAGALE</t>
  </si>
  <si>
    <t>SAYYAD RAFIK SAYYAD RASHID</t>
  </si>
  <si>
    <t xml:space="preserve">SIDE NAME </t>
  </si>
  <si>
    <t>MOHIT KUMAR</t>
  </si>
  <si>
    <t xml:space="preserve">GAJANAN NARAYAN HINGADE </t>
  </si>
  <si>
    <t xml:space="preserve">GAJANAN SITARAM TALANKAR </t>
  </si>
  <si>
    <t xml:space="preserve">KIRAN BABURAO JADHAV </t>
  </si>
  <si>
    <t xml:space="preserve">GANESH NANASAHEB GHUGE </t>
  </si>
  <si>
    <t xml:space="preserve">BHARAT PUNJAJI BORADE </t>
  </si>
  <si>
    <t>MADHAV VITTHAL NATKAR</t>
  </si>
  <si>
    <t>VIKAS ASHROBA CHAVAN</t>
  </si>
  <si>
    <t xml:space="preserve">SHUBHAM VAGHU MOGHE </t>
  </si>
  <si>
    <t>VINOD KEDAR KORI</t>
  </si>
  <si>
    <t xml:space="preserve">RAJU BHIVSAN PRADHAN </t>
  </si>
  <si>
    <t>RAJENDRA POPALE</t>
  </si>
  <si>
    <t>01.08.2019</t>
  </si>
  <si>
    <t>HANMANT PARBAT WAGHMARE</t>
  </si>
  <si>
    <t>BALAJI MADHAV GAGALWAD</t>
  </si>
  <si>
    <t xml:space="preserve">BHIMA SANTOSH KALE </t>
  </si>
  <si>
    <t xml:space="preserve">PRADIP BALASAHEB ARDAD </t>
  </si>
  <si>
    <t>GOVIND MURLIDHAR SAWANT</t>
  </si>
  <si>
    <t>NILESH VAMAN SONAWANE</t>
  </si>
  <si>
    <t>DINESH RAMDAS LOKHANDE</t>
  </si>
  <si>
    <t>MANMAT BALAJI TARGUDE</t>
  </si>
  <si>
    <t>VISHNU VAMAN SONWANE</t>
  </si>
  <si>
    <t>AKASH KAILAS AUTE</t>
  </si>
  <si>
    <t>DNYANESHWAR VASANTRAO  BANJIPALLE</t>
  </si>
  <si>
    <t>NIKHIL HARAYAN GHUGE</t>
  </si>
  <si>
    <t>KRUSHNAPRATAP SHRIJAGESHWAR YADAV</t>
  </si>
  <si>
    <t>GAUTAM RAJU KHAJEKAR</t>
  </si>
  <si>
    <t xml:space="preserve">RAVINDRA WAGH </t>
  </si>
  <si>
    <t>Mr.DEVIDAS SHRIRANG MHASKE</t>
  </si>
  <si>
    <t>SANDEEP SARJERAO SHINDE</t>
  </si>
  <si>
    <t>PRAKASH RANGRAO SAKHARE</t>
  </si>
  <si>
    <t>DILIP BHIKAJI SARKATE</t>
  </si>
  <si>
    <t xml:space="preserve">LAXMAN BHAVRAO JANJAL </t>
  </si>
  <si>
    <t xml:space="preserve">ARUN BHIKA PATIL </t>
  </si>
  <si>
    <t>CHHAIVAR</t>
  </si>
  <si>
    <t>MAHESH BUDHRAM AGARIYA</t>
  </si>
  <si>
    <t xml:space="preserve">SARWAN KUMAR GIRDHARI KUMAR </t>
  </si>
  <si>
    <t xml:space="preserve">DEEPAK KUMAR RAJAK </t>
  </si>
  <si>
    <t xml:space="preserve">SHANNU SINGH MUNNA SINGH </t>
  </si>
  <si>
    <t>SONBA RAMRAO PAIKRAO</t>
  </si>
  <si>
    <t xml:space="preserve">CHHEDI LAL RAJENDRA PRASAD </t>
  </si>
  <si>
    <t>KIRAN KISHAN KASBE</t>
  </si>
  <si>
    <t>JAGDISH RATHOD</t>
  </si>
  <si>
    <t>VILAS RAMESKISAN TAKALKAR</t>
  </si>
  <si>
    <t>RAGHUNATH JAGANNATH JANJAL</t>
  </si>
  <si>
    <t>MILIND HIRAMAN  PANDAVVIR</t>
  </si>
  <si>
    <t>RAMESH BHOLA PRASAD</t>
  </si>
  <si>
    <t>SANTOSH GANPATRAO GADHE</t>
  </si>
  <si>
    <t>TARACHAND DHONDIRAM SALAVE</t>
  </si>
  <si>
    <t>SAGAR LAXMAN JADHAV</t>
  </si>
  <si>
    <t xml:space="preserve">MAROTI CHANDAR SONKAMBLE </t>
  </si>
  <si>
    <t xml:space="preserve">BHIKAN HARI PATIL </t>
  </si>
  <si>
    <t>RAJESHKUMAR KAMLA RAI</t>
  </si>
  <si>
    <t>SITARAM TULSHIRAM  GHUGE</t>
  </si>
  <si>
    <t xml:space="preserve">KAMLAKAR PRABHAKAR DADE </t>
  </si>
  <si>
    <t xml:space="preserve">SHIVDATTA NIRUTI KALE </t>
  </si>
  <si>
    <t>ADV</t>
  </si>
  <si>
    <t xml:space="preserve">DNYANESHWAR CHANDRAO KALANE </t>
  </si>
  <si>
    <t xml:space="preserve">PRADIP ANNASAHEB SABLE </t>
  </si>
  <si>
    <t>MADHUR KASHINATH  PRAJAPATI</t>
  </si>
  <si>
    <t>KRUSHNA  NANDU DIGHULE</t>
  </si>
  <si>
    <t>BAJIRAO MADHAVRAO GADHE</t>
  </si>
  <si>
    <t xml:space="preserve">AWADHESH NANDLAL HARIJAN </t>
  </si>
  <si>
    <t>RAJU SHANUR SAYYAD</t>
  </si>
  <si>
    <t>BHARAT SHENFAD SONUNE</t>
  </si>
  <si>
    <t>RUTIK SANTOSH BORSE</t>
  </si>
  <si>
    <t>VINOD BHAGWAN BORKAR</t>
  </si>
  <si>
    <t>RAHUL SANJAY TATHE</t>
  </si>
  <si>
    <t>VIJAY LALA NAGARE</t>
  </si>
  <si>
    <t xml:space="preserve">SHANKAR GANESHRAO DESHMUKH </t>
  </si>
  <si>
    <t>SHANKAR BALASAHEB GITE</t>
  </si>
  <si>
    <t>BHAKTPRALAD GAYKWAD</t>
  </si>
  <si>
    <t xml:space="preserve">SANDEEP KADUBA NARWADE </t>
  </si>
  <si>
    <t>MADHAV BABURAO MASKALE</t>
  </si>
  <si>
    <t>BHASKAR GANPAT WATHORE</t>
  </si>
  <si>
    <t>GANESH TULSHIRAM TAYDE</t>
  </si>
  <si>
    <t>DINESH RAJU CHOUDHARY</t>
  </si>
  <si>
    <t>ANKIT KUMAR BHAGBAN DAS</t>
  </si>
  <si>
    <t>KAUSHAL PRASAD PRAJAPATI</t>
  </si>
  <si>
    <t>DNYANESHWAR DIGAMBAR GAGALWAD</t>
  </si>
  <si>
    <t>MUNNA NETA</t>
  </si>
  <si>
    <t>BHOJLING NARSING KUMBARGAVE</t>
  </si>
  <si>
    <t xml:space="preserve">GHANSHYAM MURLIDHAR </t>
  </si>
  <si>
    <t>SANDIP BHIMRAO  RATHOD</t>
  </si>
  <si>
    <t>MANOJ KUMAR  SUMER LAL</t>
  </si>
  <si>
    <t>Mr.RAMPRAVESH SURAJN</t>
  </si>
  <si>
    <t xml:space="preserve">SANJESHSING RAMNARESHSING </t>
  </si>
  <si>
    <t xml:space="preserve">RAHUL DILIP ASWALE </t>
  </si>
  <si>
    <t>MAHENDRA BUDHIMAN SINGH</t>
  </si>
  <si>
    <t>AJAY KUMAR HARI AGARIYA</t>
  </si>
  <si>
    <t xml:space="preserve">KARBHARI CHANDRABHAN GORE </t>
  </si>
  <si>
    <t>MUKESH VINAYAK NAGE</t>
  </si>
  <si>
    <t>RAJKUMAR AVADHU</t>
  </si>
  <si>
    <t>ADNYASING SARICHAND CHAVAN</t>
  </si>
  <si>
    <t>VIJAYSING SANTAN SINGH</t>
  </si>
  <si>
    <t>SURENDRA JADURAM KASHYAP</t>
  </si>
  <si>
    <t>NANDKISHOR MACHHINDRA PATIL</t>
  </si>
  <si>
    <t>SANTOSH  KALUBA DIGHOLE</t>
  </si>
  <si>
    <t>TOTAL :-</t>
  </si>
  <si>
    <t>INDRA KUMAR AMARNATH BIND</t>
  </si>
  <si>
    <t>OMPRAKASH BADAN SINGH PAW</t>
  </si>
  <si>
    <t>SUBHASH RAMLAKHAN  KEWAT</t>
  </si>
  <si>
    <t>BHAGWAN SHRIRAM MOPARI</t>
  </si>
  <si>
    <t xml:space="preserve">GOPAL BECHU SINGH </t>
  </si>
  <si>
    <t xml:space="preserve">RASID JABBAR AHMAD </t>
  </si>
  <si>
    <t>SHAHID JABBR AHMAD</t>
  </si>
  <si>
    <t>MAHENDRA KUMAR NETA</t>
  </si>
  <si>
    <t>Adv.</t>
  </si>
  <si>
    <t>ARVIND KUMAR BHIKKHU</t>
  </si>
  <si>
    <t xml:space="preserve">PRAVIN LAXMAN GHUGE </t>
  </si>
  <si>
    <t xml:space="preserve">GOPAL VASUDEV SHEGOKAR </t>
  </si>
  <si>
    <t>VISHWNATH SANJAY NAYATE</t>
  </si>
  <si>
    <t xml:space="preserve">SUDHAKAR KARBHARI KALE </t>
  </si>
  <si>
    <t>GAJANAN LAXMAN RAUT</t>
  </si>
  <si>
    <t xml:space="preserve">BALESHWAR BHUVAR MALLA </t>
  </si>
  <si>
    <t>SHRIHARI DEVRAO SANGALE</t>
  </si>
  <si>
    <t xml:space="preserve">PANDHARINATH  SHANKAR  SALVE </t>
  </si>
  <si>
    <t>SHASHIKANT KUMAR RAJENDRA</t>
  </si>
  <si>
    <t>Mr.RUSHIKAPUR SHRIBHAGWANDAS YADAV</t>
  </si>
  <si>
    <t>DIPAK DILIP ASWALE</t>
  </si>
  <si>
    <t xml:space="preserve">ADITYA KUMAR </t>
  </si>
  <si>
    <t>SURAJ SHYAMLAL KEWAT</t>
  </si>
  <si>
    <t>DILIP SHIVAJI HANGIRGE</t>
  </si>
  <si>
    <t>SHYAMKANT RAM AVADH PRASAD</t>
  </si>
  <si>
    <t>CHETAN SINGH SHYAM</t>
  </si>
  <si>
    <t>LALLU PRATAP SINGH</t>
  </si>
  <si>
    <t>DILIP KUMAR SINGH</t>
  </si>
  <si>
    <t>MAN SINGH BHART SINGH</t>
  </si>
  <si>
    <t>JANARDHAN NAMDEO TAKRAS</t>
  </si>
  <si>
    <t xml:space="preserve">SOPAN VAIJINATH REVANKAR </t>
  </si>
  <si>
    <t>VINOD KADUBA JADHAV</t>
  </si>
  <si>
    <t>ESI INSU NO.</t>
  </si>
  <si>
    <t>P F UAN NO.</t>
  </si>
  <si>
    <t>100204666063</t>
  </si>
  <si>
    <t>100406607413</t>
  </si>
  <si>
    <t>100495886110</t>
  </si>
  <si>
    <t>100529035114</t>
  </si>
  <si>
    <t>101011552525</t>
  </si>
  <si>
    <t>100529177717</t>
  </si>
  <si>
    <t>100768330557</t>
  </si>
  <si>
    <t>100416177570</t>
  </si>
  <si>
    <t>100371084065</t>
  </si>
  <si>
    <t>100494983242</t>
  </si>
  <si>
    <t>100972708565</t>
  </si>
  <si>
    <t>100972708596</t>
  </si>
  <si>
    <t>100972708605</t>
  </si>
  <si>
    <t>100972708614</t>
  </si>
  <si>
    <t>100972708622</t>
  </si>
  <si>
    <t>100972708633</t>
  </si>
  <si>
    <t>100983151976</t>
  </si>
  <si>
    <t>101066985777</t>
  </si>
  <si>
    <t>101129673218</t>
  </si>
  <si>
    <t>101229528956</t>
  </si>
  <si>
    <t>101229528465</t>
  </si>
  <si>
    <t>101294443295</t>
  </si>
  <si>
    <t>101310864434</t>
  </si>
  <si>
    <t>101434181280</t>
  </si>
  <si>
    <t>100495798961</t>
  </si>
  <si>
    <t>101011475132</t>
  </si>
  <si>
    <t>100983213956</t>
  </si>
  <si>
    <t>100494685869</t>
  </si>
  <si>
    <t>101201625465</t>
  </si>
  <si>
    <t>101180686027</t>
  </si>
  <si>
    <t>100495250062</t>
  </si>
  <si>
    <t>100623090771</t>
  </si>
  <si>
    <t>101169572727</t>
  </si>
  <si>
    <t>101423242178</t>
  </si>
  <si>
    <t>101482427621</t>
  </si>
  <si>
    <t>101482427569</t>
  </si>
  <si>
    <t>101482427576</t>
  </si>
  <si>
    <t>101396278848</t>
  </si>
  <si>
    <t>100972696938</t>
  </si>
  <si>
    <t>100496968311</t>
  </si>
  <si>
    <t>101679327355</t>
  </si>
  <si>
    <t>101719902153</t>
  </si>
  <si>
    <t>101769720645</t>
  </si>
  <si>
    <t>100768295467</t>
  </si>
  <si>
    <t>100494456308</t>
  </si>
  <si>
    <t>100494482228</t>
  </si>
  <si>
    <t>100494800178</t>
  </si>
  <si>
    <t>100407874335</t>
  </si>
  <si>
    <t>100134483618</t>
  </si>
  <si>
    <t>100252424976</t>
  </si>
  <si>
    <t>100494521309</t>
  </si>
  <si>
    <t>100494670677</t>
  </si>
  <si>
    <t>100496248692</t>
  </si>
  <si>
    <t>100494670683</t>
  </si>
  <si>
    <t>100546711037</t>
  </si>
  <si>
    <t>100575841991</t>
  </si>
  <si>
    <t>100613838951</t>
  </si>
  <si>
    <t>100614762423</t>
  </si>
  <si>
    <t>100672575666</t>
  </si>
  <si>
    <t>100672764580</t>
  </si>
  <si>
    <t>100983151948</t>
  </si>
  <si>
    <t>101011552644</t>
  </si>
  <si>
    <t>101129673195</t>
  </si>
  <si>
    <t>101154997556</t>
  </si>
  <si>
    <t>101154997637</t>
  </si>
  <si>
    <t>101400451609</t>
  </si>
  <si>
    <t>100495424830</t>
  </si>
  <si>
    <t>101180710614</t>
  </si>
  <si>
    <t>100913216800</t>
  </si>
  <si>
    <t>101483044393</t>
  </si>
  <si>
    <t>101580254838</t>
  </si>
  <si>
    <t>101329774569</t>
  </si>
  <si>
    <t>101593306380</t>
  </si>
  <si>
    <t>101597268000</t>
  </si>
  <si>
    <t>101270944470</t>
  </si>
  <si>
    <t>101606488546</t>
  </si>
  <si>
    <t>100599222714</t>
  </si>
  <si>
    <t>101654165479</t>
  </si>
  <si>
    <t>101664807144</t>
  </si>
  <si>
    <t>100237611741</t>
  </si>
  <si>
    <t>100221099095</t>
  </si>
  <si>
    <t>100170423042</t>
  </si>
  <si>
    <t>100206016510</t>
  </si>
  <si>
    <t>100494349815</t>
  </si>
  <si>
    <t>101169572506</t>
  </si>
  <si>
    <t>100294410451</t>
  </si>
  <si>
    <t>101348002266</t>
  </si>
  <si>
    <t>100758379357</t>
  </si>
  <si>
    <t>101083165723</t>
  </si>
  <si>
    <t>100037471650</t>
  </si>
  <si>
    <t>101474938840</t>
  </si>
  <si>
    <t>101428097451</t>
  </si>
  <si>
    <t>100704830105</t>
  </si>
  <si>
    <t>101154997539</t>
  </si>
  <si>
    <t>100494664188</t>
  </si>
  <si>
    <t>101229528960</t>
  </si>
  <si>
    <t>101229528546</t>
  </si>
  <si>
    <t>101154997644</t>
  </si>
  <si>
    <t>101187520305</t>
  </si>
  <si>
    <t>101184029493</t>
  </si>
  <si>
    <t>100990455574</t>
  </si>
  <si>
    <t>100138203699</t>
  </si>
  <si>
    <t>101775352396</t>
  </si>
  <si>
    <t>Mr.ANKIT KUMAR  BHAGBAN DAS</t>
  </si>
  <si>
    <t xml:space="preserve">GAJANAN AALLA PAWAR </t>
  </si>
  <si>
    <t xml:space="preserve">TARACHAND DHONDIRAM SALAVE </t>
  </si>
  <si>
    <t xml:space="preserve">SAGAR LAXMAN JADHAV </t>
  </si>
  <si>
    <t xml:space="preserve">RUDAL INDRAJIT SAHANI </t>
  </si>
  <si>
    <t xml:space="preserve">KAUSHAL PRASAD PRAJAPATI </t>
  </si>
  <si>
    <t xml:space="preserve">MUNNA  NETA </t>
  </si>
  <si>
    <t>MANOJ SINGH GOND</t>
  </si>
  <si>
    <t>CHAMAN RAJ PRAJAPTI</t>
  </si>
  <si>
    <t>DHARAM SINGH RAMESHWAR</t>
  </si>
  <si>
    <t>Un Skill</t>
  </si>
  <si>
    <t>DEVIDAS  HAUSJI GAGALWAD</t>
  </si>
  <si>
    <t xml:space="preserve">VIKAS ASHROBA CHAVAN </t>
  </si>
  <si>
    <t xml:space="preserve">NILESH VAMAN SONAWANE </t>
  </si>
  <si>
    <t>MANOJ SONAWANE</t>
  </si>
  <si>
    <t>SURESH TATHE</t>
  </si>
  <si>
    <t>Mr.KISHOR ANKUSHRAO MULE</t>
  </si>
  <si>
    <t xml:space="preserve">VILAS RAMKISAN TAKALKAR </t>
  </si>
  <si>
    <t>BHAUSAHEB  KACHARU NAGARE</t>
  </si>
  <si>
    <t xml:space="preserve">YOGESH SAHEBRAO HIRE </t>
  </si>
  <si>
    <t>100766853627</t>
  </si>
  <si>
    <t>100373573206</t>
  </si>
  <si>
    <t>101464188690</t>
  </si>
  <si>
    <t>MR. LAXMAN RAJARAM KENDRE</t>
  </si>
  <si>
    <t xml:space="preserve">MRS. SUNITA SAMPAT BHANGE </t>
  </si>
  <si>
    <t>MR. GAJANAN LAXMAN RAUT</t>
  </si>
  <si>
    <t xml:space="preserve">GANESH LAXMAN JADHAV </t>
  </si>
  <si>
    <t>MR. NIKHIL NARAYANRAO GHUGE</t>
  </si>
  <si>
    <t>AJAY KUMAR BULKIYA KEWAT</t>
  </si>
  <si>
    <t xml:space="preserve">DAYARAM KOL </t>
  </si>
  <si>
    <t>SAGAR MAHESH PRASAD KOL</t>
  </si>
  <si>
    <t>RAMESH KUAMR KHEMRAJ RAJAK</t>
  </si>
  <si>
    <t>PANKAJ HETRAM RAJAK</t>
  </si>
  <si>
    <t>N A</t>
  </si>
  <si>
    <t>101257940329</t>
  </si>
  <si>
    <t>101648579467</t>
  </si>
  <si>
    <t>101328543117</t>
  </si>
  <si>
    <t>RAMSHUPHAL SUDAMA  KEWAT</t>
  </si>
  <si>
    <t>MANOJ  MULCHAND KAIWART</t>
  </si>
  <si>
    <t>GYAN KUMAR KEWAT</t>
  </si>
  <si>
    <t>RAHUL LOHAR</t>
  </si>
  <si>
    <t>YUVRAJ GORELAL KOL</t>
  </si>
  <si>
    <t>CHANDRAKANT NARSHING NARUCHE</t>
  </si>
  <si>
    <t>DINESH UTTAM PAWAR</t>
  </si>
  <si>
    <t xml:space="preserve">AKASH KAILAS SURYATAL </t>
  </si>
  <si>
    <t>101509040878</t>
  </si>
  <si>
    <t>2022-23</t>
  </si>
  <si>
    <t>101447362014</t>
  </si>
  <si>
    <t>101803664667</t>
  </si>
  <si>
    <t>SAINATH LAXMAN  NAGRE</t>
  </si>
  <si>
    <t>SUDAM BABURAO SONAVANE</t>
  </si>
  <si>
    <t>ASHVANI KUMAR SANJEEV KUMAR</t>
  </si>
  <si>
    <t>GOLU SHIRAJENDRA YADAV</t>
  </si>
  <si>
    <t>AMIT BHAGWANDAS</t>
  </si>
  <si>
    <t>SURJIIT SHRIJAYRAM YADAV</t>
  </si>
  <si>
    <t>SANDEEP SAHATAM</t>
  </si>
  <si>
    <t>SHYAMSUNDAR  JEEBHKATE</t>
  </si>
  <si>
    <t>RADHAKISHUN BHUVAR</t>
  </si>
  <si>
    <t>NARENDRA SINGH</t>
  </si>
  <si>
    <t>RINKU BIRBAL</t>
  </si>
  <si>
    <t>SURAJ PRALHAD KAMBALE</t>
  </si>
  <si>
    <t>RAJENDRA RAJARAM</t>
  </si>
  <si>
    <t>GIRJUBA BHAGAJI SUSTE</t>
  </si>
  <si>
    <t>VIJAY ANNASAHEB SARODE</t>
  </si>
  <si>
    <t>DURGESH SUKHLAL KEWAT</t>
  </si>
  <si>
    <t xml:space="preserve">NILESH KUMAR SATYABHAN KORI </t>
  </si>
  <si>
    <t>RAHUL MUNSHI CHANDRA</t>
  </si>
  <si>
    <t>AJAY DAS MAHRA</t>
  </si>
  <si>
    <t>SHANKAR PRASAD KEWAT</t>
  </si>
  <si>
    <t>DURGESH RAMESH KEWAT</t>
  </si>
  <si>
    <t>100494492155</t>
  </si>
  <si>
    <t>101237617185</t>
  </si>
  <si>
    <t>101294443276</t>
  </si>
  <si>
    <t>100496082015</t>
  </si>
  <si>
    <t>101787037755</t>
  </si>
  <si>
    <t>100355549941</t>
  </si>
  <si>
    <t>101620050832</t>
  </si>
  <si>
    <t>100546619533</t>
  </si>
  <si>
    <t>Mr.SONU RAJENDARSING PATEL</t>
  </si>
  <si>
    <t xml:space="preserve">MANOJ LAXMAN MISAR </t>
  </si>
  <si>
    <t>SHYAMSUNDAR TEJBALI KEWAT</t>
  </si>
  <si>
    <t xml:space="preserve">MUKESH  BALDEV </t>
  </si>
  <si>
    <t xml:space="preserve">SANTLAL FAUJDAR RAM </t>
  </si>
  <si>
    <t xml:space="preserve">VIJAY LAL RAMESHWAR </t>
  </si>
  <si>
    <t>PRAVEEN KUMAR BECHEN BIND</t>
  </si>
  <si>
    <t xml:space="preserve">SHIVKEMAR KHEDU </t>
  </si>
  <si>
    <t xml:space="preserve">AJAY KUMAR </t>
  </si>
  <si>
    <t xml:space="preserve">MOHIT KUMAR KEWAT </t>
  </si>
  <si>
    <t xml:space="preserve">SUNNY LATE  RAY SINGH </t>
  </si>
  <si>
    <t xml:space="preserve">RAVI SHANKAR KEWAT </t>
  </si>
  <si>
    <t xml:space="preserve">GANESH SAMARU PANIKA </t>
  </si>
  <si>
    <t xml:space="preserve">RAJNEEKANT RAMANGINA RAM </t>
  </si>
  <si>
    <t xml:space="preserve">LAVKESH SINGH KANWAR </t>
  </si>
  <si>
    <t xml:space="preserve">ISHWAR NAMDEV JAGDISH PRASAD </t>
  </si>
  <si>
    <t xml:space="preserve">KAILAS KEWAT GULAB RAY </t>
  </si>
  <si>
    <t xml:space="preserve">LALLURAM PRAJAPATI </t>
  </si>
  <si>
    <t xml:space="preserve">PRAKASH RAMDAS KUMAR </t>
  </si>
  <si>
    <t xml:space="preserve">RAKESH SING PAW </t>
  </si>
  <si>
    <t xml:space="preserve">DURGESH RAMRATAN KUMAR </t>
  </si>
  <si>
    <t xml:space="preserve">RAJKUMAR DEVLAL KEWAT </t>
  </si>
  <si>
    <t xml:space="preserve">RAHUL SHIVAJI NIKAM </t>
  </si>
  <si>
    <t xml:space="preserve">RAGHUNATH PUNDLIK SONWANE </t>
  </si>
  <si>
    <t>PRAMOD SAKHAHARI MUNDE</t>
  </si>
  <si>
    <t>SUNIL BARKU BORDE</t>
  </si>
  <si>
    <t xml:space="preserve">JANKIRAM GULABRAO DEVKAR </t>
  </si>
  <si>
    <t>PUNDLIK GHUGE</t>
  </si>
  <si>
    <t xml:space="preserve">GANPAT DEVIDAS DHAKNE </t>
  </si>
  <si>
    <t>101169572552</t>
  </si>
  <si>
    <t>101169572568</t>
  </si>
  <si>
    <t>100369957703</t>
  </si>
  <si>
    <t>101330014341</t>
  </si>
  <si>
    <t>101011552637</t>
  </si>
  <si>
    <t>101486135906</t>
  </si>
  <si>
    <t>101486135947</t>
  </si>
  <si>
    <t>101828805752</t>
  </si>
  <si>
    <t>101549112547</t>
  </si>
  <si>
    <t>100979296846</t>
  </si>
  <si>
    <t>Mr.VIMALKUMAR RAJESHWAR DAYAL YADAV</t>
  </si>
  <si>
    <t>Asst.</t>
  </si>
  <si>
    <t>SOHAN SHEETAL SINGH</t>
  </si>
  <si>
    <t>NIRAJ RAMESHWAR SINGH</t>
  </si>
  <si>
    <t>PRAMOD RAMLOCHAN PRASAD</t>
  </si>
  <si>
    <t>VINOD KUMAR KUTUR RAM</t>
  </si>
  <si>
    <t xml:space="preserve">SANTOSH MANOHAR NARWADE </t>
  </si>
  <si>
    <t>GAJANAN RAOSAHEB DHADVE</t>
  </si>
  <si>
    <t>Mr.RAVINDRA POPAT GHUGE</t>
  </si>
  <si>
    <t>PRAVIN  SITARAM GHUGE</t>
  </si>
  <si>
    <t>GANGADHAR  NAMDEV GAIKWAD</t>
  </si>
  <si>
    <t>YASHAVANT BHIMRAO ALANE</t>
  </si>
  <si>
    <t>BABASAHEB SOPAN GOTIS</t>
  </si>
  <si>
    <t>GULAB SHESHERAO JADHAV</t>
  </si>
  <si>
    <t>VIJAY SUKHDEV GHUGE</t>
  </si>
  <si>
    <t>SAMDHAN BALIRAM POGHE</t>
  </si>
  <si>
    <t>101244428824</t>
  </si>
  <si>
    <t>100496346777</t>
  </si>
  <si>
    <t>100767276345</t>
  </si>
  <si>
    <t>100212456973</t>
  </si>
  <si>
    <t>100111658059</t>
  </si>
  <si>
    <t>101083165706</t>
  </si>
  <si>
    <t>100759052545</t>
  </si>
  <si>
    <t>100311154555</t>
  </si>
  <si>
    <t>101129673273</t>
  </si>
  <si>
    <t xml:space="preserve">ANIL JOKHU RAJBHAR </t>
  </si>
  <si>
    <t xml:space="preserve">VAIBHAVKUMAR PRAMODKUMAR YADAV </t>
  </si>
  <si>
    <t>UMESH SINGH ANGA SINGH PAW</t>
  </si>
  <si>
    <t>RAMVILASH PANNALAL YADAV</t>
  </si>
  <si>
    <t xml:space="preserve">DEVNATH KASHIRAM SINGH </t>
  </si>
  <si>
    <t>CHAIN SHINGH HIMMAT</t>
  </si>
  <si>
    <t xml:space="preserve">MAN SINGH BHARAT SINGH </t>
  </si>
  <si>
    <t xml:space="preserve">JHALKAN SINGH LODHI </t>
  </si>
  <si>
    <t>BASVRAJ MAHAVIR GHEWARE</t>
  </si>
  <si>
    <t>YOGESH BANDU BHOYAR</t>
  </si>
  <si>
    <t>RAJAN SUKHDEV BHOYAR</t>
  </si>
  <si>
    <t>SUNEEL SHIV PRATAP</t>
  </si>
  <si>
    <t>MOTI SINGH GARBO SINGH</t>
  </si>
  <si>
    <t>MAHESH SINGH SHIV KUMAR PAW</t>
  </si>
  <si>
    <t>BAPURAO NAGORAO PAWAR</t>
  </si>
  <si>
    <t xml:space="preserve">SACHIN VITTHAL POPATWAR </t>
  </si>
  <si>
    <t xml:space="preserve">DEEPAK VIKAS SONAVNE </t>
  </si>
  <si>
    <t>ASHISH GAOPAL TOUR</t>
  </si>
  <si>
    <t>TUFANI PYARE PASWAN</t>
  </si>
  <si>
    <t>Atte. &amp; Cant.</t>
  </si>
  <si>
    <t xml:space="preserve">GANESH BAJIRAO GHUGE </t>
  </si>
  <si>
    <t>ASHOK FAKIRRAV DIGHOLE</t>
  </si>
  <si>
    <t>101434181312</t>
  </si>
  <si>
    <t>101413169878</t>
  </si>
  <si>
    <t>100623535989</t>
  </si>
  <si>
    <t>101169572523</t>
  </si>
  <si>
    <t>101622046689</t>
  </si>
  <si>
    <t>2502119807</t>
  </si>
  <si>
    <t>100140832951</t>
  </si>
  <si>
    <t>100150177178</t>
  </si>
  <si>
    <t>100914270525</t>
  </si>
  <si>
    <t>100704567567</t>
  </si>
  <si>
    <t>101482427553</t>
  </si>
  <si>
    <t>101850928144</t>
  </si>
  <si>
    <t>101846367948</t>
  </si>
  <si>
    <t>101129746334</t>
  </si>
  <si>
    <t>101846368255</t>
  </si>
  <si>
    <t>101154997594</t>
  </si>
  <si>
    <t>101344609778</t>
  </si>
  <si>
    <t>100623773235</t>
  </si>
  <si>
    <t>100336588343</t>
  </si>
  <si>
    <t xml:space="preserve">GULSHAN SATTRAM </t>
  </si>
  <si>
    <t>SAURAV VIJAY CHAND  KUMAR</t>
  </si>
  <si>
    <t xml:space="preserve">ABHAY HARIM PRASAD  RAM </t>
  </si>
  <si>
    <t xml:space="preserve">SUNIL KUMAR KOL </t>
  </si>
  <si>
    <t xml:space="preserve">OM PRAKASH KEWAT </t>
  </si>
  <si>
    <t xml:space="preserve">VIJAY  BYASMUNI </t>
  </si>
  <si>
    <t xml:space="preserve">GOVIND KUMAR MANJHI  </t>
  </si>
  <si>
    <t xml:space="preserve">JAMUNA PRASAD KEWAT </t>
  </si>
  <si>
    <t xml:space="preserve">PRADEEP KUMAR KORI </t>
  </si>
  <si>
    <t xml:space="preserve">VIKAS KUMAR BIND </t>
  </si>
  <si>
    <t xml:space="preserve">SANJAY KUMAR KEWAT </t>
  </si>
  <si>
    <t xml:space="preserve">UMESH KUMAR KOL </t>
  </si>
  <si>
    <t xml:space="preserve">DEWSHARAN MISHRA </t>
  </si>
  <si>
    <t xml:space="preserve">LAXMANLAL PURANLAL  KEWAT  </t>
  </si>
  <si>
    <t xml:space="preserve">MO . SAMEER </t>
  </si>
  <si>
    <t xml:space="preserve">MOOLCHAND PARSHURAM YADAV </t>
  </si>
  <si>
    <t xml:space="preserve">GOKUL BIHARIRAL YADAV </t>
  </si>
  <si>
    <t xml:space="preserve">RAHUL SANTOSH KEWAT </t>
  </si>
  <si>
    <t xml:space="preserve">VINOD KEDAR KORI </t>
  </si>
  <si>
    <t xml:space="preserve">ASHISH KUMAR KORI </t>
  </si>
  <si>
    <t xml:space="preserve">DAYARAM BABURAM KOL </t>
  </si>
  <si>
    <t xml:space="preserve">PRAKASH BALIRAM MANGRULE </t>
  </si>
  <si>
    <t xml:space="preserve">MOHAMMAD SUHEL </t>
  </si>
  <si>
    <t xml:space="preserve">GOKUL DADURAM  KEWAT </t>
  </si>
  <si>
    <t>RAJU DATTA KOLATE</t>
  </si>
  <si>
    <t xml:space="preserve">KAKASAHEB BHIKAJI KALUNKE </t>
  </si>
  <si>
    <t xml:space="preserve">SARJERAO NARAYANRAO SURSHE </t>
  </si>
  <si>
    <t>RASHTRAPAL BABURAO ARAKH</t>
  </si>
  <si>
    <t xml:space="preserve">DHANRAJ PRABHAKAR DADE </t>
  </si>
  <si>
    <t>101216608444</t>
  </si>
  <si>
    <t>101620237013</t>
  </si>
  <si>
    <t>100494642495</t>
  </si>
  <si>
    <t>101871947241</t>
  </si>
  <si>
    <t>101463617974</t>
  </si>
  <si>
    <t>101863706217</t>
  </si>
  <si>
    <t>101072187511</t>
  </si>
  <si>
    <t>101209684871</t>
  </si>
  <si>
    <t>101863671534</t>
  </si>
  <si>
    <t>101863692568</t>
  </si>
  <si>
    <t>101482427530</t>
  </si>
  <si>
    <t>101429033586</t>
  </si>
  <si>
    <t>101867703931</t>
  </si>
  <si>
    <t>101584496995</t>
  </si>
  <si>
    <t>100067421309</t>
  </si>
  <si>
    <t>OCT</t>
  </si>
  <si>
    <t>NOV</t>
  </si>
  <si>
    <t>DEC</t>
  </si>
  <si>
    <t>JAN</t>
  </si>
  <si>
    <t>FEB</t>
  </si>
  <si>
    <t>MAR</t>
  </si>
  <si>
    <t xml:space="preserve">RAJEEV BECHE LAL </t>
  </si>
  <si>
    <t>JAYARAJ SINGH GOND</t>
  </si>
  <si>
    <t>GHANSHYAM RAGHUVIR  SINGH</t>
  </si>
  <si>
    <t>PANKAJ KUMAR MANSUKH DAS MAHRA</t>
  </si>
  <si>
    <t>KRISHN KUMAR BHAVARAV SINGH</t>
  </si>
  <si>
    <t>HANSRAJ REWA KEWAT</t>
  </si>
  <si>
    <t>PANKAJ NARESH KEWAT</t>
  </si>
  <si>
    <t>PANKAJ DAYARAM PRAJAPATI</t>
  </si>
  <si>
    <t>GANPAT LAXMAN SINGH</t>
  </si>
  <si>
    <t>RAMLAL LATE MACHNU MAHRA</t>
  </si>
  <si>
    <t>KRISHPAL DHANRAM MAHRA</t>
  </si>
  <si>
    <t>AJAY KUMAR SANTOSH PRAJAPTI</t>
  </si>
  <si>
    <t>VIKAS BHARAT GAVAI</t>
  </si>
  <si>
    <t>SANDIP ANKUSH EDAKE</t>
  </si>
  <si>
    <t>PRATAP PRAKASH GHUGE</t>
  </si>
  <si>
    <t>BASANTLAL  HORILAL</t>
  </si>
  <si>
    <t>RAVINDRA RAMBALI</t>
  </si>
  <si>
    <t>BABARAO SHIVAJI GADHE</t>
  </si>
  <si>
    <t>SHANKAR SHRIRAM GADHE</t>
  </si>
  <si>
    <t>RAM KESH RAMLAKHAN</t>
  </si>
  <si>
    <t>DEVIDAS UTTAMRAO THOMBARE</t>
  </si>
  <si>
    <t>RAMESH KISAN BHAWAR</t>
  </si>
  <si>
    <t>PANKAJ DHANRAJ PATIL</t>
  </si>
  <si>
    <t>BHAGAVAN KESHAORAO SANGLE</t>
  </si>
  <si>
    <t>100494688782</t>
  </si>
  <si>
    <t>101270364537</t>
  </si>
  <si>
    <t>101766189231</t>
  </si>
  <si>
    <t>101579296244</t>
  </si>
  <si>
    <t>100972695605</t>
  </si>
  <si>
    <t>101556414109</t>
  </si>
  <si>
    <t>101154997663</t>
  </si>
  <si>
    <t>101129673176</t>
  </si>
  <si>
    <t>101386983820</t>
  </si>
  <si>
    <t>101183345002</t>
  </si>
  <si>
    <t>101154997600</t>
  </si>
  <si>
    <t>100983152392</t>
  </si>
  <si>
    <t>101875774505</t>
  </si>
  <si>
    <t>DIPAKKUMAR YADAV</t>
  </si>
  <si>
    <t>DHEERAJ RAJ KUMAR</t>
  </si>
  <si>
    <t>KRISHAN KUMAR  LOHA SINGH</t>
  </si>
  <si>
    <t>BALARAM LOHA SINGH</t>
  </si>
  <si>
    <t xml:space="preserve">SUBEDAR MAHATAM </t>
  </si>
  <si>
    <t>RAJESH JAGDISH KUMAR</t>
  </si>
  <si>
    <t>RAHUL SANTOSH KEWAT</t>
  </si>
  <si>
    <t>JAYPAL SUDARSHAN KORI</t>
  </si>
  <si>
    <t>ASHISH KUMAR MADDHESHIYA</t>
  </si>
  <si>
    <t>RAMROOP RAJPAL SINGH GOND</t>
  </si>
  <si>
    <t xml:space="preserve">TILAKRAJ SINGH RAMASHRAY GOND </t>
  </si>
  <si>
    <t>SATYENDRA RAMRAJ SINGH</t>
  </si>
  <si>
    <t>PAWAN BUDDHIRAJ CHAUHAN</t>
  </si>
  <si>
    <t>RAJMAN RAMAVTAR SINGH GAOND</t>
  </si>
  <si>
    <t>AMIT SINGH  BANSH BHADUR</t>
  </si>
  <si>
    <t>DEENU GAYADEEN KEWAT</t>
  </si>
  <si>
    <t>CHUNNILAL DHULIYA PURNLAL</t>
  </si>
  <si>
    <t>DADURAM HETRAM KEWAT</t>
  </si>
  <si>
    <t xml:space="preserve">HARIKANT RAMAWADH PRASAD </t>
  </si>
  <si>
    <t xml:space="preserve">SACHIN SUDARSHAN BIND </t>
  </si>
  <si>
    <t>JEEVAN NANKU SINGH PAW</t>
  </si>
  <si>
    <t>AMARNATH ARJUN BIND</t>
  </si>
  <si>
    <t>DHANANJAY SINGH GOL SINGH</t>
  </si>
  <si>
    <t>BRIBAL TEJU SINGH</t>
  </si>
  <si>
    <t>RAVI LAXMAN GUPTA</t>
  </si>
  <si>
    <t xml:space="preserve">MITHLESH KUMAR RAMNATH BAIGA </t>
  </si>
  <si>
    <t>Mr.JAYKISAN PAPPUSING BHUNJE</t>
  </si>
  <si>
    <t>RAHUL SHIVAJI NIKAM</t>
  </si>
  <si>
    <t xml:space="preserve">KESHAV DIGAMBAR PAWAR </t>
  </si>
  <si>
    <t>ANAND JAYVANTRAO SHIMPALE</t>
  </si>
  <si>
    <t>RAMCHANDRA DNYANESHWAR KHILLARE</t>
  </si>
  <si>
    <t>TULSHIRAM KUNDLIK BORUDE</t>
  </si>
  <si>
    <t>NILESH SHALIK PATIL</t>
  </si>
  <si>
    <t>SUBHASH PANDIT RATHOD</t>
  </si>
  <si>
    <t xml:space="preserve">MANOHAR SHESHERAO PAWAR </t>
  </si>
  <si>
    <t>SACHIN DEVIDAS MHASKE</t>
  </si>
  <si>
    <t>AMIT HANMANT DEVKE</t>
  </si>
  <si>
    <t>BHAGWAN  KESHAORAO SANGALE</t>
  </si>
  <si>
    <t>SANTOSH GANPAT VHAGADE</t>
  </si>
  <si>
    <t xml:space="preserve">AVNESH KUMAR RAMKISHAN </t>
  </si>
  <si>
    <t>101594768052</t>
  </si>
  <si>
    <t>101211113602</t>
  </si>
  <si>
    <t>101773598000</t>
  </si>
  <si>
    <t>100972708698</t>
  </si>
  <si>
    <t>101294443314</t>
  </si>
  <si>
    <t>101777276468</t>
  </si>
  <si>
    <t>101622045980</t>
  </si>
  <si>
    <t>101720121317</t>
  </si>
  <si>
    <t>101884001392</t>
  </si>
  <si>
    <t>101367185695</t>
  </si>
  <si>
    <t>101852742916</t>
  </si>
  <si>
    <t>101628536380</t>
  </si>
  <si>
    <t>101890703465</t>
  </si>
  <si>
    <t>101890703483</t>
  </si>
  <si>
    <t>101388022060</t>
  </si>
  <si>
    <t>101884195319</t>
  </si>
  <si>
    <t>101882253325</t>
  </si>
  <si>
    <t>101887203828</t>
  </si>
  <si>
    <t>101257940340</t>
  </si>
  <si>
    <t>101884195303</t>
  </si>
  <si>
    <t>AVNESH KUMAR RAMKISHAN</t>
  </si>
  <si>
    <t>101566332989</t>
  </si>
  <si>
    <t>101284008792</t>
  </si>
  <si>
    <t>101579944558</t>
  </si>
  <si>
    <t>100357131472</t>
  </si>
  <si>
    <t xml:space="preserve">DATTA BAJIRAO KUBADE </t>
  </si>
  <si>
    <t>SANTOSH GHUGE</t>
  </si>
  <si>
    <t xml:space="preserve">NAMDEV GOVINDRAV MISAL </t>
  </si>
  <si>
    <t xml:space="preserve">GAJANAN SUDHAKAR GITE </t>
  </si>
  <si>
    <t>JANARDHAN VAMAN DEVKAR</t>
  </si>
  <si>
    <t>SHRIRAM  HARI WADGE</t>
  </si>
  <si>
    <t xml:space="preserve">SONBA RAMRAO PAIKRAO </t>
  </si>
  <si>
    <t xml:space="preserve">DINESH RAJU CHOUDHARY </t>
  </si>
  <si>
    <t xml:space="preserve">RAJESH KUMAR KAMALA RAI </t>
  </si>
  <si>
    <t>PAVAN SURENDRA DHABE</t>
  </si>
  <si>
    <t xml:space="preserve">RAJKUMAR RAMAUTAR </t>
  </si>
  <si>
    <t xml:space="preserve">RAJDEEP PARMESHWAR DHABE </t>
  </si>
  <si>
    <t xml:space="preserve">VINAYAK KASHINATH PATIL </t>
  </si>
  <si>
    <t>100495557883</t>
  </si>
  <si>
    <t>101257940150</t>
  </si>
  <si>
    <t>101257940372</t>
  </si>
  <si>
    <t>101347179343</t>
  </si>
  <si>
    <t>100495670058</t>
  </si>
  <si>
    <t>100972708755</t>
  </si>
  <si>
    <t>101129673225</t>
  </si>
  <si>
    <t>100494642469</t>
  </si>
  <si>
    <t>100495583957</t>
  </si>
  <si>
    <t>100495238870</t>
  </si>
  <si>
    <t>100354114896</t>
  </si>
  <si>
    <t>101417305401</t>
  </si>
  <si>
    <t>100494440272</t>
  </si>
  <si>
    <t>100972724652</t>
  </si>
  <si>
    <t>101547758566</t>
  </si>
  <si>
    <t>100193782415</t>
  </si>
  <si>
    <t>100972695499</t>
  </si>
  <si>
    <t>101887830449</t>
  </si>
  <si>
    <t xml:space="preserve">VIJAY SINGH SANTAN SINGH </t>
  </si>
  <si>
    <t xml:space="preserve">MUKESH KUMAR  RAMNIYAJ  KORI </t>
  </si>
  <si>
    <t xml:space="preserve">RAMESH PRASAD KORI </t>
  </si>
  <si>
    <t xml:space="preserve">MANOHAR HARI SINGH </t>
  </si>
  <si>
    <t xml:space="preserve">LALUPRATAP DEVNARAYAN SINGH </t>
  </si>
  <si>
    <t xml:space="preserve">JAYLAL SUDARSHAN KORI </t>
  </si>
  <si>
    <t xml:space="preserve">SURYA PRATAP KORI </t>
  </si>
  <si>
    <t xml:space="preserve">PARAMOD PATIRAM SINGH </t>
  </si>
  <si>
    <t xml:space="preserve">DEVENDRAMANI RAMMANOHAR </t>
  </si>
  <si>
    <t xml:space="preserve">SURAJ SHYAMLAL KEWAT </t>
  </si>
  <si>
    <t>GANGADHAR NAMDEV GAIKWAD</t>
  </si>
  <si>
    <t>BHARAT PUNJAJI BORADE</t>
  </si>
  <si>
    <t>101559657241</t>
  </si>
  <si>
    <t>100494466412</t>
  </si>
  <si>
    <t>2501924822</t>
  </si>
  <si>
    <t>100106598922</t>
  </si>
  <si>
    <t>100172424832</t>
  </si>
  <si>
    <t>101622320702</t>
  </si>
  <si>
    <t>101600355844</t>
  </si>
  <si>
    <t>HTTS FETTLING   B</t>
  </si>
  <si>
    <t>HTTS FETTLING   A</t>
  </si>
  <si>
    <t xml:space="preserve">HTTS GLUING     B </t>
  </si>
  <si>
    <t xml:space="preserve">HTTS GLUING     A </t>
  </si>
  <si>
    <t>101885164697</t>
  </si>
  <si>
    <t>101908536703</t>
  </si>
  <si>
    <t>101766212744</t>
  </si>
  <si>
    <t>101908382425</t>
  </si>
  <si>
    <t>101482100073</t>
  </si>
  <si>
    <t>101525603624</t>
  </si>
  <si>
    <t>101892540109</t>
  </si>
  <si>
    <t>101771705806</t>
  </si>
  <si>
    <t>101450918999</t>
  </si>
  <si>
    <t>101113352079</t>
  </si>
  <si>
    <t>100704358942</t>
  </si>
  <si>
    <t>101129673130</t>
  </si>
  <si>
    <t>101439427217</t>
  </si>
  <si>
    <t>IP Number (10 Digits Only)</t>
  </si>
  <si>
    <t>Name (Alphabets Only)</t>
  </si>
  <si>
    <t>Date of Appointment (DD/MM/YYYY)Eg : 01/01/1970</t>
  </si>
  <si>
    <t>Date of Birth (DD/MM/YYYY) Eg : 01/01/1970</t>
  </si>
  <si>
    <t>Gender (M/F)</t>
  </si>
  <si>
    <t>UAN Number</t>
  </si>
  <si>
    <t>TARACHAND SALVE</t>
  </si>
  <si>
    <t>22.11.2020</t>
  </si>
  <si>
    <t>22.09.1980</t>
  </si>
  <si>
    <t>M</t>
  </si>
  <si>
    <t>10-04946858-69</t>
  </si>
  <si>
    <t>01.01.2017</t>
  </si>
  <si>
    <t>04.01.1979</t>
  </si>
  <si>
    <t>10-10115526-37</t>
  </si>
  <si>
    <t>GANESH JADHAV</t>
  </si>
  <si>
    <t>01.10.2017</t>
  </si>
  <si>
    <t>12.12.1956</t>
  </si>
  <si>
    <t>10-10115525-25</t>
  </si>
  <si>
    <t>NAGARE VIJAY LALA</t>
  </si>
  <si>
    <t>17.02.2021</t>
  </si>
  <si>
    <t>14.03.1974</t>
  </si>
  <si>
    <t>10-11840294-93</t>
  </si>
  <si>
    <t>PANDURANG SONAWANE</t>
  </si>
  <si>
    <t>01.12.2017</t>
  </si>
  <si>
    <t>18.01.1970</t>
  </si>
  <si>
    <t>10-12295285-46</t>
  </si>
  <si>
    <t>SITARAM GHUGE</t>
  </si>
  <si>
    <t>28.11.2022</t>
  </si>
  <si>
    <t>17.10.1987</t>
  </si>
  <si>
    <t>10-03571314-72</t>
  </si>
  <si>
    <t>SANTOSH GADHE</t>
  </si>
  <si>
    <t>01.12.2016</t>
  </si>
  <si>
    <t>09.10.1979</t>
  </si>
  <si>
    <t>10-03365883-43</t>
  </si>
  <si>
    <t>BALESHWAR BHUWAR MALAH</t>
  </si>
  <si>
    <t>01.07.2019</t>
  </si>
  <si>
    <t>10-01065989-22</t>
  </si>
  <si>
    <t>SHRIHARI SANGLE</t>
  </si>
  <si>
    <t>01.05.2018</t>
  </si>
  <si>
    <t>10-03541148-96</t>
  </si>
  <si>
    <t>BABASAHEB GATH</t>
  </si>
  <si>
    <t>01.04.2015</t>
  </si>
  <si>
    <t>10-04949832-42</t>
  </si>
  <si>
    <t>DILIP TATE</t>
  </si>
  <si>
    <t>01.08.2014</t>
  </si>
  <si>
    <t>02.10.1983</t>
  </si>
  <si>
    <t>10-04944563-08</t>
  </si>
  <si>
    <t>SUDHAKAR KALE</t>
  </si>
  <si>
    <t>01.01.2016</t>
  </si>
  <si>
    <t>10-06727645-80</t>
  </si>
  <si>
    <t>SHAILENDRA GUNAWAT</t>
  </si>
  <si>
    <t>01.09.2018</t>
  </si>
  <si>
    <t>12.05.1981</t>
  </si>
  <si>
    <t>10-04958170-48</t>
  </si>
  <si>
    <t>BABASAHEB KAPDE</t>
  </si>
  <si>
    <t>01.06.2014</t>
  </si>
  <si>
    <t>07.04.1985</t>
  </si>
  <si>
    <t>10-04945213-09</t>
  </si>
  <si>
    <t>DEVIDAS MORE</t>
  </si>
  <si>
    <t>01.08.2015</t>
  </si>
  <si>
    <t>05.09.1987</t>
  </si>
  <si>
    <t>10-05467110-37</t>
  </si>
  <si>
    <t>PRAVIN GAVHANKAR</t>
  </si>
  <si>
    <t>13.07.1983</t>
  </si>
  <si>
    <t>10-04946706-77</t>
  </si>
  <si>
    <t>DATTA PAWAR</t>
  </si>
  <si>
    <t>12.08.1982</t>
  </si>
  <si>
    <t>10-04946887-82</t>
  </si>
  <si>
    <t>VIJAY SARODE</t>
  </si>
  <si>
    <t>07.04.1979</t>
  </si>
  <si>
    <t>10-05466195-33</t>
  </si>
  <si>
    <t>RAMESHWAR PANCHAL</t>
  </si>
  <si>
    <t>01.09.2015</t>
  </si>
  <si>
    <t>10-05758419-91</t>
  </si>
  <si>
    <t>BHAGWAN VAKATKAR</t>
  </si>
  <si>
    <t>29.04.2021</t>
  </si>
  <si>
    <t>20.06.1972</t>
  </si>
  <si>
    <t>10-04962486-92</t>
  </si>
  <si>
    <t>26.11.2019</t>
  </si>
  <si>
    <t>25.01.1971</t>
  </si>
  <si>
    <t>10-01724248-32</t>
  </si>
  <si>
    <t>01.09.2012</t>
  </si>
  <si>
    <t>08.07.1972</t>
  </si>
  <si>
    <t>10-01704230-42</t>
  </si>
  <si>
    <t>BHAUSAHEB NAGRE</t>
  </si>
  <si>
    <t>01.07.2017</t>
  </si>
  <si>
    <t>10-11549976-44</t>
  </si>
  <si>
    <t>SESHERAO GAGALWAD</t>
  </si>
  <si>
    <t>01.12.2018</t>
  </si>
  <si>
    <t>10-04944664-12</t>
  </si>
  <si>
    <t>MAROTI JIBHKATE</t>
  </si>
  <si>
    <t>30.08.1985</t>
  </si>
  <si>
    <t>10-06147624-23</t>
  </si>
  <si>
    <t>ASHOK DIGHOLE</t>
  </si>
  <si>
    <t>08.07.2022</t>
  </si>
  <si>
    <t>01.07.1991</t>
  </si>
  <si>
    <t>10-13869838-20</t>
  </si>
  <si>
    <t>VIJAY GAVHANKAR</t>
  </si>
  <si>
    <t>10-04946706-83</t>
  </si>
  <si>
    <t>05.12.2022</t>
  </si>
  <si>
    <t>01.01.1981</t>
  </si>
  <si>
    <t>10-12579403-40</t>
  </si>
  <si>
    <t>RAMESH BHAWAR</t>
  </si>
  <si>
    <t>22.10.2022</t>
  </si>
  <si>
    <t>10-12601570-34</t>
  </si>
  <si>
    <t>KANTARAO KHAWALE</t>
  </si>
  <si>
    <t>01.09.2017</t>
  </si>
  <si>
    <t>10-11296732-18</t>
  </si>
  <si>
    <t>VAIJINATH VINAYAK SONAWANE</t>
  </si>
  <si>
    <t>01.01.2019</t>
  </si>
  <si>
    <t>02.06.1982</t>
  </si>
  <si>
    <t>10-00674213-09</t>
  </si>
  <si>
    <t>SHIVAJI SHELKE</t>
  </si>
  <si>
    <t>15.03.2022</t>
  </si>
  <si>
    <t>10-12579403-29</t>
  </si>
  <si>
    <t>YASHWANT AALANE</t>
  </si>
  <si>
    <t>07.07.2022</t>
  </si>
  <si>
    <t>15.07.1987</t>
  </si>
  <si>
    <t>10-10831657-06</t>
  </si>
  <si>
    <t>DNYANESHWAR GHUGE</t>
  </si>
  <si>
    <t>02.05.2019</t>
  </si>
  <si>
    <t>14.10.1984</t>
  </si>
  <si>
    <t>10-04957989-61</t>
  </si>
  <si>
    <t>GAJANAN TALANKAR</t>
  </si>
  <si>
    <t>28.11.2020</t>
  </si>
  <si>
    <t>01.11.1985</t>
  </si>
  <si>
    <t>10-09832139-56</t>
  </si>
  <si>
    <t>SUDAM SONAVANE</t>
  </si>
  <si>
    <t>19.05.2022</t>
  </si>
  <si>
    <t>03.07.1979</t>
  </si>
  <si>
    <t>10-04944921-55</t>
  </si>
  <si>
    <t>SUNIL SABLE</t>
  </si>
  <si>
    <t>01.04.2019</t>
  </si>
  <si>
    <t>08.11.1981</t>
  </si>
  <si>
    <t>10-04952388-70</t>
  </si>
  <si>
    <t>NAMDEO MISAL</t>
  </si>
  <si>
    <t>01.11.2014</t>
  </si>
  <si>
    <t>26.06.1972</t>
  </si>
  <si>
    <t>10-04948001-78</t>
  </si>
  <si>
    <t>ASHOK GAIKWAD</t>
  </si>
  <si>
    <t>02.05.2017</t>
  </si>
  <si>
    <t>10-04944822-28</t>
  </si>
  <si>
    <t>RAJESH KAMBLE</t>
  </si>
  <si>
    <t>01.06.2017</t>
  </si>
  <si>
    <t>01.07.1976</t>
  </si>
  <si>
    <t>10-11296732-25</t>
  </si>
  <si>
    <t>RAMKESH YADAV</t>
  </si>
  <si>
    <t>03.09.2020</t>
  </si>
  <si>
    <t>07.03.1985</t>
  </si>
  <si>
    <t>10-11549976-63</t>
  </si>
  <si>
    <t>SUNIL BORDE</t>
  </si>
  <si>
    <t>01.07.2016</t>
  </si>
  <si>
    <t>20.05.1985</t>
  </si>
  <si>
    <t>10-03699577-03</t>
  </si>
  <si>
    <t>BHAGWAN SANGLE</t>
  </si>
  <si>
    <t>25.03.1985</t>
  </si>
  <si>
    <t>10-11549976-00</t>
  </si>
  <si>
    <t>RAVINDRA GHUGE</t>
  </si>
  <si>
    <t>01.11.2018</t>
  </si>
  <si>
    <t>01.01.1989</t>
  </si>
  <si>
    <t>10-03111545-55</t>
  </si>
  <si>
    <t>RAJENDRA POHALE</t>
  </si>
  <si>
    <t>10.07.2019</t>
  </si>
  <si>
    <t>11.02.1962</t>
  </si>
  <si>
    <t>10-02944104-51</t>
  </si>
  <si>
    <t>11.07.1982</t>
  </si>
  <si>
    <t>10-07682954-67</t>
  </si>
  <si>
    <t>DADARAO GAGALWAD</t>
  </si>
  <si>
    <t>01.11.2015</t>
  </si>
  <si>
    <t>02.10.1988</t>
  </si>
  <si>
    <t>10-06138389-51</t>
  </si>
  <si>
    <t>GAJANAN RAUT</t>
  </si>
  <si>
    <t>01.07.2015</t>
  </si>
  <si>
    <t>14.10.1983</t>
  </si>
  <si>
    <t>10-05290351-14</t>
  </si>
  <si>
    <t>PRAKASH GAMBHIRE</t>
  </si>
  <si>
    <t>01.02.2019</t>
  </si>
  <si>
    <t>03.02.1962</t>
  </si>
  <si>
    <t>10-07668536-27</t>
  </si>
  <si>
    <t>01.09.2019</t>
  </si>
  <si>
    <t>02.02.1982</t>
  </si>
  <si>
    <t>10-02210990-95</t>
  </si>
  <si>
    <t>21.04.2022</t>
  </si>
  <si>
    <t>13.09.1978</t>
  </si>
  <si>
    <t>10-09326079-11</t>
  </si>
  <si>
    <t>01.08.2012</t>
  </si>
  <si>
    <t>10.06.1988</t>
  </si>
  <si>
    <t>10-03735732-06</t>
  </si>
  <si>
    <t>KIRAN BABURAO JADHAV</t>
  </si>
  <si>
    <t>07.06.1984</t>
  </si>
  <si>
    <t>10-04944402-72</t>
  </si>
  <si>
    <t>SAINATH NAGARE</t>
  </si>
  <si>
    <t>15.05.2022</t>
  </si>
  <si>
    <t>29.03.1991</t>
  </si>
  <si>
    <t>10-09405100-80</t>
  </si>
  <si>
    <t>GANESH SHINDE</t>
  </si>
  <si>
    <t>01.08.2016</t>
  </si>
  <si>
    <t>01.01.1983</t>
  </si>
  <si>
    <t>10-07683305-57</t>
  </si>
  <si>
    <t>SANTOSH LAGGAD</t>
  </si>
  <si>
    <t>28.02.2020</t>
  </si>
  <si>
    <t>27.01.1978</t>
  </si>
  <si>
    <t>10-11840294-72</t>
  </si>
  <si>
    <t>MADHUR PRAJAPATI</t>
  </si>
  <si>
    <t>19.06.1981</t>
  </si>
  <si>
    <t>10-02124569-73</t>
  </si>
  <si>
    <t>NILESH wanjare</t>
  </si>
  <si>
    <t>01.07.1985</t>
  </si>
  <si>
    <t>10-04955578-83</t>
  </si>
  <si>
    <t>ATUL JADHAV</t>
  </si>
  <si>
    <t>06.07.2021</t>
  </si>
  <si>
    <t>21.04.1986</t>
  </si>
  <si>
    <t>10-07359785-42</t>
  </si>
  <si>
    <t>DNYANESWAR PAWAR</t>
  </si>
  <si>
    <t>02.06.1984</t>
  </si>
  <si>
    <t>10-04954248-30</t>
  </si>
  <si>
    <t>MILIND PANDAVVIR</t>
  </si>
  <si>
    <t>10.11.1987</t>
  </si>
  <si>
    <t>10-07583793-57</t>
  </si>
  <si>
    <t>MADHAV NATKAR</t>
  </si>
  <si>
    <t>01.06.2019</t>
  </si>
  <si>
    <t>19.06.1992</t>
  </si>
  <si>
    <t>10-04161775-70</t>
  </si>
  <si>
    <t>21.01.1969</t>
  </si>
  <si>
    <t>10-02060165-10</t>
  </si>
  <si>
    <t>RAGHUNATH SONAWANE</t>
  </si>
  <si>
    <t>18.06.2022</t>
  </si>
  <si>
    <t>26.03.1988</t>
  </si>
  <si>
    <t>10-11840294-01</t>
  </si>
  <si>
    <t>VISHAL SHEJUL</t>
  </si>
  <si>
    <t>03.11.2019</t>
  </si>
  <si>
    <t>01.07.1989</t>
  </si>
  <si>
    <t>10-04946918-98</t>
  </si>
  <si>
    <t>PRAVIN MANDAVKAR</t>
  </si>
  <si>
    <t>09.06.1985</t>
  </si>
  <si>
    <t>10-04946424-69</t>
  </si>
  <si>
    <t>GANESH TAYDE</t>
  </si>
  <si>
    <t>01.08.2018</t>
  </si>
  <si>
    <t>04.05.1987</t>
  </si>
  <si>
    <t>10-07048301-05</t>
  </si>
  <si>
    <t>VINOD BORE</t>
  </si>
  <si>
    <t>14.01.1992</t>
  </si>
  <si>
    <t>10-04078743-35</t>
  </si>
  <si>
    <t>SHYAMSUNDER JEEBHKATE</t>
  </si>
  <si>
    <t>23.02.2020</t>
  </si>
  <si>
    <t>12.07.1990</t>
  </si>
  <si>
    <t>10-03555499-41</t>
  </si>
  <si>
    <t>DEVIDAS GAGALWAD</t>
  </si>
  <si>
    <t>02.04.2012</t>
  </si>
  <si>
    <t>14.06.1990</t>
  </si>
  <si>
    <t>10-01344836-18</t>
  </si>
  <si>
    <t>LAXMAN KENDRE</t>
  </si>
  <si>
    <t>17.05.1968</t>
  </si>
  <si>
    <t>10-02046660-63</t>
  </si>
  <si>
    <t>VILAS KAMBLE</t>
  </si>
  <si>
    <t>02.06.1972</t>
  </si>
  <si>
    <t>10-04066074-13</t>
  </si>
  <si>
    <t>JITENDRAKUMAR BHARTI</t>
  </si>
  <si>
    <t>18.03.2020</t>
  </si>
  <si>
    <t>08.02.1990</t>
  </si>
  <si>
    <t>SANDEEP NARWADE</t>
  </si>
  <si>
    <t>12.05.2021</t>
  </si>
  <si>
    <t>12.10.1989</t>
  </si>
  <si>
    <t>10-11806860-27</t>
  </si>
  <si>
    <t>SANDEEP SONWANE</t>
  </si>
  <si>
    <t>04.07.1987</t>
  </si>
  <si>
    <t>10-11549975-56</t>
  </si>
  <si>
    <t>GANGADHAR GAIKWAD</t>
  </si>
  <si>
    <t>05.03.1985</t>
  </si>
  <si>
    <t>10-11133520-79</t>
  </si>
  <si>
    <t>GANESH GAIKWAD</t>
  </si>
  <si>
    <t>16.03.2022</t>
  </si>
  <si>
    <t>03.06.1988</t>
  </si>
  <si>
    <t>10-10831657-23</t>
  </si>
  <si>
    <t>BHARAT BORADE</t>
  </si>
  <si>
    <t>19.03.2020</t>
  </si>
  <si>
    <t>05.05.1984</t>
  </si>
  <si>
    <t>10-07043589-42</t>
  </si>
  <si>
    <t>SANTOSH DIGHOLE</t>
  </si>
  <si>
    <t>11.06.1990</t>
  </si>
  <si>
    <t>10-11549975-39</t>
  </si>
  <si>
    <t>PARMESHWAR LAGGAD</t>
  </si>
  <si>
    <t>28.03.2021</t>
  </si>
  <si>
    <t>15.01.1982</t>
  </si>
  <si>
    <t>10-02684250-32</t>
  </si>
  <si>
    <t>NAVAL RAKADE</t>
  </si>
  <si>
    <t>22.06.2013</t>
  </si>
  <si>
    <t>06.07.1993</t>
  </si>
  <si>
    <t>10-02524249-76</t>
  </si>
  <si>
    <t>MANOJ JIBHKATE</t>
  </si>
  <si>
    <t>28.03.2022</t>
  </si>
  <si>
    <t>13.06.1993</t>
  </si>
  <si>
    <t>10-02212775-45</t>
  </si>
  <si>
    <t>BHASKAR WATORE</t>
  </si>
  <si>
    <t>27.05.2021</t>
  </si>
  <si>
    <t>05.03.1982</t>
  </si>
  <si>
    <t>10-01116580-59</t>
  </si>
  <si>
    <t>SUNIL PAWAR</t>
  </si>
  <si>
    <t>01.09.2013</t>
  </si>
  <si>
    <t>01.06.1991</t>
  </si>
  <si>
    <t>10-03710840-65</t>
  </si>
  <si>
    <t>VIJAY GHUGE</t>
  </si>
  <si>
    <t>16.02.1988</t>
  </si>
  <si>
    <t>10-11549975-94</t>
  </si>
  <si>
    <t>DNYANESHWAR GAGALWAD</t>
  </si>
  <si>
    <t>27.06.2021</t>
  </si>
  <si>
    <t>03.07.1990</t>
  </si>
  <si>
    <t>10-01408329-51</t>
  </si>
  <si>
    <t>KIRAN KASBE</t>
  </si>
  <si>
    <t>01.10.2020</t>
  </si>
  <si>
    <t>09.03.1995</t>
  </si>
  <si>
    <t>10-01937824-15</t>
  </si>
  <si>
    <t>SUBHASH KARNEWAR</t>
  </si>
  <si>
    <t>01.05.1980</t>
  </si>
  <si>
    <t>10-12295289-60</t>
  </si>
  <si>
    <t>DEVIDAS THOMBRE</t>
  </si>
  <si>
    <t>05.09.1989</t>
  </si>
  <si>
    <t>10-11296731-76</t>
  </si>
  <si>
    <t>BABASAHEB GOTIS</t>
  </si>
  <si>
    <t>08.07.1982</t>
  </si>
  <si>
    <t>10-07590525-45</t>
  </si>
  <si>
    <t>JANARDHAN TAKARAS</t>
  </si>
  <si>
    <t>13.08.1984</t>
  </si>
  <si>
    <t>10-00374716-50</t>
  </si>
  <si>
    <t>RAMESH PRASAD</t>
  </si>
  <si>
    <t>01.10.1981</t>
  </si>
  <si>
    <t>10-00075838-88</t>
  </si>
  <si>
    <t>GULAB JADHAV</t>
  </si>
  <si>
    <t>15.08.1985</t>
  </si>
  <si>
    <t>10-06523606-41</t>
  </si>
  <si>
    <t>GANPAT DHAKNE</t>
  </si>
  <si>
    <t>01.07.2018</t>
  </si>
  <si>
    <t>17.04.1990</t>
  </si>
  <si>
    <t>10-04946641-88</t>
  </si>
  <si>
    <t>ANIL KADAM</t>
  </si>
  <si>
    <t>01.03.2017</t>
  </si>
  <si>
    <t>06.03.1996</t>
  </si>
  <si>
    <t>10-10669857-77</t>
  </si>
  <si>
    <t>SHAILENDRA SAHANI</t>
  </si>
  <si>
    <t>10.07.1991</t>
  </si>
  <si>
    <t>10-04943716-62</t>
  </si>
  <si>
    <t>SHIVAJI PEREWAD</t>
  </si>
  <si>
    <t>01.02.2018</t>
  </si>
  <si>
    <t>30.07.1992</t>
  </si>
  <si>
    <t>10-12579380-93</t>
  </si>
  <si>
    <t>RAJU KOLTE</t>
  </si>
  <si>
    <t>29.09.2022</t>
  </si>
  <si>
    <t>09.06.1996</t>
  </si>
  <si>
    <t>DEVIDAS MAHSKE</t>
  </si>
  <si>
    <t>03.05.1982</t>
  </si>
  <si>
    <t>10-12579403-72</t>
  </si>
  <si>
    <t>15.09.1993</t>
  </si>
  <si>
    <t>10-04956700-58</t>
  </si>
  <si>
    <t>NITIN PATIL</t>
  </si>
  <si>
    <t>01.07.1994</t>
  </si>
  <si>
    <t>10-04955839-57</t>
  </si>
  <si>
    <t>MOHAN WAKATKAR</t>
  </si>
  <si>
    <t>01.03.2019</t>
  </si>
  <si>
    <t>09.02.1996</t>
  </si>
  <si>
    <t>10-11296732-39</t>
  </si>
  <si>
    <t>KRUSHNAPRATP YADAV</t>
  </si>
  <si>
    <t>27.04.2022</t>
  </si>
  <si>
    <t>14.08.1991</t>
  </si>
  <si>
    <t>10-11695725-23</t>
  </si>
  <si>
    <t>SURJEET YADAV</t>
  </si>
  <si>
    <t>02.05.2022</t>
  </si>
  <si>
    <t>01.08.1992</t>
  </si>
  <si>
    <t>10-04960820-15</t>
  </si>
  <si>
    <t>GOLU YADAV</t>
  </si>
  <si>
    <t>13.05.2022</t>
  </si>
  <si>
    <t>01.01.1991</t>
  </si>
  <si>
    <t>10-12111136-18</t>
  </si>
  <si>
    <t>VIMALKUMAR YADAV</t>
  </si>
  <si>
    <t>19.08.1994</t>
  </si>
  <si>
    <t>10-12444288-24</t>
  </si>
  <si>
    <t>19.11.2022</t>
  </si>
  <si>
    <t>15.07.1996</t>
  </si>
  <si>
    <t>10-12111136-02</t>
  </si>
  <si>
    <t>RISHIKAPOOR YADAV</t>
  </si>
  <si>
    <t>10.05.2022</t>
  </si>
  <si>
    <t>19.07.1993</t>
  </si>
  <si>
    <t>10-12295289-56</t>
  </si>
  <si>
    <t>SONU PATEL</t>
  </si>
  <si>
    <t>28.06.2022</t>
  </si>
  <si>
    <t>28.01.1991</t>
  </si>
  <si>
    <t>10-11695725-52</t>
  </si>
  <si>
    <t>GANESH DEBADE</t>
  </si>
  <si>
    <t>03.04.2015</t>
  </si>
  <si>
    <t>05.06.1986</t>
  </si>
  <si>
    <t>10-04943498-15</t>
  </si>
  <si>
    <t>NIKHIL GHUGE</t>
  </si>
  <si>
    <t>25.08.2020</t>
  </si>
  <si>
    <t>04.08.1989</t>
  </si>
  <si>
    <t>10-05291777-17</t>
  </si>
  <si>
    <t>PRAMOD MUNDE</t>
  </si>
  <si>
    <t>01.05.2016</t>
  </si>
  <si>
    <t>04.07.1986</t>
  </si>
  <si>
    <t>10-07045675-67</t>
  </si>
  <si>
    <t>VAIBHAVKUMAR YADAV</t>
  </si>
  <si>
    <t>25.07.2022</t>
  </si>
  <si>
    <t>10.07.1997</t>
  </si>
  <si>
    <t>10-06235359-89</t>
  </si>
  <si>
    <t>PRATAP GHUGE</t>
  </si>
  <si>
    <t>28.10.2022</t>
  </si>
  <si>
    <t>04.03.1995</t>
  </si>
  <si>
    <t>10-15792962-44</t>
  </si>
  <si>
    <t>SHRIKRUSHNA CHATE</t>
  </si>
  <si>
    <t>02.02.1996</t>
  </si>
  <si>
    <t>10-06725756-66</t>
  </si>
  <si>
    <t>AMIT BHALERAO</t>
  </si>
  <si>
    <t>03.02.2021</t>
  </si>
  <si>
    <t>13.10.1985</t>
  </si>
  <si>
    <t>10-07670187-84</t>
  </si>
  <si>
    <t>30.11.1989</t>
  </si>
  <si>
    <t>10-12016254-65</t>
  </si>
  <si>
    <t>BASANTLAL</t>
  </si>
  <si>
    <t>01.02.1992</t>
  </si>
  <si>
    <t>10-09726956-05</t>
  </si>
  <si>
    <t>TUFANI PASWAN</t>
  </si>
  <si>
    <t>19.08.2022</t>
  </si>
  <si>
    <t>04.01.1994</t>
  </si>
  <si>
    <t>10-09727087-38</t>
  </si>
  <si>
    <t>SHRIRAM WADGE</t>
  </si>
  <si>
    <t>05.04.1990</t>
  </si>
  <si>
    <t>10-09727087-55</t>
  </si>
  <si>
    <t>CHANDRASHEKHAR MALLAHA</t>
  </si>
  <si>
    <t>29.05.2022</t>
  </si>
  <si>
    <t>11.06.1984</t>
  </si>
  <si>
    <t>10-09726955-20</t>
  </si>
  <si>
    <t>GANESH LAHANE</t>
  </si>
  <si>
    <t>02.08.2021</t>
  </si>
  <si>
    <t>14.06.1988</t>
  </si>
  <si>
    <t>10-09727282-01</t>
  </si>
  <si>
    <t>SUBHASH KEWAT</t>
  </si>
  <si>
    <t>01.10.2021</t>
  </si>
  <si>
    <t>10.06.1986</t>
  </si>
  <si>
    <t>10-09726954-99</t>
  </si>
  <si>
    <t>PANDHARINATH SALVE</t>
  </si>
  <si>
    <t>26.01.2022</t>
  </si>
  <si>
    <t>22.01.1976</t>
  </si>
  <si>
    <t>10-09727246-52</t>
  </si>
  <si>
    <t>NILESH PATIL</t>
  </si>
  <si>
    <t>07.11.2022</t>
  </si>
  <si>
    <t>01.01.1997</t>
  </si>
  <si>
    <t>10-05877216-44</t>
  </si>
  <si>
    <t>SUSHILA DANDGE</t>
  </si>
  <si>
    <t>13.11.2016</t>
  </si>
  <si>
    <t>03.06.1986</t>
  </si>
  <si>
    <t>F</t>
  </si>
  <si>
    <t>10-09727085-65</t>
  </si>
  <si>
    <t>DHRUPADABAI SAPAKAL</t>
  </si>
  <si>
    <t>11.11.2016</t>
  </si>
  <si>
    <t>01.01.1985</t>
  </si>
  <si>
    <t>10-09727085-96</t>
  </si>
  <si>
    <t>RAJKUMAR</t>
  </si>
  <si>
    <t>11.08.2020</t>
  </si>
  <si>
    <t>10-09727086-51</t>
  </si>
  <si>
    <t>LATA LAGAS</t>
  </si>
  <si>
    <t>01.01.1971</t>
  </si>
  <si>
    <t>10-09727086-05</t>
  </si>
  <si>
    <t>SANGITA SHINDE</t>
  </si>
  <si>
    <t>15.01.1980</t>
  </si>
  <si>
    <t>10-09727086-14</t>
  </si>
  <si>
    <t>SANGITA LAGAS</t>
  </si>
  <si>
    <t>01.01.1974</t>
  </si>
  <si>
    <t>10-09727086-22</t>
  </si>
  <si>
    <t>RAVI KALE</t>
  </si>
  <si>
    <t>19.12.2020</t>
  </si>
  <si>
    <t>29.12.1993</t>
  </si>
  <si>
    <t>UJVALA BAVSKAR</t>
  </si>
  <si>
    <t>05.09.1988</t>
  </si>
  <si>
    <t>10-09727086-33</t>
  </si>
  <si>
    <t>SURESH YADAV</t>
  </si>
  <si>
    <t>14.11.2016</t>
  </si>
  <si>
    <t>01.01.1996</t>
  </si>
  <si>
    <t>10-09727086-98</t>
  </si>
  <si>
    <t>GOPAL SINGH</t>
  </si>
  <si>
    <t>05.12.2020</t>
  </si>
  <si>
    <t>01.01.1990</t>
  </si>
  <si>
    <t>10-09831523-92</t>
  </si>
  <si>
    <t>BANDU DABHADE</t>
  </si>
  <si>
    <t>01.01.1975</t>
  </si>
  <si>
    <t>10-09831519-76</t>
  </si>
  <si>
    <t>RAVINDRA WAGH</t>
  </si>
  <si>
    <t>10-09831519-48</t>
  </si>
  <si>
    <t>GAJANAN HINGADE</t>
  </si>
  <si>
    <t>01.01.1988</t>
  </si>
  <si>
    <t>10-10114751-32</t>
  </si>
  <si>
    <t>GAUTAM MOGLE</t>
  </si>
  <si>
    <t>01.01.2020</t>
  </si>
  <si>
    <t>01.01.1998</t>
  </si>
  <si>
    <t>10-10115525-56</t>
  </si>
  <si>
    <t>RAM KENDRE</t>
  </si>
  <si>
    <t>20.01.2017</t>
  </si>
  <si>
    <t>20.05.1991</t>
  </si>
  <si>
    <t>10-10115526-44</t>
  </si>
  <si>
    <t>AJINATH WAKHARE</t>
  </si>
  <si>
    <t>01.04.2017</t>
  </si>
  <si>
    <t>06.02.1985</t>
  </si>
  <si>
    <t>10-10831657-34</t>
  </si>
  <si>
    <t>SANDIP BHIMRAV RATHOD</t>
  </si>
  <si>
    <t>28.07.2021</t>
  </si>
  <si>
    <t>25.06.1983</t>
  </si>
  <si>
    <t>10-11296731-95</t>
  </si>
  <si>
    <t>PRAVIN GHUGE</t>
  </si>
  <si>
    <t>21.05.1995</t>
  </si>
  <si>
    <t>10-11296732-73</t>
  </si>
  <si>
    <t>MANOJ MISAR</t>
  </si>
  <si>
    <t>13.06.2022</t>
  </si>
  <si>
    <t>10-11695725-68</t>
  </si>
  <si>
    <t>MAGADUM SHEKH</t>
  </si>
  <si>
    <t>14.03.1991</t>
  </si>
  <si>
    <t>10-11549976-37</t>
  </si>
  <si>
    <t>KISHOR MULE</t>
  </si>
  <si>
    <t>01.08.2017</t>
  </si>
  <si>
    <t>07.01.1994</t>
  </si>
  <si>
    <t>10-11695725-06</t>
  </si>
  <si>
    <t>ANKIT KUMAR</t>
  </si>
  <si>
    <t>26.05.2021</t>
  </si>
  <si>
    <t>15.07.1998</t>
  </si>
  <si>
    <t>10-12295284-65</t>
  </si>
  <si>
    <t>ASHVANI KUMAR</t>
  </si>
  <si>
    <t>15.10.1996</t>
  </si>
  <si>
    <t>10-12376171-85</t>
  </si>
  <si>
    <t>RADHAKISHUN</t>
  </si>
  <si>
    <t>01.01.1964</t>
  </si>
  <si>
    <t>10-12579401-50</t>
  </si>
  <si>
    <t>JAIKISHIN BHUNGE</t>
  </si>
  <si>
    <t>19.04.2000</t>
  </si>
  <si>
    <t>AMIT</t>
  </si>
  <si>
    <t>10-12944432-76</t>
  </si>
  <si>
    <t>MADHUKAR MULE</t>
  </si>
  <si>
    <t>22.02.2021</t>
  </si>
  <si>
    <t>16.05.1978</t>
  </si>
  <si>
    <t>10-12944432-95</t>
  </si>
  <si>
    <t>DEEPCHANDRA</t>
  </si>
  <si>
    <t>12.08.2020</t>
  </si>
  <si>
    <t>KRUSHNA DOMBE</t>
  </si>
  <si>
    <t>15.05.2018</t>
  </si>
  <si>
    <t>20.09.1999</t>
  </si>
  <si>
    <t>10-13007756-95</t>
  </si>
  <si>
    <t>RAMPRAVESH</t>
  </si>
  <si>
    <t>12.12.2022</t>
  </si>
  <si>
    <t>10-13007763-87</t>
  </si>
  <si>
    <t>RAJESH PATEL</t>
  </si>
  <si>
    <t>01.05.1989</t>
  </si>
  <si>
    <t>10-13108644-34</t>
  </si>
  <si>
    <t>GOVIND SAWANT</t>
  </si>
  <si>
    <t>09.06.2020</t>
  </si>
  <si>
    <t>01.01.1994</t>
  </si>
  <si>
    <t>10-00355621-63</t>
  </si>
  <si>
    <t>DATTARAO MASKE</t>
  </si>
  <si>
    <t>29.03.2022</t>
  </si>
  <si>
    <t>27.12.1980</t>
  </si>
  <si>
    <t>10-13285431-17</t>
  </si>
  <si>
    <t>TULSHIRAM HANVATE</t>
  </si>
  <si>
    <t>10.03.1996</t>
  </si>
  <si>
    <t>10-13446097-78</t>
  </si>
  <si>
    <t>SONBA PAIKRAO</t>
  </si>
  <si>
    <t>10.08.2018</t>
  </si>
  <si>
    <t>01.01.1992</t>
  </si>
  <si>
    <t>10-13471793-43</t>
  </si>
  <si>
    <t>27.01.2021</t>
  </si>
  <si>
    <t>09.05.1995</t>
  </si>
  <si>
    <t>10-05992227-14</t>
  </si>
  <si>
    <t>VAIJNATH NARAYAN RAUT</t>
  </si>
  <si>
    <t>10-11331754-03</t>
  </si>
  <si>
    <t>VINOD BORKAR</t>
  </si>
  <si>
    <t>08.02.2021</t>
  </si>
  <si>
    <t>07.06.1989</t>
  </si>
  <si>
    <t>10-09792968-46</t>
  </si>
  <si>
    <t>SHANKAR GANESHRAO DESHMUKH</t>
  </si>
  <si>
    <t>22.03.2021</t>
  </si>
  <si>
    <t>01.01.1979</t>
  </si>
  <si>
    <t>10-05703661-64</t>
  </si>
  <si>
    <t>RAGHAVINDAR UMAKANT SOVAMI</t>
  </si>
  <si>
    <t>17.12.2020</t>
  </si>
  <si>
    <t>10-14004516-09</t>
  </si>
  <si>
    <t>19.01.2019</t>
  </si>
  <si>
    <t>10-14074218-99</t>
  </si>
  <si>
    <t>RAVINDRA SHESHERAV BHAGAT</t>
  </si>
  <si>
    <t>10-14075430-80</t>
  </si>
  <si>
    <t>ANIL RAJBHAR</t>
  </si>
  <si>
    <t>03.08.2022</t>
  </si>
  <si>
    <t>10-14131698-78</t>
  </si>
  <si>
    <t>NANDKISHOR MACHHINDRA JADHAV</t>
  </si>
  <si>
    <t>25.10.1975</t>
  </si>
  <si>
    <t>15.02.2019</t>
  </si>
  <si>
    <t>12.07.1996</t>
  </si>
  <si>
    <t>10-14232421-45</t>
  </si>
  <si>
    <t>PRAVIN LAXMAN GHUGE</t>
  </si>
  <si>
    <t>06.12.2021</t>
  </si>
  <si>
    <t>10.02.1995</t>
  </si>
  <si>
    <t>10-11296732-41</t>
  </si>
  <si>
    <t>SHIVAPRASAD SHIVAKUMAR KOTYAGALE</t>
  </si>
  <si>
    <t>30.05.2000</t>
  </si>
  <si>
    <t>10-14341812-79</t>
  </si>
  <si>
    <t>RAJEEV</t>
  </si>
  <si>
    <t>12.10.2022</t>
  </si>
  <si>
    <t>01.01.1999</t>
  </si>
  <si>
    <t>10-14341813-12</t>
  </si>
  <si>
    <t>GAJANAN PAWAR</t>
  </si>
  <si>
    <t>21.03.2019</t>
  </si>
  <si>
    <t>01.06.2000</t>
  </si>
  <si>
    <t>10-14341812-80</t>
  </si>
  <si>
    <t>RAJESH KUMAR</t>
  </si>
  <si>
    <t>10.12.2020</t>
  </si>
  <si>
    <t>10-14394272-17</t>
  </si>
  <si>
    <t>RAJU PRADHAN</t>
  </si>
  <si>
    <t>10-14830443-93</t>
  </si>
  <si>
    <t>10-14473620-14</t>
  </si>
  <si>
    <t>GANESH GHUGE</t>
  </si>
  <si>
    <t>22.05.2019</t>
  </si>
  <si>
    <t>01.12.1992</t>
  </si>
  <si>
    <t>10-11807106-14</t>
  </si>
  <si>
    <t>JANKIRAM DEOKAR</t>
  </si>
  <si>
    <t>04.11.2019</t>
  </si>
  <si>
    <t>10-13300143-41</t>
  </si>
  <si>
    <t>SHUBHAM MOGHE</t>
  </si>
  <si>
    <t>05.06.2019</t>
  </si>
  <si>
    <t>05.12.1994</t>
  </si>
  <si>
    <t>10-14641886-90</t>
  </si>
  <si>
    <t>VIKAS CHAVAN</t>
  </si>
  <si>
    <t>24.06.2019</t>
  </si>
  <si>
    <t>22.05.1982</t>
  </si>
  <si>
    <t>10-09132168-00</t>
  </si>
  <si>
    <t>SUBHAM LAXMAN MORE</t>
  </si>
  <si>
    <t>26.04.2000</t>
  </si>
  <si>
    <t>10-14861358-77</t>
  </si>
  <si>
    <t>KESHAV DIGAMBAR PAWAR</t>
  </si>
  <si>
    <t>02.04.2021</t>
  </si>
  <si>
    <t>16.06.1989</t>
  </si>
  <si>
    <t>10-15256036-24</t>
  </si>
  <si>
    <t>BHIMA SANTOSH KALE</t>
  </si>
  <si>
    <t>07.01.2020</t>
  </si>
  <si>
    <t>23.06.1990</t>
  </si>
  <si>
    <t>10-15477585-66</t>
  </si>
  <si>
    <t>19.06.2022</t>
  </si>
  <si>
    <t>17.12.2001</t>
  </si>
  <si>
    <t>10-15596572-41</t>
  </si>
  <si>
    <t>PRADIP BALASAHEB ARDAD</t>
  </si>
  <si>
    <t>16.05.2020</t>
  </si>
  <si>
    <t>06.02.1989</t>
  </si>
  <si>
    <t>10-15802548-38</t>
  </si>
  <si>
    <t>ATMARAM SHALIKRAM RAJAGURU</t>
  </si>
  <si>
    <t>27.06.2020</t>
  </si>
  <si>
    <t>24.07.1977</t>
  </si>
  <si>
    <t>10-06730439-00</t>
  </si>
  <si>
    <t>28.12.2022</t>
  </si>
  <si>
    <t>20.02.1995</t>
  </si>
  <si>
    <t>10-07664170-53</t>
  </si>
  <si>
    <t>MADHUKAR RAMPRASAD KACHAGUNDE</t>
  </si>
  <si>
    <t>19.07.2020</t>
  </si>
  <si>
    <t>15.02.1992</t>
  </si>
  <si>
    <t>13.07.2020</t>
  </si>
  <si>
    <t>29.07.1996</t>
  </si>
  <si>
    <t>10-13297745-69</t>
  </si>
  <si>
    <t>20.07.1995</t>
  </si>
  <si>
    <t>10-15933063-80</t>
  </si>
  <si>
    <t>03.08.2020</t>
  </si>
  <si>
    <t>05.04.2001</t>
  </si>
  <si>
    <t>10-15947680-52</t>
  </si>
  <si>
    <t>DNYANESHWAR VASANTRAO BANJIPALLE</t>
  </si>
  <si>
    <t>05.08.2020</t>
  </si>
  <si>
    <t>10-12709444-70</t>
  </si>
  <si>
    <t>07.08.2020</t>
  </si>
  <si>
    <t>05.02.1994</t>
  </si>
  <si>
    <t>10-15972680-00</t>
  </si>
  <si>
    <t>06.05.1993</t>
  </si>
  <si>
    <t>10-15999806-11</t>
  </si>
  <si>
    <t>KAKASAHEB BHIKAJI KALUNKE</t>
  </si>
  <si>
    <t>06.09.2022</t>
  </si>
  <si>
    <t>10.04.1991</t>
  </si>
  <si>
    <t>10-15999806-24</t>
  </si>
  <si>
    <t>RAHUL DILIP ASWALE</t>
  </si>
  <si>
    <t>10.01.2023</t>
  </si>
  <si>
    <t>24.03.2001</t>
  </si>
  <si>
    <t>10-16003558-44</t>
  </si>
  <si>
    <t>23.03.2002</t>
  </si>
  <si>
    <t>10-16064885-46</t>
  </si>
  <si>
    <t>24.09.2020</t>
  </si>
  <si>
    <t>02.05.1975</t>
  </si>
  <si>
    <t>10-01382036-99</t>
  </si>
  <si>
    <t>AKSHAY RAJESH JAISWAL</t>
  </si>
  <si>
    <t>27.07.1995</t>
  </si>
  <si>
    <t>10-05971117-81</t>
  </si>
  <si>
    <t>ARUN BHIKA PATIL</t>
  </si>
  <si>
    <t>08.12.2022</t>
  </si>
  <si>
    <t>03.10.1949</t>
  </si>
  <si>
    <t>10-12840087-92</t>
  </si>
  <si>
    <t>LAXMAN BHAVRAO JANJAL</t>
  </si>
  <si>
    <t>01.03.1988</t>
  </si>
  <si>
    <t>10-09142705-25</t>
  </si>
  <si>
    <t>VILAS RAMKISAN TAKALKAR</t>
  </si>
  <si>
    <t>02.06.1973</t>
  </si>
  <si>
    <t>10-13480022-66</t>
  </si>
  <si>
    <t>SARJERAO NARAYANRAO SURSE</t>
  </si>
  <si>
    <t>24.04.1992</t>
  </si>
  <si>
    <t>10-16202370-13</t>
  </si>
  <si>
    <t>BALARAM SINGH</t>
  </si>
  <si>
    <t>13.10.2020</t>
  </si>
  <si>
    <t>05.04.2002</t>
  </si>
  <si>
    <t>10-16220459-80</t>
  </si>
  <si>
    <t>SURENDRA HARI PATIL</t>
  </si>
  <si>
    <t>02.01.2023</t>
  </si>
  <si>
    <t>01.06.1977</t>
  </si>
  <si>
    <t>22.10.2020</t>
  </si>
  <si>
    <t>15.06.1984</t>
  </si>
  <si>
    <t>10-09904555-74</t>
  </si>
  <si>
    <t>CHHEDI LAL</t>
  </si>
  <si>
    <t>01.02.1977</t>
  </si>
  <si>
    <t>10-16223207-02</t>
  </si>
  <si>
    <t>KAMALAKAR PRABHAKAR DADE</t>
  </si>
  <si>
    <t>21.06.1985</t>
  </si>
  <si>
    <t>10-15799445-58</t>
  </si>
  <si>
    <t>SHIVDATTA NIVRUTTI KALE</t>
  </si>
  <si>
    <t>10.03.2022</t>
  </si>
  <si>
    <t>27.02.1984</t>
  </si>
  <si>
    <t>10-14280974-46</t>
  </si>
  <si>
    <t>PRADIP ANNASAHEB SABLE</t>
  </si>
  <si>
    <t>06.09.1999</t>
  </si>
  <si>
    <t>10-11875203-05</t>
  </si>
  <si>
    <t>YOGESH SAHEBRAO KADAM</t>
  </si>
  <si>
    <t>22.12.2020</t>
  </si>
  <si>
    <t>16.01.1996</t>
  </si>
  <si>
    <t>10-16448278-62</t>
  </si>
  <si>
    <t>ADNYANSING SARICHAND CHAVAN</t>
  </si>
  <si>
    <t>19.04.2021</t>
  </si>
  <si>
    <t>01.01.1980</t>
  </si>
  <si>
    <t>10-16516646-49</t>
  </si>
  <si>
    <t>RAJU SHANUR SAYYD</t>
  </si>
  <si>
    <t>04.01.2021</t>
  </si>
  <si>
    <t>15.06.1985</t>
  </si>
  <si>
    <t>10-14280974-51</t>
  </si>
  <si>
    <t>01.01.1987</t>
  </si>
  <si>
    <t>10-16485794-67</t>
  </si>
  <si>
    <t>SANTOSH MANOHAR NARWADE</t>
  </si>
  <si>
    <t>01.07.2022</t>
  </si>
  <si>
    <t>05.12.1989</t>
  </si>
  <si>
    <t>AWADESH</t>
  </si>
  <si>
    <t>07.06.2000</t>
  </si>
  <si>
    <t>10-16532086-20</t>
  </si>
  <si>
    <t>04.02.2021</t>
  </si>
  <si>
    <t>23.06.1969</t>
  </si>
  <si>
    <t>10-16541654-79</t>
  </si>
  <si>
    <t>25.09.1997</t>
  </si>
  <si>
    <t>10-15119585-72</t>
  </si>
  <si>
    <t>SURAJ KEWAT</t>
  </si>
  <si>
    <t>19.01.2023</t>
  </si>
  <si>
    <t>01.01.2000</t>
  </si>
  <si>
    <t>10-14821000-73</t>
  </si>
  <si>
    <t>25.02.2021</t>
  </si>
  <si>
    <t>14.05.2001</t>
  </si>
  <si>
    <t>10-16648071-44</t>
  </si>
  <si>
    <t>GANESH BAJIRAO GHUGE</t>
  </si>
  <si>
    <t>18.03.2021</t>
  </si>
  <si>
    <t>05.06.1989</t>
  </si>
  <si>
    <t>10-01501771-78</t>
  </si>
  <si>
    <t>02.02.2002</t>
  </si>
  <si>
    <t>10-15564141-09</t>
  </si>
  <si>
    <t>MANOJ KUMAR</t>
  </si>
  <si>
    <t>10.07.2021</t>
  </si>
  <si>
    <t>10-17044259-15</t>
  </si>
  <si>
    <t>19.02.1982</t>
  </si>
  <si>
    <t>10-02376117-41</t>
  </si>
  <si>
    <t>12.07.2022</t>
  </si>
  <si>
    <t>09.07.1986</t>
  </si>
  <si>
    <t>10-11297463-34</t>
  </si>
  <si>
    <t>SUBEDAR</t>
  </si>
  <si>
    <t>25.11.2022</t>
  </si>
  <si>
    <t>11.02.2002</t>
  </si>
  <si>
    <t>10-17201213-17</t>
  </si>
  <si>
    <t>03.10.2021</t>
  </si>
  <si>
    <t>16.10.1991</t>
  </si>
  <si>
    <t>10-17427965-91</t>
  </si>
  <si>
    <t>DHANRAJ PRABHAKAR DADE</t>
  </si>
  <si>
    <t>21.10.2021</t>
  </si>
  <si>
    <t>10.12.1986</t>
  </si>
  <si>
    <t>10-15844969-95</t>
  </si>
  <si>
    <t>GOPAL VASUDEV SHEGOKAR</t>
  </si>
  <si>
    <t>02.12.2021</t>
  </si>
  <si>
    <t>27.10.1983</t>
  </si>
  <si>
    <t>10-12944441-21</t>
  </si>
  <si>
    <t>KRISHAN KUMAR</t>
  </si>
  <si>
    <t>01.01.2022</t>
  </si>
  <si>
    <t>10.03.2000</t>
  </si>
  <si>
    <t>10-17772764-68</t>
  </si>
  <si>
    <t>SHASHIKANT KUMAR</t>
  </si>
  <si>
    <t>17.01.2022</t>
  </si>
  <si>
    <t>01.01.2002</t>
  </si>
  <si>
    <t>10-17717058-06</t>
  </si>
  <si>
    <t>ADITYA KUMAR</t>
  </si>
  <si>
    <t>18.01.2022</t>
  </si>
  <si>
    <t>19.08.2002</t>
  </si>
  <si>
    <t>10-17737236-63</t>
  </si>
  <si>
    <t>21.01.2022</t>
  </si>
  <si>
    <t>10.12.1987</t>
  </si>
  <si>
    <t>10-17753523-96</t>
  </si>
  <si>
    <t>SOPAN VAIJINATH REVANKAR</t>
  </si>
  <si>
    <t>10.06.1975</t>
  </si>
  <si>
    <t>10-11342949-55</t>
  </si>
  <si>
    <t>25.10.2003</t>
  </si>
  <si>
    <t>10-17509098-59</t>
  </si>
  <si>
    <t>03.01.2023</t>
  </si>
  <si>
    <t>22.08.1999</t>
  </si>
  <si>
    <t>10-13253161-53</t>
  </si>
  <si>
    <t>VIKAS YADAORAO BUKTARE</t>
  </si>
  <si>
    <t>13.01.2023</t>
  </si>
  <si>
    <t>28.05.1982</t>
  </si>
  <si>
    <t>01.09.1980</t>
  </si>
  <si>
    <t>10-16200508-32</t>
  </si>
  <si>
    <t>SANDEEP</t>
  </si>
  <si>
    <t>01.01.2003</t>
  </si>
  <si>
    <t>10-17870377-55</t>
  </si>
  <si>
    <t>AVNESH KUMAR</t>
  </si>
  <si>
    <t>30.05.2022</t>
  </si>
  <si>
    <t>16.06.1998</t>
  </si>
  <si>
    <t>10-14173054-17</t>
  </si>
  <si>
    <t>27.07.2022</t>
  </si>
  <si>
    <t>10-18463679-48</t>
  </si>
  <si>
    <t>DEEPAK VIKAS SONAVNE</t>
  </si>
  <si>
    <t>01.08.2022</t>
  </si>
  <si>
    <t>23.10.2003</t>
  </si>
  <si>
    <t>10-18463682-55</t>
  </si>
  <si>
    <t>ASHISH GOPAL TOUR</t>
  </si>
  <si>
    <t>20.08.2002</t>
  </si>
  <si>
    <t>SACHIN VITTHAL POPATWAR</t>
  </si>
  <si>
    <t>20.06.1995</t>
  </si>
  <si>
    <t>10-18463682-40</t>
  </si>
  <si>
    <t>SAURAV KUMAR</t>
  </si>
  <si>
    <t>14.09.2022</t>
  </si>
  <si>
    <t>02.05.1998</t>
  </si>
  <si>
    <t>10-18719472-41</t>
  </si>
  <si>
    <t>ABHAY RAM</t>
  </si>
  <si>
    <t>10-18719472-25</t>
  </si>
  <si>
    <t>GULSHAN</t>
  </si>
  <si>
    <t>16.09.2022</t>
  </si>
  <si>
    <t>10-18719472-39</t>
  </si>
  <si>
    <t>01.01.1984</t>
  </si>
  <si>
    <t>10-18757745-05</t>
  </si>
  <si>
    <t>05.08.1991</t>
  </si>
  <si>
    <t>10-18800788-18</t>
  </si>
  <si>
    <t>06.06.1995</t>
  </si>
  <si>
    <t>10-16346931-71</t>
  </si>
  <si>
    <t>29.04.1998</t>
  </si>
  <si>
    <t>21.10.2022</t>
  </si>
  <si>
    <t>03.05.1987</t>
  </si>
  <si>
    <t>04.11.2022</t>
  </si>
  <si>
    <t>06.04.2003</t>
  </si>
  <si>
    <t>10-18822533-25</t>
  </si>
  <si>
    <t>MANOHAR SHESHERAO PAWAR</t>
  </si>
  <si>
    <t>03.06.1996</t>
  </si>
  <si>
    <t>10-12010605-56</t>
  </si>
  <si>
    <t>09.09.1977</t>
  </si>
  <si>
    <t>10-18841953-19</t>
  </si>
  <si>
    <t>08.11.2022</t>
  </si>
  <si>
    <t>10-18840013-92</t>
  </si>
  <si>
    <t>14.11.2022</t>
  </si>
  <si>
    <t>10-17583005-85</t>
  </si>
  <si>
    <t>15.11.2022</t>
  </si>
  <si>
    <t>27.05.2001</t>
  </si>
  <si>
    <t>10-18872038-28</t>
  </si>
  <si>
    <t>18.11.2022</t>
  </si>
  <si>
    <t>01.01.2001</t>
  </si>
  <si>
    <t>10-18878304-49</t>
  </si>
  <si>
    <t>DHEERAJ KUMAR</t>
  </si>
  <si>
    <t>11.11.2022</t>
  </si>
  <si>
    <t>01.03.2002</t>
  </si>
  <si>
    <t>10-17735980-00</t>
  </si>
  <si>
    <t>GAJANAN SUDHAKAR GITE</t>
  </si>
  <si>
    <t>04.01.2023</t>
  </si>
  <si>
    <t>26.06.1994</t>
  </si>
  <si>
    <t>MAROTI TUKARAM DAINBOINWAD</t>
  </si>
  <si>
    <t>26.01.1997</t>
  </si>
  <si>
    <t>RAJ KUMAR</t>
  </si>
  <si>
    <t>01.11.1996</t>
  </si>
  <si>
    <t>RAJDEEP PARMESHWAR DHABE</t>
  </si>
  <si>
    <t>13.07.2004</t>
  </si>
  <si>
    <t>VINAYAK PATIL</t>
  </si>
  <si>
    <t>06.01.2023</t>
  </si>
  <si>
    <t>01.03.2000</t>
  </si>
  <si>
    <t>DATTA BALAJIRAO KUBADE</t>
  </si>
  <si>
    <t>23.01.2023</t>
  </si>
  <si>
    <t>SANDIP SANTOSH PAWAR</t>
  </si>
  <si>
    <t>09.02.2023</t>
  </si>
  <si>
    <t>30.09.2003</t>
  </si>
  <si>
    <t>DNYANESHWAR KALANE</t>
  </si>
  <si>
    <t>03.02.1989</t>
  </si>
  <si>
    <t>10-14749388-40</t>
  </si>
  <si>
    <t>VIJAY SINGH</t>
  </si>
  <si>
    <t>04.01.1998</t>
  </si>
  <si>
    <t>10-15414967-68</t>
  </si>
  <si>
    <t>SARWAN KUMAR GIRDHARI KUMAR</t>
  </si>
  <si>
    <t>20.09.2022</t>
  </si>
  <si>
    <t>01.01.1993</t>
  </si>
  <si>
    <t>10-12166084-44</t>
  </si>
  <si>
    <t>MAN SINGH</t>
  </si>
  <si>
    <t>23.08.2022</t>
  </si>
  <si>
    <t>01.12.1998</t>
  </si>
  <si>
    <t>10-16202370-21</t>
  </si>
  <si>
    <t>FEB.-2023</t>
  </si>
  <si>
    <t>SHIVAJI SANGRAM SUKANE</t>
  </si>
  <si>
    <t>KISHOR  ANKUSHRAO MULE</t>
  </si>
  <si>
    <t>SUBHASH VISHANUKANT KARNEWAR</t>
  </si>
  <si>
    <t>RAVINDRA POPAT GHUGE</t>
  </si>
  <si>
    <t xml:space="preserve">ARUN UDDHAVRAO KADAM </t>
  </si>
  <si>
    <t>MOHAN  BHAGVAN WAKOTKAR</t>
  </si>
  <si>
    <t xml:space="preserve">AMOL ASARAM KARAD </t>
  </si>
  <si>
    <t xml:space="preserve">VILAS RAMRAO RATHOD </t>
  </si>
  <si>
    <t xml:space="preserve">SANDIP SANTOSH PAWAR </t>
  </si>
  <si>
    <t>Unskill</t>
  </si>
  <si>
    <t>AKSHAY KAILAS TAWAR</t>
  </si>
  <si>
    <t>SAYYAD BABU SAYYAD KASAM</t>
  </si>
  <si>
    <t>100495935062</t>
  </si>
  <si>
    <t xml:space="preserve">ROHIT MUNNA SINGH </t>
  </si>
  <si>
    <t xml:space="preserve">DEWSHARAN  RAMDAYAL MISHRA </t>
  </si>
  <si>
    <t xml:space="preserve">PRAKASH BALIRAM MANGLURE </t>
  </si>
  <si>
    <t xml:space="preserve">MADHAV BABURAO MASKALE </t>
  </si>
  <si>
    <t xml:space="preserve">DHARAM SINGH RAMESHWAR </t>
  </si>
  <si>
    <t>BHOJLING NARSHING KUMBARGAVE</t>
  </si>
  <si>
    <t xml:space="preserve">RAJU KUMAR KORI </t>
  </si>
  <si>
    <t xml:space="preserve">SOHAN SHEETAL SINGH </t>
  </si>
  <si>
    <t xml:space="preserve">MACHAN SINGH </t>
  </si>
  <si>
    <t xml:space="preserve">AASHISH KUMAR </t>
  </si>
  <si>
    <t xml:space="preserve">ANURAG RAMNARAYAN DWIVEDI </t>
  </si>
  <si>
    <t xml:space="preserve">DURGESH KUMAR PRAJAPATI </t>
  </si>
  <si>
    <t xml:space="preserve">TIRATH RAMNATH PRAJAPATI </t>
  </si>
  <si>
    <t xml:space="preserve">MOHAN SHIV PRASAD SINGH </t>
  </si>
  <si>
    <t xml:space="preserve">AMAR NATH RADHE LAL KEWAT </t>
  </si>
  <si>
    <t xml:space="preserve">ISHVENDRA VISHWAKARMA </t>
  </si>
  <si>
    <t xml:space="preserve">AKHILESH HARISHCHANDRA SEN </t>
  </si>
  <si>
    <t xml:space="preserve">AJAY KUMAR HARI AGARIYA </t>
  </si>
  <si>
    <t xml:space="preserve">RAKESH RAJBHAR KOL </t>
  </si>
  <si>
    <t xml:space="preserve">GULJAR HEERALAL SINGH </t>
  </si>
  <si>
    <t xml:space="preserve">SANDEEP GAYA PRASAD SINGH </t>
  </si>
  <si>
    <t xml:space="preserve">SANTOSH JAIPAL </t>
  </si>
  <si>
    <t>CHANDRASHEKHAR RAMSINGH PAV</t>
  </si>
  <si>
    <t xml:space="preserve">KRISHNA KANT TIWARI </t>
  </si>
  <si>
    <t xml:space="preserve">RAJU BABULAL PANIKA </t>
  </si>
  <si>
    <t xml:space="preserve">AJAY SINGH RAMESHWAR </t>
  </si>
  <si>
    <t xml:space="preserve">LALARAM RAMDYAL MAWASI </t>
  </si>
  <si>
    <t xml:space="preserve">VIRENDRA GOPAL SINGH </t>
  </si>
  <si>
    <t xml:space="preserve">RAMDHAR LALITA </t>
  </si>
  <si>
    <t xml:space="preserve">AJAY KUMAR KEWAT </t>
  </si>
  <si>
    <t>SITARAM</t>
  </si>
  <si>
    <t xml:space="preserve">C-100 SIDE </t>
  </si>
  <si>
    <t xml:space="preserve">SITARAM </t>
  </si>
  <si>
    <t>SITARAM L-6/3</t>
  </si>
  <si>
    <t>101710839866</t>
  </si>
  <si>
    <t>101129673239</t>
  </si>
  <si>
    <t>101563444710</t>
  </si>
  <si>
    <t>101916083042</t>
  </si>
  <si>
    <t>101914473047</t>
  </si>
  <si>
    <t>101486135910</t>
  </si>
  <si>
    <t>101541496768</t>
  </si>
  <si>
    <t>101371723055</t>
  </si>
  <si>
    <t>101640425311</t>
  </si>
  <si>
    <t>101640425395</t>
  </si>
  <si>
    <t>101244428797</t>
  </si>
  <si>
    <t>101511958572</t>
  </si>
  <si>
    <t>SALARY SUMMARY MONTH OF FEB-2023</t>
  </si>
  <si>
    <t>Adv</t>
  </si>
  <si>
    <t xml:space="preserve">Adv </t>
  </si>
  <si>
    <t xml:space="preserve">Canteen </t>
  </si>
  <si>
    <t xml:space="preserve">CANTEEN </t>
  </si>
  <si>
    <t>Adv 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</si>
</sst>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2"/>
      <name val="Arial"/>
      <family val="2"/>
    </font>
    <font>
      <b/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rgb="FF222222"/>
      <name val="Arial"/>
      <family val="2"/>
    </font>
    <font>
      <u/>
      <sz val="1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22">
    <xf numFmtId="0" fontId="0" fillId="0" borderId="0" xfId="0"/>
    <xf numFmtId="0" fontId="0" fillId="0" borderId="0" xfId="0" applyBorder="1"/>
    <xf numFmtId="0" fontId="0" fillId="0" borderId="0" xfId="0" applyFont="1" applyFill="1" applyBorder="1"/>
    <xf numFmtId="0" fontId="0" fillId="0" borderId="0" xfId="0" applyFont="1"/>
    <xf numFmtId="0" fontId="0" fillId="3" borderId="8" xfId="0" applyFill="1" applyBorder="1"/>
    <xf numFmtId="0" fontId="0" fillId="3" borderId="0" xfId="0" applyFill="1"/>
    <xf numFmtId="0" fontId="5" fillId="3" borderId="2" xfId="0" applyFont="1" applyFill="1" applyBorder="1" applyAlignment="1">
      <alignment horizontal="right"/>
    </xf>
    <xf numFmtId="0" fontId="9" fillId="3" borderId="2" xfId="0" applyFont="1" applyFill="1" applyBorder="1"/>
    <xf numFmtId="0" fontId="11" fillId="3" borderId="2" xfId="0" applyFont="1" applyFill="1" applyBorder="1"/>
    <xf numFmtId="0" fontId="0" fillId="0" borderId="0" xfId="0"/>
    <xf numFmtId="0" fontId="5" fillId="3" borderId="8" xfId="0" applyFont="1" applyFill="1" applyBorder="1" applyAlignment="1">
      <alignment horizontal="right"/>
    </xf>
    <xf numFmtId="0" fontId="4" fillId="3" borderId="2" xfId="0" applyFont="1" applyFill="1" applyBorder="1"/>
    <xf numFmtId="0" fontId="9" fillId="3" borderId="8" xfId="0" applyFont="1" applyFill="1" applyBorder="1"/>
    <xf numFmtId="0" fontId="1" fillId="3" borderId="0" xfId="0" applyFont="1" applyFill="1"/>
    <xf numFmtId="0" fontId="4" fillId="3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0" fillId="3" borderId="9" xfId="0" applyFill="1" applyBorder="1"/>
    <xf numFmtId="0" fontId="0" fillId="3" borderId="10" xfId="0" applyFill="1" applyBorder="1"/>
    <xf numFmtId="0" fontId="10" fillId="3" borderId="5" xfId="0" applyFont="1" applyFill="1" applyBorder="1"/>
    <xf numFmtId="0" fontId="10" fillId="3" borderId="8" xfId="0" applyFont="1" applyFill="1" applyBorder="1"/>
    <xf numFmtId="0" fontId="11" fillId="3" borderId="8" xfId="0" applyFont="1" applyFill="1" applyBorder="1"/>
    <xf numFmtId="1" fontId="11" fillId="3" borderId="8" xfId="0" applyNumberFormat="1" applyFont="1" applyFill="1" applyBorder="1"/>
    <xf numFmtId="0" fontId="4" fillId="3" borderId="8" xfId="0" applyFont="1" applyFill="1" applyBorder="1" applyAlignment="1"/>
    <xf numFmtId="1" fontId="4" fillId="3" borderId="0" xfId="0" applyNumberFormat="1" applyFont="1" applyFill="1" applyBorder="1"/>
    <xf numFmtId="0" fontId="5" fillId="3" borderId="0" xfId="0" applyFont="1" applyFill="1" applyAlignment="1">
      <alignment horizontal="right"/>
    </xf>
    <xf numFmtId="0" fontId="5" fillId="3" borderId="9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right"/>
    </xf>
    <xf numFmtId="0" fontId="4" fillId="3" borderId="0" xfId="0" applyFont="1" applyFill="1"/>
    <xf numFmtId="0" fontId="10" fillId="3" borderId="2" xfId="0" applyFont="1" applyFill="1" applyBorder="1"/>
    <xf numFmtId="0" fontId="0" fillId="3" borderId="0" xfId="0" applyFill="1" applyBorder="1"/>
    <xf numFmtId="0" fontId="4" fillId="3" borderId="8" xfId="0" applyFont="1" applyFill="1" applyBorder="1"/>
    <xf numFmtId="0" fontId="0" fillId="3" borderId="8" xfId="0" applyFont="1" applyFill="1" applyBorder="1"/>
    <xf numFmtId="0" fontId="4" fillId="3" borderId="5" xfId="0" applyFont="1" applyFill="1" applyBorder="1"/>
    <xf numFmtId="1" fontId="4" fillId="3" borderId="8" xfId="0" applyNumberFormat="1" applyFont="1" applyFill="1" applyBorder="1"/>
    <xf numFmtId="1" fontId="0" fillId="3" borderId="0" xfId="0" applyNumberFormat="1" applyFont="1" applyFill="1" applyBorder="1"/>
    <xf numFmtId="1" fontId="0" fillId="3" borderId="0" xfId="0" applyNumberFormat="1" applyFont="1" applyFill="1"/>
    <xf numFmtId="0" fontId="16" fillId="3" borderId="8" xfId="0" applyFont="1" applyFill="1" applyBorder="1"/>
    <xf numFmtId="0" fontId="13" fillId="3" borderId="0" xfId="0" applyFont="1" applyFill="1"/>
    <xf numFmtId="0" fontId="5" fillId="3" borderId="10" xfId="0" applyFont="1" applyFill="1" applyBorder="1"/>
    <xf numFmtId="0" fontId="12" fillId="3" borderId="10" xfId="0" applyFont="1" applyFill="1" applyBorder="1"/>
    <xf numFmtId="0" fontId="5" fillId="3" borderId="8" xfId="0" applyFont="1" applyFill="1" applyBorder="1"/>
    <xf numFmtId="0" fontId="12" fillId="3" borderId="0" xfId="0" applyFont="1" applyFill="1"/>
    <xf numFmtId="1" fontId="0" fillId="3" borderId="0" xfId="0" applyNumberFormat="1" applyFill="1" applyBorder="1"/>
    <xf numFmtId="0" fontId="9" fillId="3" borderId="5" xfId="0" applyFont="1" applyFill="1" applyBorder="1"/>
    <xf numFmtId="0" fontId="16" fillId="3" borderId="5" xfId="0" applyFont="1" applyFill="1" applyBorder="1"/>
    <xf numFmtId="0" fontId="11" fillId="3" borderId="5" xfId="0" applyFont="1" applyFill="1" applyBorder="1"/>
    <xf numFmtId="0" fontId="0" fillId="0" borderId="0" xfId="0" applyFill="1"/>
    <xf numFmtId="0" fontId="14" fillId="0" borderId="8" xfId="0" applyFont="1" applyFill="1" applyBorder="1"/>
    <xf numFmtId="1" fontId="14" fillId="0" borderId="8" xfId="0" applyNumberFormat="1" applyFont="1" applyFill="1" applyBorder="1"/>
    <xf numFmtId="0" fontId="6" fillId="3" borderId="0" xfId="0" applyFont="1" applyFill="1"/>
    <xf numFmtId="0" fontId="0" fillId="3" borderId="0" xfId="0" applyFill="1" applyAlignment="1">
      <alignment horizontal="center"/>
    </xf>
    <xf numFmtId="0" fontId="20" fillId="0" borderId="0" xfId="0" applyFont="1"/>
    <xf numFmtId="0" fontId="4" fillId="3" borderId="0" xfId="0" applyFont="1" applyFill="1" applyBorder="1" applyAlignment="1">
      <alignment horizontal="center" vertical="top"/>
    </xf>
    <xf numFmtId="0" fontId="1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/>
    </xf>
    <xf numFmtId="0" fontId="4" fillId="3" borderId="0" xfId="0" quotePrefix="1" applyFont="1" applyFill="1" applyBorder="1"/>
    <xf numFmtId="0" fontId="4" fillId="3" borderId="0" xfId="0" quotePrefix="1" applyFont="1" applyFill="1" applyBorder="1" applyAlignment="1">
      <alignment horizontal="center"/>
    </xf>
    <xf numFmtId="0" fontId="4" fillId="3" borderId="0" xfId="0" applyFont="1" applyFill="1" applyBorder="1" applyAlignment="1"/>
    <xf numFmtId="0" fontId="0" fillId="3" borderId="2" xfId="0" applyFont="1" applyFill="1" applyBorder="1"/>
    <xf numFmtId="0" fontId="1" fillId="0" borderId="0" xfId="0" applyFont="1" applyFill="1"/>
    <xf numFmtId="0" fontId="12" fillId="3" borderId="8" xfId="0" applyFont="1" applyFill="1" applyBorder="1"/>
    <xf numFmtId="0" fontId="1" fillId="0" borderId="0" xfId="0" applyFont="1" applyFill="1" applyBorder="1"/>
    <xf numFmtId="0" fontId="0" fillId="3" borderId="5" xfId="0" applyFont="1" applyFill="1" applyBorder="1"/>
    <xf numFmtId="0" fontId="0" fillId="2" borderId="0" xfId="0" applyFill="1"/>
    <xf numFmtId="0" fontId="5" fillId="3" borderId="2" xfId="0" applyFont="1" applyFill="1" applyBorder="1"/>
    <xf numFmtId="1" fontId="17" fillId="3" borderId="0" xfId="0" applyNumberFormat="1" applyFont="1" applyFill="1" applyBorder="1"/>
    <xf numFmtId="0" fontId="0" fillId="2" borderId="8" xfId="0" applyFill="1" applyBorder="1"/>
    <xf numFmtId="0" fontId="4" fillId="3" borderId="18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4" fillId="3" borderId="22" xfId="0" applyFont="1" applyFill="1" applyBorder="1"/>
    <xf numFmtId="0" fontId="21" fillId="3" borderId="0" xfId="0" applyFont="1" applyFill="1" applyBorder="1"/>
    <xf numFmtId="1" fontId="22" fillId="3" borderId="0" xfId="0" quotePrefix="1" applyNumberFormat="1" applyFont="1" applyFill="1" applyBorder="1"/>
    <xf numFmtId="1" fontId="22" fillId="3" borderId="0" xfId="0" applyNumberFormat="1" applyFont="1" applyFill="1" applyBorder="1"/>
    <xf numFmtId="0" fontId="12" fillId="3" borderId="0" xfId="0" applyFont="1" applyFill="1" applyBorder="1"/>
    <xf numFmtId="1" fontId="13" fillId="0" borderId="8" xfId="0" quotePrefix="1" applyNumberFormat="1" applyFont="1" applyFill="1" applyBorder="1" applyAlignment="1">
      <alignment horizontal="left"/>
    </xf>
    <xf numFmtId="0" fontId="0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0" fillId="3" borderId="21" xfId="0" applyFont="1" applyFill="1" applyBorder="1"/>
    <xf numFmtId="0" fontId="0" fillId="3" borderId="7" xfId="0" applyFont="1" applyFill="1" applyBorder="1"/>
    <xf numFmtId="0" fontId="0" fillId="3" borderId="6" xfId="0" applyFont="1" applyFill="1" applyBorder="1"/>
    <xf numFmtId="0" fontId="0" fillId="3" borderId="12" xfId="0" applyFont="1" applyFill="1" applyBorder="1"/>
    <xf numFmtId="0" fontId="13" fillId="0" borderId="8" xfId="0" quotePrefix="1" applyFont="1" applyFill="1" applyBorder="1" applyAlignment="1">
      <alignment horizontal="left"/>
    </xf>
    <xf numFmtId="0" fontId="0" fillId="3" borderId="0" xfId="0" quotePrefix="1" applyFont="1" applyFill="1"/>
    <xf numFmtId="0" fontId="0" fillId="2" borderId="0" xfId="0" applyFont="1" applyFill="1"/>
    <xf numFmtId="0" fontId="0" fillId="3" borderId="0" xfId="0" applyFont="1" applyFill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1" fontId="8" fillId="3" borderId="0" xfId="0" quotePrefix="1" applyNumberFormat="1" applyFont="1" applyFill="1" applyBorder="1"/>
    <xf numFmtId="1" fontId="8" fillId="3" borderId="0" xfId="0" applyNumberFormat="1" applyFont="1" applyFill="1" applyBorder="1"/>
    <xf numFmtId="1" fontId="4" fillId="3" borderId="0" xfId="0" applyNumberFormat="1" applyFont="1" applyFill="1"/>
    <xf numFmtId="0" fontId="12" fillId="3" borderId="18" xfId="0" applyFont="1" applyFill="1" applyBorder="1"/>
    <xf numFmtId="0" fontId="12" fillId="3" borderId="19" xfId="0" applyFont="1" applyFill="1" applyBorder="1"/>
    <xf numFmtId="1" fontId="12" fillId="3" borderId="19" xfId="0" applyNumberFormat="1" applyFont="1" applyFill="1" applyBorder="1"/>
    <xf numFmtId="0" fontId="12" fillId="3" borderId="20" xfId="0" applyFont="1" applyFill="1" applyBorder="1"/>
    <xf numFmtId="0" fontId="12" fillId="3" borderId="21" xfId="0" applyFont="1" applyFill="1" applyBorder="1"/>
    <xf numFmtId="0" fontId="12" fillId="3" borderId="22" xfId="0" applyFont="1" applyFill="1" applyBorder="1"/>
    <xf numFmtId="0" fontId="15" fillId="0" borderId="0" xfId="0" applyFont="1" applyFill="1"/>
    <xf numFmtId="0" fontId="0" fillId="4" borderId="0" xfId="0" applyFill="1"/>
    <xf numFmtId="0" fontId="1" fillId="4" borderId="0" xfId="0" applyFont="1" applyFill="1"/>
    <xf numFmtId="0" fontId="2" fillId="3" borderId="8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2" xfId="0" applyFont="1" applyFill="1" applyBorder="1"/>
    <xf numFmtId="0" fontId="0" fillId="3" borderId="23" xfId="0" applyFont="1" applyFill="1" applyBorder="1" applyAlignment="1">
      <alignment horizontal="right" wrapText="1"/>
    </xf>
    <xf numFmtId="0" fontId="1" fillId="3" borderId="21" xfId="0" applyFont="1" applyFill="1" applyBorder="1"/>
    <xf numFmtId="0" fontId="1" fillId="3" borderId="22" xfId="0" applyFont="1" applyFill="1" applyBorder="1"/>
    <xf numFmtId="0" fontId="0" fillId="3" borderId="30" xfId="0" applyFont="1" applyFill="1" applyBorder="1"/>
    <xf numFmtId="0" fontId="0" fillId="3" borderId="27" xfId="0" applyFont="1" applyFill="1" applyBorder="1"/>
    <xf numFmtId="0" fontId="0" fillId="3" borderId="28" xfId="0" applyFont="1" applyFill="1" applyBorder="1"/>
    <xf numFmtId="1" fontId="23" fillId="3" borderId="0" xfId="0" applyNumberFormat="1" applyFont="1" applyFill="1" applyBorder="1"/>
    <xf numFmtId="0" fontId="24" fillId="3" borderId="7" xfId="0" applyFont="1" applyFill="1" applyBorder="1"/>
    <xf numFmtId="0" fontId="24" fillId="3" borderId="6" xfId="0" applyFont="1" applyFill="1" applyBorder="1"/>
    <xf numFmtId="0" fontId="1" fillId="3" borderId="8" xfId="0" applyFont="1" applyFill="1" applyBorder="1"/>
    <xf numFmtId="0" fontId="12" fillId="3" borderId="5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1" fontId="12" fillId="3" borderId="8" xfId="0" applyNumberFormat="1" applyFont="1" applyFill="1" applyBorder="1"/>
    <xf numFmtId="0" fontId="12" fillId="3" borderId="8" xfId="0" applyFont="1" applyFill="1" applyBorder="1" applyAlignment="1"/>
    <xf numFmtId="0" fontId="1" fillId="3" borderId="13" xfId="0" applyFont="1" applyFill="1" applyBorder="1"/>
    <xf numFmtId="0" fontId="12" fillId="0" borderId="0" xfId="0" applyFont="1" applyFill="1"/>
    <xf numFmtId="0" fontId="12" fillId="0" borderId="0" xfId="0" applyFont="1" applyFill="1" applyBorder="1"/>
    <xf numFmtId="1" fontId="12" fillId="0" borderId="0" xfId="0" applyNumberFormat="1" applyFont="1" applyFill="1"/>
    <xf numFmtId="0" fontId="12" fillId="0" borderId="23" xfId="0" applyFont="1" applyFill="1" applyBorder="1"/>
    <xf numFmtId="0" fontId="12" fillId="0" borderId="5" xfId="0" quotePrefix="1" applyFont="1" applyFill="1" applyBorder="1"/>
    <xf numFmtId="0" fontId="12" fillId="0" borderId="5" xfId="0" applyFont="1" applyFill="1" applyBorder="1"/>
    <xf numFmtId="1" fontId="12" fillId="0" borderId="5" xfId="0" applyNumberFormat="1" applyFont="1" applyFill="1" applyBorder="1"/>
    <xf numFmtId="0" fontId="12" fillId="0" borderId="5" xfId="0" applyFont="1" applyFill="1" applyBorder="1" applyAlignment="1"/>
    <xf numFmtId="1" fontId="12" fillId="0" borderId="24" xfId="0" applyNumberFormat="1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3" borderId="12" xfId="0" applyFont="1" applyFill="1" applyBorder="1"/>
    <xf numFmtId="1" fontId="12" fillId="0" borderId="8" xfId="0" applyNumberFormat="1" applyFont="1" applyBorder="1"/>
    <xf numFmtId="0" fontId="12" fillId="3" borderId="13" xfId="0" applyFont="1" applyFill="1" applyBorder="1"/>
    <xf numFmtId="0" fontId="1" fillId="3" borderId="8" xfId="0" quotePrefix="1" applyFont="1" applyFill="1" applyBorder="1"/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3" xfId="0" applyFont="1" applyFill="1" applyBorder="1"/>
    <xf numFmtId="0" fontId="0" fillId="3" borderId="30" xfId="0" applyFill="1" applyBorder="1"/>
    <xf numFmtId="0" fontId="0" fillId="3" borderId="27" xfId="0" applyFill="1" applyBorder="1"/>
    <xf numFmtId="0" fontId="8" fillId="3" borderId="27" xfId="0" applyFont="1" applyFill="1" applyBorder="1"/>
    <xf numFmtId="1" fontId="3" fillId="3" borderId="27" xfId="0" applyNumberFormat="1" applyFont="1" applyFill="1" applyBorder="1"/>
    <xf numFmtId="0" fontId="0" fillId="3" borderId="28" xfId="0" applyFill="1" applyBorder="1"/>
    <xf numFmtId="0" fontId="12" fillId="3" borderId="12" xfId="0" applyFont="1" applyFill="1" applyBorder="1"/>
    <xf numFmtId="0" fontId="12" fillId="3" borderId="8" xfId="0" quotePrefix="1" applyFont="1" applyFill="1" applyBorder="1"/>
    <xf numFmtId="0" fontId="12" fillId="3" borderId="8" xfId="0" applyFont="1" applyFill="1" applyBorder="1" applyAlignment="1">
      <alignment horizontal="right"/>
    </xf>
    <xf numFmtId="1" fontId="1" fillId="3" borderId="8" xfId="0" quotePrefix="1" applyNumberFormat="1" applyFont="1" applyFill="1" applyBorder="1" applyAlignment="1">
      <alignment horizontal="left"/>
    </xf>
    <xf numFmtId="1" fontId="12" fillId="3" borderId="8" xfId="0" applyNumberFormat="1" applyFont="1" applyFill="1" applyBorder="1" applyAlignment="1">
      <alignment horizontal="left"/>
    </xf>
    <xf numFmtId="1" fontId="25" fillId="3" borderId="8" xfId="0" quotePrefix="1" applyNumberFormat="1" applyFont="1" applyFill="1" applyBorder="1" applyAlignment="1">
      <alignment horizontal="left"/>
    </xf>
    <xf numFmtId="1" fontId="26" fillId="3" borderId="8" xfId="0" applyNumberFormat="1" applyFont="1" applyFill="1" applyBorder="1"/>
    <xf numFmtId="1" fontId="25" fillId="3" borderId="8" xfId="0" quotePrefix="1" applyNumberFormat="1" applyFont="1" applyFill="1" applyBorder="1" applyAlignment="1">
      <alignment horizontal="right"/>
    </xf>
    <xf numFmtId="1" fontId="12" fillId="3" borderId="8" xfId="0" quotePrefix="1" applyNumberFormat="1" applyFont="1" applyFill="1" applyBorder="1"/>
    <xf numFmtId="0" fontId="12" fillId="3" borderId="30" xfId="0" applyFont="1" applyFill="1" applyBorder="1"/>
    <xf numFmtId="0" fontId="12" fillId="3" borderId="27" xfId="0" applyFont="1" applyFill="1" applyBorder="1"/>
    <xf numFmtId="0" fontId="12" fillId="3" borderId="28" xfId="0" applyFont="1" applyFill="1" applyBorder="1"/>
    <xf numFmtId="0" fontId="12" fillId="0" borderId="31" xfId="0" applyFont="1" applyFill="1" applyBorder="1"/>
    <xf numFmtId="0" fontId="12" fillId="0" borderId="16" xfId="0" quotePrefix="1" applyFont="1" applyFill="1" applyBorder="1"/>
    <xf numFmtId="0" fontId="12" fillId="0" borderId="16" xfId="0" applyFont="1" applyFill="1" applyBorder="1"/>
    <xf numFmtId="1" fontId="12" fillId="0" borderId="16" xfId="0" applyNumberFormat="1" applyFont="1" applyFill="1" applyBorder="1"/>
    <xf numFmtId="0" fontId="12" fillId="0" borderId="16" xfId="0" applyFont="1" applyFill="1" applyBorder="1" applyAlignment="1"/>
    <xf numFmtId="1" fontId="12" fillId="0" borderId="25" xfId="0" applyNumberFormat="1" applyFont="1" applyFill="1" applyBorder="1"/>
    <xf numFmtId="1" fontId="12" fillId="3" borderId="13" xfId="0" applyNumberFormat="1" applyFont="1" applyFill="1" applyBorder="1"/>
    <xf numFmtId="0" fontId="12" fillId="3" borderId="14" xfId="0" applyFont="1" applyFill="1" applyBorder="1"/>
    <xf numFmtId="0" fontId="12" fillId="3" borderId="1" xfId="0" applyFont="1" applyFill="1" applyBorder="1"/>
    <xf numFmtId="1" fontId="12" fillId="3" borderId="1" xfId="0" applyNumberFormat="1" applyFont="1" applyFill="1" applyBorder="1"/>
    <xf numFmtId="0" fontId="12" fillId="3" borderId="1" xfId="0" applyFont="1" applyFill="1" applyBorder="1" applyAlignment="1"/>
    <xf numFmtId="1" fontId="12" fillId="3" borderId="15" xfId="0" applyNumberFormat="1" applyFont="1" applyFill="1" applyBorder="1"/>
    <xf numFmtId="0" fontId="12" fillId="3" borderId="8" xfId="0" quotePrefix="1" applyFont="1" applyFill="1" applyBorder="1" applyAlignment="1">
      <alignment horizontal="left" wrapText="1"/>
    </xf>
    <xf numFmtId="0" fontId="12" fillId="3" borderId="8" xfId="0" quotePrefix="1" applyFont="1" applyFill="1" applyBorder="1" applyAlignment="1">
      <alignment wrapText="1"/>
    </xf>
    <xf numFmtId="1" fontId="12" fillId="3" borderId="8" xfId="0" quotePrefix="1" applyNumberFormat="1" applyFont="1" applyFill="1" applyBorder="1" applyAlignment="1">
      <alignment horizontal="left"/>
    </xf>
    <xf numFmtId="1" fontId="12" fillId="3" borderId="8" xfId="0" applyNumberFormat="1" applyFont="1" applyFill="1" applyBorder="1" applyAlignment="1">
      <alignment horizontal="right"/>
    </xf>
    <xf numFmtId="0" fontId="12" fillId="3" borderId="8" xfId="0" quotePrefix="1" applyFont="1" applyFill="1" applyBorder="1" applyAlignment="1">
      <alignment horizontal="left"/>
    </xf>
    <xf numFmtId="1" fontId="12" fillId="3" borderId="8" xfId="0" quotePrefix="1" applyNumberFormat="1" applyFont="1" applyFill="1" applyBorder="1" applyAlignment="1">
      <alignment horizontal="left" wrapText="1"/>
    </xf>
    <xf numFmtId="0" fontId="0" fillId="0" borderId="21" xfId="0" applyBorder="1"/>
    <xf numFmtId="0" fontId="0" fillId="0" borderId="22" xfId="0" applyBorder="1"/>
    <xf numFmtId="0" fontId="0" fillId="0" borderId="30" xfId="0" applyBorder="1"/>
    <xf numFmtId="0" fontId="0" fillId="0" borderId="27" xfId="0" applyBorder="1"/>
    <xf numFmtId="0" fontId="0" fillId="0" borderId="27" xfId="0" applyFont="1" applyFill="1" applyBorder="1"/>
    <xf numFmtId="0" fontId="1" fillId="0" borderId="27" xfId="0" applyFont="1" applyFill="1" applyBorder="1"/>
    <xf numFmtId="0" fontId="0" fillId="0" borderId="28" xfId="0" applyBorder="1"/>
    <xf numFmtId="0" fontId="1" fillId="3" borderId="27" xfId="0" applyFont="1" applyFill="1" applyBorder="1"/>
    <xf numFmtId="0" fontId="12" fillId="3" borderId="8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wrapText="1"/>
    </xf>
    <xf numFmtId="1" fontId="12" fillId="3" borderId="8" xfId="0" quotePrefix="1" applyNumberFormat="1" applyFont="1" applyFill="1" applyBorder="1" applyAlignment="1">
      <alignment horizontal="right"/>
    </xf>
    <xf numFmtId="0" fontId="13" fillId="3" borderId="8" xfId="0" quotePrefix="1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3" borderId="8" xfId="0" quotePrefix="1" applyFont="1" applyFill="1" applyBorder="1"/>
    <xf numFmtId="1" fontId="13" fillId="3" borderId="8" xfId="0" quotePrefix="1" applyNumberFormat="1" applyFont="1" applyFill="1" applyBorder="1" applyAlignment="1">
      <alignment horizontal="left"/>
    </xf>
    <xf numFmtId="1" fontId="13" fillId="3" borderId="8" xfId="0" applyNumberFormat="1" applyFont="1" applyFill="1" applyBorder="1"/>
    <xf numFmtId="1" fontId="13" fillId="3" borderId="8" xfId="0" quotePrefix="1" applyNumberFormat="1" applyFont="1" applyFill="1" applyBorder="1"/>
    <xf numFmtId="1" fontId="13" fillId="3" borderId="0" xfId="0" quotePrefix="1" applyNumberFormat="1" applyFont="1" applyFill="1" applyBorder="1"/>
    <xf numFmtId="1" fontId="13" fillId="3" borderId="0" xfId="0" applyNumberFormat="1" applyFont="1" applyFill="1" applyBorder="1"/>
    <xf numFmtId="1" fontId="12" fillId="3" borderId="22" xfId="0" applyNumberFormat="1" applyFont="1" applyFill="1" applyBorder="1"/>
    <xf numFmtId="1" fontId="13" fillId="3" borderId="27" xfId="0" quotePrefix="1" applyNumberFormat="1" applyFont="1" applyFill="1" applyBorder="1"/>
    <xf numFmtId="1" fontId="13" fillId="3" borderId="27" xfId="0" applyNumberFormat="1" applyFont="1" applyFill="1" applyBorder="1"/>
    <xf numFmtId="1" fontId="12" fillId="3" borderId="28" xfId="0" applyNumberFormat="1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0" xfId="0" applyFont="1" applyBorder="1"/>
    <xf numFmtId="0" fontId="1" fillId="0" borderId="22" xfId="0" applyFont="1" applyBorder="1"/>
    <xf numFmtId="0" fontId="24" fillId="0" borderId="8" xfId="0" applyFont="1" applyBorder="1"/>
    <xf numFmtId="0" fontId="1" fillId="0" borderId="12" xfId="0" applyFont="1" applyBorder="1"/>
    <xf numFmtId="0" fontId="1" fillId="0" borderId="8" xfId="0" applyFont="1" applyBorder="1"/>
    <xf numFmtId="0" fontId="12" fillId="0" borderId="8" xfId="0" applyFont="1" applyFill="1" applyBorder="1"/>
    <xf numFmtId="0" fontId="12" fillId="0" borderId="8" xfId="0" applyFont="1" applyBorder="1" applyAlignment="1"/>
    <xf numFmtId="0" fontId="1" fillId="0" borderId="13" xfId="0" applyFont="1" applyBorder="1"/>
    <xf numFmtId="0" fontId="1" fillId="0" borderId="30" xfId="0" applyFont="1" applyBorder="1"/>
    <xf numFmtId="0" fontId="1" fillId="0" borderId="27" xfId="0" applyFont="1" applyBorder="1"/>
    <xf numFmtId="0" fontId="1" fillId="0" borderId="28" xfId="0" applyFont="1" applyBorder="1"/>
    <xf numFmtId="0" fontId="12" fillId="3" borderId="34" xfId="0" applyFont="1" applyFill="1" applyBorder="1" applyAlignment="1">
      <alignment horizontal="center" vertical="center" wrapText="1"/>
    </xf>
    <xf numFmtId="1" fontId="27" fillId="3" borderId="0" xfId="0" quotePrefix="1" applyNumberFormat="1" applyFont="1" applyFill="1" applyBorder="1"/>
    <xf numFmtId="1" fontId="27" fillId="3" borderId="0" xfId="0" applyNumberFormat="1" applyFont="1" applyFill="1" applyBorder="1"/>
    <xf numFmtId="1" fontId="12" fillId="3" borderId="0" xfId="0" applyNumberFormat="1" applyFont="1" applyFill="1" applyBorder="1"/>
    <xf numFmtId="1" fontId="27" fillId="3" borderId="27" xfId="0" quotePrefix="1" applyNumberFormat="1" applyFont="1" applyFill="1" applyBorder="1"/>
    <xf numFmtId="1" fontId="27" fillId="3" borderId="27" xfId="0" applyNumberFormat="1" applyFont="1" applyFill="1" applyBorder="1"/>
    <xf numFmtId="1" fontId="12" fillId="3" borderId="27" xfId="0" applyNumberFormat="1" applyFont="1" applyFill="1" applyBorder="1"/>
    <xf numFmtId="0" fontId="1" fillId="3" borderId="8" xfId="0" applyFont="1" applyFill="1" applyBorder="1" applyAlignment="1">
      <alignment horizontal="left"/>
    </xf>
    <xf numFmtId="1" fontId="1" fillId="3" borderId="8" xfId="0" applyNumberFormat="1" applyFont="1" applyFill="1" applyBorder="1"/>
    <xf numFmtId="0" fontId="1" fillId="3" borderId="8" xfId="0" applyFont="1" applyFill="1" applyBorder="1" applyAlignment="1"/>
    <xf numFmtId="1" fontId="1" fillId="3" borderId="13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1" fillId="3" borderId="8" xfId="0" applyNumberFormat="1" applyFont="1" applyFill="1" applyBorder="1" applyAlignment="1">
      <alignment horizontal="left"/>
    </xf>
    <xf numFmtId="1" fontId="28" fillId="3" borderId="8" xfId="0" quotePrefix="1" applyNumberFormat="1" applyFont="1" applyFill="1" applyBorder="1" applyAlignment="1">
      <alignment horizontal="left"/>
    </xf>
    <xf numFmtId="1" fontId="28" fillId="3" borderId="8" xfId="0" applyNumberFormat="1" applyFont="1" applyFill="1" applyBorder="1" applyAlignment="1">
      <alignment horizontal="left"/>
    </xf>
    <xf numFmtId="0" fontId="1" fillId="3" borderId="5" xfId="0" quotePrefix="1" applyFont="1" applyFill="1" applyBorder="1"/>
    <xf numFmtId="0" fontId="1" fillId="3" borderId="5" xfId="0" applyFont="1" applyFill="1" applyBorder="1" applyAlignment="1">
      <alignment horizontal="left"/>
    </xf>
    <xf numFmtId="0" fontId="1" fillId="3" borderId="11" xfId="0" applyFont="1" applyFill="1" applyBorder="1"/>
    <xf numFmtId="1" fontId="1" fillId="3" borderId="1" xfId="0" applyNumberFormat="1" applyFont="1" applyFill="1" applyBorder="1"/>
    <xf numFmtId="0" fontId="1" fillId="3" borderId="1" xfId="0" applyFont="1" applyFill="1" applyBorder="1" applyAlignment="1"/>
    <xf numFmtId="1" fontId="1" fillId="3" borderId="15" xfId="0" applyNumberFormat="1" applyFont="1" applyFill="1" applyBorder="1"/>
    <xf numFmtId="1" fontId="28" fillId="3" borderId="2" xfId="0" applyNumberFormat="1" applyFont="1" applyFill="1" applyBorder="1" applyAlignment="1">
      <alignment horizontal="left"/>
    </xf>
    <xf numFmtId="0" fontId="1" fillId="3" borderId="5" xfId="0" applyFont="1" applyFill="1" applyBorder="1"/>
    <xf numFmtId="1" fontId="1" fillId="3" borderId="5" xfId="0" applyNumberFormat="1" applyFont="1" applyFill="1" applyBorder="1"/>
    <xf numFmtId="0" fontId="1" fillId="3" borderId="5" xfId="0" applyFont="1" applyFill="1" applyBorder="1" applyAlignment="1"/>
    <xf numFmtId="1" fontId="1" fillId="3" borderId="24" xfId="0" applyNumberFormat="1" applyFont="1" applyFill="1" applyBorder="1"/>
    <xf numFmtId="1" fontId="15" fillId="0" borderId="8" xfId="0" quotePrefix="1" applyNumberFormat="1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1" fillId="3" borderId="1" xfId="0" quotePrefix="1" applyNumberFormat="1" applyFont="1" applyFill="1" applyBorder="1"/>
    <xf numFmtId="1" fontId="28" fillId="3" borderId="8" xfId="0" quotePrefix="1" applyNumberFormat="1" applyFont="1" applyFill="1" applyBorder="1"/>
    <xf numFmtId="0" fontId="1" fillId="3" borderId="29" xfId="0" applyFont="1" applyFill="1" applyBorder="1"/>
    <xf numFmtId="1" fontId="29" fillId="3" borderId="13" xfId="0" applyNumberFormat="1" applyFont="1" applyFill="1" applyBorder="1"/>
    <xf numFmtId="0" fontId="30" fillId="3" borderId="0" xfId="0" applyFont="1" applyFill="1" applyBorder="1"/>
    <xf numFmtId="0" fontId="31" fillId="3" borderId="0" xfId="0" applyFont="1" applyFill="1" applyBorder="1"/>
    <xf numFmtId="0" fontId="1" fillId="3" borderId="8" xfId="0" applyFont="1" applyFill="1" applyBorder="1" applyAlignment="1">
      <alignment horizontal="center"/>
    </xf>
    <xf numFmtId="164" fontId="12" fillId="3" borderId="13" xfId="0" applyNumberFormat="1" applyFont="1" applyFill="1" applyBorder="1"/>
    <xf numFmtId="164" fontId="5" fillId="3" borderId="13" xfId="0" applyNumberFormat="1" applyFont="1" applyFill="1" applyBorder="1"/>
    <xf numFmtId="0" fontId="1" fillId="3" borderId="30" xfId="0" applyFont="1" applyFill="1" applyBorder="1"/>
    <xf numFmtId="0" fontId="1" fillId="3" borderId="28" xfId="0" applyFont="1" applyFill="1" applyBorder="1"/>
    <xf numFmtId="0" fontId="5" fillId="0" borderId="0" xfId="0" applyFont="1" applyFill="1"/>
    <xf numFmtId="1" fontId="12" fillId="2" borderId="8" xfId="0" applyNumberFormat="1" applyFont="1" applyFill="1" applyBorder="1"/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/Downloads/LAXMI%20ENT%20SALARY%20SHEET%20FEB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-9A"/>
      <sheetName val="W-9B"/>
      <sheetName val="PUNE A"/>
      <sheetName val="PUNE B"/>
      <sheetName val="HT GA"/>
      <sheetName val="HT G2"/>
      <sheetName val="HT F1"/>
      <sheetName val="HT F2"/>
      <sheetName val="L 6-A"/>
      <sheetName val="L 6-B"/>
      <sheetName val="L 6-C"/>
      <sheetName val="SUMERY"/>
      <sheetName val="F-32"/>
      <sheetName val="F-32 PUNE"/>
      <sheetName val="Searial ESI"/>
      <sheetName val="Sheet1"/>
      <sheetName val="esi"/>
    </sheetNames>
    <sheetDataSet>
      <sheetData sheetId="0" refreshError="1">
        <row r="2">
          <cell r="Q2" t="str">
            <v>FEB.-2023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C22"/>
  <sheetViews>
    <sheetView workbookViewId="0">
      <pane xSplit="6" ySplit="7" topLeftCell="G8" activePane="bottomRight" state="frozen"/>
      <selection pane="topRight" activeCell="G1" sqref="G1"/>
      <selection pane="bottomLeft" activeCell="A5" sqref="A5"/>
      <selection pane="bottomRight" activeCell="V10" sqref="V10"/>
    </sheetView>
  </sheetViews>
  <sheetFormatPr defaultRowHeight="15" customHeight="1"/>
  <cols>
    <col min="1" max="1" width="5.140625" style="5" customWidth="1"/>
    <col min="2" max="2" width="13.140625" style="5" hidden="1" customWidth="1"/>
    <col min="3" max="3" width="12.140625" style="5" hidden="1" customWidth="1"/>
    <col min="4" max="4" width="25.7109375" style="5" bestFit="1" customWidth="1"/>
    <col min="5" max="5" width="6.7109375" style="5" bestFit="1" customWidth="1"/>
    <col min="6" max="6" width="7.28515625" style="5" customWidth="1"/>
    <col min="7" max="7" width="10.28515625" style="5" hidden="1" customWidth="1"/>
    <col min="8" max="8" width="5.5703125" style="5" hidden="1" customWidth="1"/>
    <col min="9" max="9" width="8.28515625" style="5" hidden="1" customWidth="1"/>
    <col min="10" max="10" width="9.28515625" style="5" hidden="1" customWidth="1"/>
    <col min="11" max="11" width="5.7109375" style="5" customWidth="1"/>
    <col min="12" max="12" width="6.42578125" style="5" customWidth="1"/>
    <col min="13" max="13" width="6" style="5" bestFit="1" customWidth="1"/>
    <col min="14" max="14" width="6.42578125" style="5" customWidth="1"/>
    <col min="15" max="15" width="6" style="5" customWidth="1"/>
    <col min="16" max="16" width="4.7109375" style="5" customWidth="1"/>
    <col min="17" max="17" width="7" style="5" customWidth="1"/>
    <col min="18" max="18" width="5" style="5" bestFit="1" customWidth="1"/>
    <col min="19" max="19" width="4.140625" style="5" bestFit="1" customWidth="1"/>
    <col min="20" max="20" width="5" style="5" bestFit="1" customWidth="1"/>
    <col min="21" max="21" width="6.28515625" style="5" customWidth="1"/>
    <col min="22" max="22" width="6.42578125" style="5" customWidth="1"/>
    <col min="23" max="23" width="7.85546875" style="5" bestFit="1" customWidth="1"/>
    <col min="24" max="24" width="15.42578125" style="5" customWidth="1"/>
    <col min="25" max="25" width="6" style="5" bestFit="1" customWidth="1"/>
    <col min="26" max="26" width="6.140625" style="5" customWidth="1"/>
    <col min="27" max="27" width="9.5703125" style="5" customWidth="1"/>
    <col min="28" max="28" width="31.140625" style="5" bestFit="1" customWidth="1"/>
    <col min="29" max="16384" width="9.140625" style="5"/>
  </cols>
  <sheetData>
    <row r="2" spans="1:29" ht="15" customHeight="1" thickBot="1"/>
    <row r="3" spans="1:29" ht="15" customHeight="1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</row>
    <row r="4" spans="1:29" ht="14.25" customHeight="1">
      <c r="A4" s="110"/>
      <c r="B4" s="54"/>
      <c r="C4" s="54"/>
      <c r="D4" s="54" t="s">
        <v>0</v>
      </c>
      <c r="E4" s="54"/>
      <c r="F4" s="54" t="s">
        <v>1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69"/>
      <c r="U4" s="54"/>
      <c r="V4" s="54"/>
      <c r="W4" s="54"/>
      <c r="X4" s="111"/>
    </row>
    <row r="5" spans="1:29" ht="15" customHeight="1">
      <c r="A5" s="110"/>
      <c r="B5" s="54"/>
      <c r="C5" s="54"/>
      <c r="D5" s="54" t="s">
        <v>2</v>
      </c>
      <c r="E5" s="54"/>
      <c r="F5" s="54" t="s">
        <v>3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 t="s">
        <v>1684</v>
      </c>
      <c r="R5" s="54"/>
      <c r="S5" s="54"/>
      <c r="T5" s="54"/>
      <c r="U5" s="54"/>
      <c r="V5" s="54"/>
      <c r="W5" s="54"/>
      <c r="X5" s="111"/>
    </row>
    <row r="6" spans="1:29" ht="15" customHeight="1">
      <c r="A6" s="268" t="s">
        <v>84</v>
      </c>
      <c r="B6" s="269" t="s">
        <v>278</v>
      </c>
      <c r="C6" s="269" t="s">
        <v>277</v>
      </c>
      <c r="D6" s="265" t="s">
        <v>88</v>
      </c>
      <c r="E6" s="265" t="s">
        <v>6</v>
      </c>
      <c r="F6" s="265" t="s">
        <v>55</v>
      </c>
      <c r="G6" s="265" t="s">
        <v>89</v>
      </c>
      <c r="H6" s="265" t="s">
        <v>8</v>
      </c>
      <c r="I6" s="265" t="s">
        <v>140</v>
      </c>
      <c r="J6" s="265" t="s">
        <v>93</v>
      </c>
      <c r="K6" s="265" t="s">
        <v>85</v>
      </c>
      <c r="L6" s="265" t="s">
        <v>89</v>
      </c>
      <c r="M6" s="265" t="s">
        <v>8</v>
      </c>
      <c r="N6" s="265" t="s">
        <v>140</v>
      </c>
      <c r="O6" s="265" t="s">
        <v>93</v>
      </c>
      <c r="P6" s="265" t="s">
        <v>90</v>
      </c>
      <c r="Q6" s="265" t="s">
        <v>86</v>
      </c>
      <c r="R6" s="267" t="s">
        <v>9</v>
      </c>
      <c r="S6" s="267"/>
      <c r="T6" s="267"/>
      <c r="U6" s="267"/>
      <c r="V6" s="265" t="s">
        <v>91</v>
      </c>
      <c r="W6" s="265" t="s">
        <v>87</v>
      </c>
      <c r="X6" s="266" t="s">
        <v>92</v>
      </c>
    </row>
    <row r="7" spans="1:29" ht="15" customHeight="1">
      <c r="A7" s="268"/>
      <c r="B7" s="269"/>
      <c r="C7" s="269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104" t="s">
        <v>12</v>
      </c>
      <c r="S7" s="104" t="s">
        <v>13</v>
      </c>
      <c r="T7" s="104" t="s">
        <v>14</v>
      </c>
      <c r="U7" s="104" t="s">
        <v>1745</v>
      </c>
      <c r="V7" s="265"/>
      <c r="W7" s="265"/>
      <c r="X7" s="266"/>
    </row>
    <row r="8" spans="1:29" ht="24" customHeight="1">
      <c r="A8" s="147">
        <v>1</v>
      </c>
      <c r="B8" s="4" t="s">
        <v>279</v>
      </c>
      <c r="C8" s="4">
        <v>2502525190</v>
      </c>
      <c r="D8" s="4" t="s">
        <v>35</v>
      </c>
      <c r="E8" s="4" t="s">
        <v>67</v>
      </c>
      <c r="F8" s="4">
        <f>+G8+H8+I8+J8</f>
        <v>21000</v>
      </c>
      <c r="G8" s="4">
        <v>13570</v>
      </c>
      <c r="H8" s="4">
        <v>4500</v>
      </c>
      <c r="I8" s="4">
        <v>1465</v>
      </c>
      <c r="J8" s="4">
        <v>1465</v>
      </c>
      <c r="K8" s="4">
        <v>24</v>
      </c>
      <c r="L8" s="4">
        <f>ROUND(G8/24*K8,0)</f>
        <v>13570</v>
      </c>
      <c r="M8" s="4">
        <f>ROUND(H8/24*K8,0)</f>
        <v>4500</v>
      </c>
      <c r="N8" s="4">
        <f>ROUND(I8/24*K8,0)</f>
        <v>1465</v>
      </c>
      <c r="O8" s="4">
        <f>ROUND(J8/24*K8,0)</f>
        <v>1465</v>
      </c>
      <c r="P8" s="4">
        <v>0</v>
      </c>
      <c r="Q8" s="4">
        <f>SUM(L8:P8)</f>
        <v>21000</v>
      </c>
      <c r="R8" s="23">
        <f t="shared" ref="R8" si="0">ROUND(IF(L8&gt;=15000,(15000*12%),(L8*12%)),0)</f>
        <v>1628</v>
      </c>
      <c r="S8" s="4">
        <f>ROUNDUP(Q8*0.75%,0)</f>
        <v>158</v>
      </c>
      <c r="T8" s="34">
        <f>SUM(IF(Q8&gt;=10001,"300",IF(Q8&gt;=7501,"175",)))</f>
        <v>300</v>
      </c>
      <c r="U8" s="4">
        <v>0</v>
      </c>
      <c r="V8" s="4">
        <f t="shared" ref="V8" si="1">SUM(R8:U8)</f>
        <v>2086</v>
      </c>
      <c r="W8" s="4">
        <f t="shared" ref="W8" si="2">+Q8-V8</f>
        <v>18914</v>
      </c>
      <c r="X8" s="148"/>
      <c r="Y8" s="5">
        <v>21000</v>
      </c>
      <c r="Z8" s="5">
        <f>+Y8-Q8</f>
        <v>0</v>
      </c>
      <c r="AB8" s="5" t="s">
        <v>405</v>
      </c>
      <c r="AC8" s="5">
        <v>21000</v>
      </c>
    </row>
    <row r="9" spans="1:29" ht="24" customHeight="1">
      <c r="A9" s="147">
        <v>2</v>
      </c>
      <c r="B9" s="4" t="s">
        <v>280</v>
      </c>
      <c r="C9" s="4">
        <v>2502525191</v>
      </c>
      <c r="D9" s="4" t="s">
        <v>36</v>
      </c>
      <c r="E9" s="4" t="s">
        <v>67</v>
      </c>
      <c r="F9" s="4">
        <f t="shared" ref="F9:F11" si="3">+G9+H9+I9+J9</f>
        <v>21000</v>
      </c>
      <c r="G9" s="4">
        <v>13570</v>
      </c>
      <c r="H9" s="4">
        <v>4500</v>
      </c>
      <c r="I9" s="4">
        <v>1465</v>
      </c>
      <c r="J9" s="4">
        <v>1465</v>
      </c>
      <c r="K9" s="4">
        <v>24</v>
      </c>
      <c r="L9" s="4">
        <f t="shared" ref="L9:L13" si="4">ROUND(G9/24*K9,0)</f>
        <v>13570</v>
      </c>
      <c r="M9" s="4">
        <f t="shared" ref="M9:M13" si="5">ROUND(H9/24*K9,0)</f>
        <v>4500</v>
      </c>
      <c r="N9" s="4">
        <f t="shared" ref="N9:N13" si="6">ROUND(I9/24*K9,0)</f>
        <v>1465</v>
      </c>
      <c r="O9" s="4">
        <f t="shared" ref="O9:O13" si="7">ROUND(J9/24*K9,0)</f>
        <v>1465</v>
      </c>
      <c r="P9" s="4">
        <v>0</v>
      </c>
      <c r="Q9" s="4">
        <f t="shared" ref="Q9:Q13" si="8">SUM(L9:P9)</f>
        <v>21000</v>
      </c>
      <c r="R9" s="23">
        <f t="shared" ref="R9:R13" si="9">ROUND(IF(L9&gt;=15000,(15000*12%),(L9*12%)),0)</f>
        <v>1628</v>
      </c>
      <c r="S9" s="4">
        <f t="shared" ref="S9:S13" si="10">ROUNDUP(Q9*0.75%,0)</f>
        <v>158</v>
      </c>
      <c r="T9" s="34">
        <f t="shared" ref="T9:T13" si="11">SUM(IF(Q9&gt;=10001,"300",IF(Q9&gt;=7501,"175",)))</f>
        <v>300</v>
      </c>
      <c r="U9" s="4">
        <v>0</v>
      </c>
      <c r="V9" s="4">
        <f t="shared" ref="V9:V13" si="12">SUM(R9:U9)</f>
        <v>2086</v>
      </c>
      <c r="W9" s="4">
        <f t="shared" ref="W9:W13" si="13">+Q9-V9</f>
        <v>18914</v>
      </c>
      <c r="X9" s="148"/>
      <c r="Y9" s="5">
        <v>21000</v>
      </c>
      <c r="Z9" s="5">
        <f t="shared" ref="Z9:Z13" si="14">+Y9-Q9</f>
        <v>0</v>
      </c>
      <c r="AB9" s="5" t="s">
        <v>36</v>
      </c>
      <c r="AC9" s="5">
        <v>21000</v>
      </c>
    </row>
    <row r="10" spans="1:29" ht="24" customHeight="1">
      <c r="A10" s="85">
        <v>3</v>
      </c>
      <c r="B10" s="32" t="s">
        <v>281</v>
      </c>
      <c r="C10" s="80" t="s">
        <v>415</v>
      </c>
      <c r="D10" s="32" t="s">
        <v>139</v>
      </c>
      <c r="E10" s="32" t="s">
        <v>67</v>
      </c>
      <c r="F10" s="32">
        <f t="shared" si="3"/>
        <v>30000</v>
      </c>
      <c r="G10" s="32">
        <v>21000</v>
      </c>
      <c r="H10" s="32">
        <v>6000</v>
      </c>
      <c r="I10" s="32">
        <v>1500</v>
      </c>
      <c r="J10" s="32">
        <v>1500</v>
      </c>
      <c r="K10" s="4">
        <v>24</v>
      </c>
      <c r="L10" s="4">
        <f t="shared" si="4"/>
        <v>21000</v>
      </c>
      <c r="M10" s="4">
        <f t="shared" si="5"/>
        <v>6000</v>
      </c>
      <c r="N10" s="4">
        <f t="shared" si="6"/>
        <v>1500</v>
      </c>
      <c r="O10" s="4">
        <f t="shared" si="7"/>
        <v>1500</v>
      </c>
      <c r="P10" s="4">
        <v>0</v>
      </c>
      <c r="Q10" s="4">
        <f t="shared" si="8"/>
        <v>30000</v>
      </c>
      <c r="R10" s="23">
        <f t="shared" si="9"/>
        <v>1800</v>
      </c>
      <c r="S10" s="4">
        <v>0</v>
      </c>
      <c r="T10" s="34">
        <f t="shared" si="11"/>
        <v>300</v>
      </c>
      <c r="U10" s="4">
        <v>0</v>
      </c>
      <c r="V10" s="4">
        <f t="shared" si="12"/>
        <v>2100</v>
      </c>
      <c r="W10" s="4">
        <f t="shared" si="13"/>
        <v>27900</v>
      </c>
      <c r="X10" s="149"/>
      <c r="Y10" s="5">
        <v>30000</v>
      </c>
      <c r="Z10" s="5">
        <f t="shared" si="14"/>
        <v>0</v>
      </c>
      <c r="AB10" s="5" t="s">
        <v>406</v>
      </c>
      <c r="AC10" s="5">
        <v>30000</v>
      </c>
    </row>
    <row r="11" spans="1:29" ht="24" customHeight="1">
      <c r="A11" s="147">
        <v>4</v>
      </c>
      <c r="B11" s="4" t="s">
        <v>282</v>
      </c>
      <c r="C11" s="4">
        <v>2502237507</v>
      </c>
      <c r="D11" s="4" t="s">
        <v>259</v>
      </c>
      <c r="E11" s="4" t="s">
        <v>67</v>
      </c>
      <c r="F11" s="4">
        <f t="shared" si="3"/>
        <v>18000</v>
      </c>
      <c r="G11" s="4">
        <v>13570</v>
      </c>
      <c r="H11" s="4">
        <v>2000</v>
      </c>
      <c r="I11" s="4">
        <v>1215</v>
      </c>
      <c r="J11" s="4">
        <v>1215</v>
      </c>
      <c r="K11" s="4">
        <v>24</v>
      </c>
      <c r="L11" s="4">
        <f t="shared" si="4"/>
        <v>13570</v>
      </c>
      <c r="M11" s="4">
        <f t="shared" si="5"/>
        <v>2000</v>
      </c>
      <c r="N11" s="4">
        <f t="shared" si="6"/>
        <v>1215</v>
      </c>
      <c r="O11" s="4">
        <f t="shared" si="7"/>
        <v>1215</v>
      </c>
      <c r="P11" s="4">
        <v>0</v>
      </c>
      <c r="Q11" s="4">
        <f t="shared" si="8"/>
        <v>18000</v>
      </c>
      <c r="R11" s="23">
        <f t="shared" si="9"/>
        <v>1628</v>
      </c>
      <c r="S11" s="4">
        <f t="shared" si="10"/>
        <v>135</v>
      </c>
      <c r="T11" s="34">
        <f t="shared" si="11"/>
        <v>300</v>
      </c>
      <c r="U11" s="4">
        <v>500</v>
      </c>
      <c r="V11" s="4">
        <f t="shared" si="12"/>
        <v>2563</v>
      </c>
      <c r="W11" s="4">
        <f t="shared" si="13"/>
        <v>15437</v>
      </c>
      <c r="X11" s="148"/>
      <c r="Y11" s="5">
        <v>18000</v>
      </c>
      <c r="Z11" s="5">
        <f t="shared" si="14"/>
        <v>0</v>
      </c>
      <c r="AB11" s="5" t="s">
        <v>407</v>
      </c>
      <c r="AC11" s="5">
        <v>18000</v>
      </c>
    </row>
    <row r="12" spans="1:29" s="16" customFormat="1" ht="24" customHeight="1">
      <c r="A12" s="85">
        <v>5</v>
      </c>
      <c r="B12" s="32" t="s">
        <v>284</v>
      </c>
      <c r="C12" s="32">
        <v>2502949356</v>
      </c>
      <c r="D12" s="32" t="s">
        <v>73</v>
      </c>
      <c r="E12" s="32" t="s">
        <v>22</v>
      </c>
      <c r="F12" s="32">
        <f>+G12+H12+I12+J12</f>
        <v>19800</v>
      </c>
      <c r="G12" s="4">
        <v>13570</v>
      </c>
      <c r="H12" s="32">
        <v>3230</v>
      </c>
      <c r="I12" s="32">
        <v>1500</v>
      </c>
      <c r="J12" s="32">
        <v>1500</v>
      </c>
      <c r="K12" s="4">
        <v>24</v>
      </c>
      <c r="L12" s="4">
        <f t="shared" si="4"/>
        <v>13570</v>
      </c>
      <c r="M12" s="4">
        <f t="shared" si="5"/>
        <v>3230</v>
      </c>
      <c r="N12" s="4">
        <f t="shared" si="6"/>
        <v>1500</v>
      </c>
      <c r="O12" s="4">
        <f t="shared" si="7"/>
        <v>1500</v>
      </c>
      <c r="P12" s="4">
        <v>0</v>
      </c>
      <c r="Q12" s="4">
        <f t="shared" si="8"/>
        <v>19800</v>
      </c>
      <c r="R12" s="23">
        <f t="shared" si="9"/>
        <v>1628</v>
      </c>
      <c r="S12" s="4">
        <f t="shared" si="10"/>
        <v>149</v>
      </c>
      <c r="T12" s="34">
        <f t="shared" si="11"/>
        <v>300</v>
      </c>
      <c r="U12" s="4">
        <v>0</v>
      </c>
      <c r="V12" s="4">
        <f t="shared" si="12"/>
        <v>2077</v>
      </c>
      <c r="W12" s="4">
        <f t="shared" si="13"/>
        <v>17723</v>
      </c>
      <c r="X12" s="149"/>
      <c r="Y12" s="16">
        <v>19800</v>
      </c>
      <c r="Z12" s="5">
        <f t="shared" si="14"/>
        <v>0</v>
      </c>
      <c r="AB12" s="16" t="s">
        <v>408</v>
      </c>
      <c r="AC12" s="16">
        <v>19800</v>
      </c>
    </row>
    <row r="13" spans="1:29" s="16" customFormat="1" ht="24" customHeight="1">
      <c r="A13" s="85">
        <v>6</v>
      </c>
      <c r="B13" s="32" t="s">
        <v>283</v>
      </c>
      <c r="C13" s="32">
        <v>2502949356</v>
      </c>
      <c r="D13" s="32" t="s">
        <v>170</v>
      </c>
      <c r="E13" s="32" t="s">
        <v>22</v>
      </c>
      <c r="F13" s="32">
        <v>14249</v>
      </c>
      <c r="G13" s="4">
        <v>13570</v>
      </c>
      <c r="H13" s="32">
        <f>14249-G13</f>
        <v>679</v>
      </c>
      <c r="I13" s="32">
        <v>0</v>
      </c>
      <c r="J13" s="32">
        <v>0</v>
      </c>
      <c r="K13" s="4">
        <v>23</v>
      </c>
      <c r="L13" s="4">
        <f t="shared" si="4"/>
        <v>13005</v>
      </c>
      <c r="M13" s="4">
        <f t="shared" si="5"/>
        <v>651</v>
      </c>
      <c r="N13" s="4">
        <f t="shared" si="6"/>
        <v>0</v>
      </c>
      <c r="O13" s="4">
        <f t="shared" si="7"/>
        <v>0</v>
      </c>
      <c r="P13" s="4">
        <v>344</v>
      </c>
      <c r="Q13" s="4">
        <f t="shared" si="8"/>
        <v>14000</v>
      </c>
      <c r="R13" s="23">
        <f t="shared" si="9"/>
        <v>1561</v>
      </c>
      <c r="S13" s="4">
        <f t="shared" si="10"/>
        <v>105</v>
      </c>
      <c r="T13" s="34">
        <f t="shared" si="11"/>
        <v>300</v>
      </c>
      <c r="U13" s="4">
        <v>500</v>
      </c>
      <c r="V13" s="4">
        <f t="shared" si="12"/>
        <v>2466</v>
      </c>
      <c r="W13" s="4">
        <f t="shared" si="13"/>
        <v>11534</v>
      </c>
      <c r="X13" s="149"/>
      <c r="Y13" s="16">
        <v>14000</v>
      </c>
      <c r="Z13" s="5">
        <f t="shared" si="14"/>
        <v>0</v>
      </c>
      <c r="AB13" s="16" t="s">
        <v>409</v>
      </c>
      <c r="AC13" s="16">
        <v>14000</v>
      </c>
    </row>
    <row r="14" spans="1:29" s="13" customFormat="1" ht="21" customHeight="1">
      <c r="A14" s="110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>
        <f t="shared" ref="L14:W14" si="15">SUM(L8:L13)</f>
        <v>88285</v>
      </c>
      <c r="M14" s="54">
        <f t="shared" si="15"/>
        <v>20881</v>
      </c>
      <c r="N14" s="54">
        <f t="shared" si="15"/>
        <v>7145</v>
      </c>
      <c r="O14" s="54">
        <f t="shared" si="15"/>
        <v>7145</v>
      </c>
      <c r="P14" s="54">
        <f t="shared" si="15"/>
        <v>344</v>
      </c>
      <c r="Q14" s="54">
        <f t="shared" si="15"/>
        <v>123800</v>
      </c>
      <c r="R14" s="54">
        <f t="shared" si="15"/>
        <v>9873</v>
      </c>
      <c r="S14" s="54">
        <f t="shared" si="15"/>
        <v>705</v>
      </c>
      <c r="T14" s="54">
        <f t="shared" si="15"/>
        <v>1800</v>
      </c>
      <c r="U14" s="54">
        <f t="shared" si="15"/>
        <v>1000</v>
      </c>
      <c r="V14" s="54">
        <f t="shared" si="15"/>
        <v>13378</v>
      </c>
      <c r="W14" s="54">
        <f t="shared" si="15"/>
        <v>110422</v>
      </c>
      <c r="X14" s="111"/>
    </row>
    <row r="15" spans="1:29" s="13" customFormat="1" ht="21" customHeight="1">
      <c r="A15" s="110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111"/>
    </row>
    <row r="16" spans="1:29" s="13" customFormat="1" ht="21" customHeight="1">
      <c r="A16" s="110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111"/>
    </row>
    <row r="17" spans="1:24" ht="21" customHeight="1" thickBot="1">
      <c r="A17" s="150"/>
      <c r="B17" s="151"/>
      <c r="C17" s="151"/>
      <c r="D17" s="152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3"/>
      <c r="U17" s="151"/>
      <c r="V17" s="151"/>
      <c r="W17" s="151"/>
      <c r="X17" s="154"/>
    </row>
    <row r="18" spans="1:24" ht="24" customHeight="1">
      <c r="G18" s="5">
        <v>12795</v>
      </c>
      <c r="N18" s="16"/>
      <c r="T18" s="30">
        <f>ROUND(175*0,0)</f>
        <v>0</v>
      </c>
      <c r="U18" s="5">
        <f>+U14/12</f>
        <v>83.333333333333329</v>
      </c>
    </row>
    <row r="19" spans="1:24" ht="24" customHeight="1">
      <c r="G19" s="5">
        <v>775</v>
      </c>
      <c r="T19" s="16">
        <f>+T18/175</f>
        <v>0</v>
      </c>
    </row>
    <row r="20" spans="1:24" ht="19.5" customHeight="1">
      <c r="G20" s="5">
        <f>+G19+G18</f>
        <v>13570</v>
      </c>
      <c r="T20" s="5">
        <f>ROUND((T14-T18)/200,0)</f>
        <v>9</v>
      </c>
    </row>
    <row r="21" spans="1:24" ht="15" customHeight="1">
      <c r="G21" s="5">
        <v>679</v>
      </c>
    </row>
    <row r="22" spans="1:24" ht="15" customHeight="1">
      <c r="G22" s="5">
        <f>+G21+G20</f>
        <v>14249</v>
      </c>
    </row>
  </sheetData>
  <mergeCells count="21">
    <mergeCell ref="A6:A7"/>
    <mergeCell ref="D6:D7"/>
    <mergeCell ref="E6:E7"/>
    <mergeCell ref="B6:B7"/>
    <mergeCell ref="C6:C7"/>
    <mergeCell ref="F6:F7"/>
    <mergeCell ref="J6:J7"/>
    <mergeCell ref="V6:V7"/>
    <mergeCell ref="W6:W7"/>
    <mergeCell ref="X6:X7"/>
    <mergeCell ref="R6:U6"/>
    <mergeCell ref="G6:G7"/>
    <mergeCell ref="H6:H7"/>
    <mergeCell ref="I6:I7"/>
    <mergeCell ref="O6:O7"/>
    <mergeCell ref="Q6:Q7"/>
    <mergeCell ref="K6:K7"/>
    <mergeCell ref="L6:L7"/>
    <mergeCell ref="M6:M7"/>
    <mergeCell ref="N6:N7"/>
    <mergeCell ref="P6:P7"/>
  </mergeCells>
  <printOptions horizontalCentered="1" verticalCentered="1"/>
  <pageMargins left="0" right="0" top="0" bottom="0.2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B41"/>
  <sheetViews>
    <sheetView zoomScale="90" zoomScaleNormal="90" workbookViewId="0">
      <pane xSplit="10" ySplit="6" topLeftCell="K34" activePane="bottomRight" state="frozen"/>
      <selection pane="topRight" activeCell="H1" sqref="H1"/>
      <selection pane="bottomLeft" activeCell="A5" sqref="A5"/>
      <selection pane="bottomRight" activeCell="T35" sqref="T35"/>
    </sheetView>
  </sheetViews>
  <sheetFormatPr defaultRowHeight="33" customHeight="1"/>
  <cols>
    <col min="1" max="1" width="5.42578125" style="14" customWidth="1"/>
    <col min="2" max="2" width="16.85546875" style="14" hidden="1" customWidth="1"/>
    <col min="3" max="3" width="17" style="14" hidden="1" customWidth="1"/>
    <col min="4" max="4" width="34.42578125" style="14" bestFit="1" customWidth="1"/>
    <col min="5" max="5" width="8" style="14" hidden="1" customWidth="1"/>
    <col min="6" max="6" width="6.7109375" style="14" customWidth="1"/>
    <col min="7" max="7" width="9.28515625" style="14" hidden="1" customWidth="1"/>
    <col min="8" max="8" width="7.5703125" style="14" hidden="1" customWidth="1"/>
    <col min="9" max="9" width="6.5703125" style="14" hidden="1" customWidth="1"/>
    <col min="10" max="10" width="5.7109375" style="14" customWidth="1"/>
    <col min="11" max="11" width="9.140625" style="14" customWidth="1"/>
    <col min="12" max="12" width="8.7109375" style="14" customWidth="1"/>
    <col min="13" max="13" width="9" style="14" customWidth="1"/>
    <col min="14" max="15" width="8.28515625" style="14" customWidth="1"/>
    <col min="16" max="16" width="6.42578125" style="14" customWidth="1"/>
    <col min="17" max="17" width="5.5703125" style="14" bestFit="1" customWidth="1"/>
    <col min="18" max="18" width="6.28515625" style="14" customWidth="1"/>
    <col min="19" max="19" width="8.42578125" style="14" customWidth="1"/>
    <col min="20" max="20" width="8.5703125" style="14" bestFit="1" customWidth="1"/>
    <col min="21" max="21" width="9.140625" style="14" customWidth="1"/>
    <col min="22" max="22" width="8" style="14" customWidth="1"/>
    <col min="23" max="23" width="25.85546875" style="14" customWidth="1"/>
    <col min="24" max="24" width="9.140625" style="14"/>
    <col min="25" max="25" width="9" style="14" customWidth="1"/>
    <col min="26" max="26" width="34.42578125" style="14" bestFit="1" customWidth="1"/>
    <col min="27" max="27" width="3.28515625" style="14" bestFit="1" customWidth="1"/>
    <col min="28" max="16384" width="9.140625" style="14"/>
  </cols>
  <sheetData>
    <row r="1" spans="1:28" ht="33" customHeight="1" thickBot="1"/>
    <row r="2" spans="1:28" ht="33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7"/>
    </row>
    <row r="3" spans="1:28" ht="15" customHeight="1">
      <c r="A3" s="82"/>
      <c r="B3" s="15"/>
      <c r="C3" s="15"/>
      <c r="D3" s="15" t="s">
        <v>0</v>
      </c>
      <c r="E3" s="15"/>
      <c r="F3" s="15"/>
      <c r="G3" s="15"/>
      <c r="H3" s="15"/>
      <c r="I3" s="15"/>
      <c r="J3" s="15" t="s">
        <v>38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08"/>
    </row>
    <row r="4" spans="1:28" ht="15" customHeight="1">
      <c r="A4" s="82"/>
      <c r="B4" s="15"/>
      <c r="C4" s="15"/>
      <c r="D4" s="15" t="s">
        <v>2</v>
      </c>
      <c r="E4" s="15"/>
      <c r="F4" s="15"/>
      <c r="G4" s="15"/>
      <c r="H4" s="15"/>
      <c r="I4" s="15"/>
      <c r="J4" s="15" t="s">
        <v>3</v>
      </c>
      <c r="K4" s="15"/>
      <c r="L4" s="15"/>
      <c r="M4" s="15"/>
      <c r="N4" s="15"/>
      <c r="O4" s="15"/>
      <c r="P4" s="15" t="str">
        <f>+'W-9A'!Q5</f>
        <v>FEB.-2023</v>
      </c>
      <c r="Q4" s="15"/>
      <c r="R4" s="15"/>
      <c r="S4" s="15"/>
      <c r="T4" s="15"/>
      <c r="U4" s="15"/>
      <c r="V4" s="15"/>
      <c r="W4" s="108"/>
    </row>
    <row r="5" spans="1:28" ht="33" customHeight="1">
      <c r="A5" s="287" t="s">
        <v>84</v>
      </c>
      <c r="B5" s="308" t="s">
        <v>278</v>
      </c>
      <c r="C5" s="308" t="s">
        <v>277</v>
      </c>
      <c r="D5" s="308" t="s">
        <v>88</v>
      </c>
      <c r="E5" s="308" t="s">
        <v>6</v>
      </c>
      <c r="F5" s="308" t="s">
        <v>55</v>
      </c>
      <c r="G5" s="308" t="s">
        <v>89</v>
      </c>
      <c r="H5" s="308" t="s">
        <v>8</v>
      </c>
      <c r="I5" s="308" t="s">
        <v>543</v>
      </c>
      <c r="J5" s="308" t="s">
        <v>85</v>
      </c>
      <c r="K5" s="308" t="s">
        <v>89</v>
      </c>
      <c r="L5" s="308" t="s">
        <v>8</v>
      </c>
      <c r="M5" s="308" t="s">
        <v>141</v>
      </c>
      <c r="N5" s="308" t="s">
        <v>90</v>
      </c>
      <c r="O5" s="308" t="s">
        <v>86</v>
      </c>
      <c r="P5" s="312" t="s">
        <v>9</v>
      </c>
      <c r="Q5" s="313"/>
      <c r="R5" s="313"/>
      <c r="S5" s="313"/>
      <c r="T5" s="314"/>
      <c r="U5" s="308" t="s">
        <v>91</v>
      </c>
      <c r="V5" s="308" t="s">
        <v>87</v>
      </c>
      <c r="W5" s="310" t="s">
        <v>92</v>
      </c>
    </row>
    <row r="6" spans="1:28" ht="18" customHeight="1">
      <c r="A6" s="288"/>
      <c r="B6" s="309"/>
      <c r="C6" s="309"/>
      <c r="D6" s="309"/>
      <c r="E6" s="309"/>
      <c r="F6" s="309"/>
      <c r="G6" s="309"/>
      <c r="H6" s="309"/>
      <c r="I6" s="315"/>
      <c r="J6" s="309"/>
      <c r="K6" s="309"/>
      <c r="L6" s="309"/>
      <c r="M6" s="315"/>
      <c r="N6" s="315"/>
      <c r="O6" s="309"/>
      <c r="P6" s="83" t="s">
        <v>12</v>
      </c>
      <c r="Q6" s="83" t="s">
        <v>13</v>
      </c>
      <c r="R6" s="83" t="s">
        <v>14</v>
      </c>
      <c r="S6" s="84" t="s">
        <v>202</v>
      </c>
      <c r="T6" s="83" t="s">
        <v>202</v>
      </c>
      <c r="U6" s="309"/>
      <c r="V6" s="309"/>
      <c r="W6" s="311"/>
    </row>
    <row r="7" spans="1:28" ht="90" customHeight="1">
      <c r="A7" s="136">
        <v>1</v>
      </c>
      <c r="B7" s="139" t="s">
        <v>491</v>
      </c>
      <c r="C7" s="230">
        <v>2502223946</v>
      </c>
      <c r="D7" s="118" t="s">
        <v>485</v>
      </c>
      <c r="E7" s="118" t="s">
        <v>18</v>
      </c>
      <c r="F7" s="118">
        <f t="shared" ref="F7" si="0">SUM(G7:I7)</f>
        <v>14249</v>
      </c>
      <c r="G7" s="118">
        <v>13570</v>
      </c>
      <c r="H7" s="118">
        <v>679</v>
      </c>
      <c r="I7" s="118">
        <v>0</v>
      </c>
      <c r="J7" s="231">
        <v>16</v>
      </c>
      <c r="K7" s="118">
        <f>ROUND(G7/24*J7,0)</f>
        <v>9047</v>
      </c>
      <c r="L7" s="118">
        <f>ROUND(H7/24*J7,0)</f>
        <v>453</v>
      </c>
      <c r="M7" s="118">
        <f>ROUND(I7/24*J7,0)</f>
        <v>0</v>
      </c>
      <c r="N7" s="118">
        <v>1532</v>
      </c>
      <c r="O7" s="118">
        <f>SUM(K7:N7)</f>
        <v>11032</v>
      </c>
      <c r="P7" s="232">
        <f>ROUND(IF(K7&gt;=15000,(15000*12%),(K7*12%)),0)</f>
        <v>1086</v>
      </c>
      <c r="Q7" s="118">
        <f>ROUNDUP(O7*0.75%,0)</f>
        <v>83</v>
      </c>
      <c r="R7" s="231">
        <f>SUM(IF(O7&gt;=10001,"300",IF(O7&gt;=7501,"175",)))</f>
        <v>300</v>
      </c>
      <c r="S7" s="118">
        <v>5250</v>
      </c>
      <c r="T7" s="118">
        <f>+O7-X7</f>
        <v>0</v>
      </c>
      <c r="U7" s="118">
        <f>SUM(P7:T7)</f>
        <v>6719</v>
      </c>
      <c r="V7" s="118">
        <f>+O7-U7</f>
        <v>4313</v>
      </c>
      <c r="W7" s="233"/>
      <c r="X7" s="14">
        <v>11032</v>
      </c>
      <c r="Y7" s="14">
        <f>+X7-O7</f>
        <v>0</v>
      </c>
      <c r="Z7" s="14" t="s">
        <v>485</v>
      </c>
      <c r="AA7" s="14">
        <v>16</v>
      </c>
      <c r="AB7" s="14">
        <v>11032</v>
      </c>
    </row>
    <row r="8" spans="1:28" ht="90" customHeight="1">
      <c r="A8" s="136">
        <v>2</v>
      </c>
      <c r="B8" s="118" t="s">
        <v>366</v>
      </c>
      <c r="C8" s="230">
        <v>2502476161</v>
      </c>
      <c r="D8" s="118" t="s">
        <v>191</v>
      </c>
      <c r="E8" s="118" t="s">
        <v>18</v>
      </c>
      <c r="F8" s="118">
        <f t="shared" ref="F8:F11" si="1">SUM(G8:I8)</f>
        <v>14249</v>
      </c>
      <c r="G8" s="118">
        <v>13570</v>
      </c>
      <c r="H8" s="118">
        <v>679</v>
      </c>
      <c r="I8" s="118">
        <v>0</v>
      </c>
      <c r="J8" s="231">
        <v>18</v>
      </c>
      <c r="K8" s="118">
        <f t="shared" ref="K8:K34" si="2">ROUND(G8/24*J8,0)</f>
        <v>10178</v>
      </c>
      <c r="L8" s="118">
        <f t="shared" ref="L8:L34" si="3">ROUND(H8/24*J8,0)</f>
        <v>509</v>
      </c>
      <c r="M8" s="118">
        <f t="shared" ref="M8:M34" si="4">ROUND(I8/24*J8,0)</f>
        <v>0</v>
      </c>
      <c r="N8" s="118">
        <v>6469</v>
      </c>
      <c r="O8" s="118">
        <f t="shared" ref="O8:O33" si="5">SUM(K8:N8)</f>
        <v>17156</v>
      </c>
      <c r="P8" s="232">
        <f t="shared" ref="P8:P33" si="6">ROUND(IF(K8&gt;=15000,(15000*12%),(K8*12%)),0)</f>
        <v>1221</v>
      </c>
      <c r="Q8" s="118">
        <f t="shared" ref="Q8:Q33" si="7">ROUNDUP(O8*0.75%,0)</f>
        <v>129</v>
      </c>
      <c r="R8" s="231">
        <f t="shared" ref="R8:R34" si="8">SUM(IF(O8&gt;=10001,"300",IF(O8&gt;=7501,"175",)))</f>
        <v>300</v>
      </c>
      <c r="S8" s="118">
        <v>14600</v>
      </c>
      <c r="T8" s="118">
        <f t="shared" ref="T8:T33" si="9">+O8-X8</f>
        <v>0</v>
      </c>
      <c r="U8" s="118">
        <f t="shared" ref="U8:U33" si="10">SUM(P8:T8)</f>
        <v>16250</v>
      </c>
      <c r="V8" s="118">
        <f t="shared" ref="V8:V33" si="11">+O8-U8</f>
        <v>906</v>
      </c>
      <c r="W8" s="233"/>
      <c r="X8" s="14">
        <v>17156</v>
      </c>
      <c r="Y8" s="14">
        <f t="shared" ref="Y8:Y33" si="12">+X8-O8</f>
        <v>0</v>
      </c>
      <c r="Z8" s="14" t="s">
        <v>191</v>
      </c>
      <c r="AA8" s="14">
        <v>18</v>
      </c>
      <c r="AB8" s="14">
        <v>17156</v>
      </c>
    </row>
    <row r="9" spans="1:28" ht="90" customHeight="1">
      <c r="A9" s="136">
        <v>3</v>
      </c>
      <c r="B9" s="234" t="s">
        <v>367</v>
      </c>
      <c r="C9" s="235">
        <v>2502588058</v>
      </c>
      <c r="D9" s="234" t="s">
        <v>51</v>
      </c>
      <c r="E9" s="118" t="s">
        <v>18</v>
      </c>
      <c r="F9" s="118">
        <f t="shared" si="1"/>
        <v>14249</v>
      </c>
      <c r="G9" s="118">
        <v>13570</v>
      </c>
      <c r="H9" s="118">
        <v>679</v>
      </c>
      <c r="I9" s="118">
        <v>0</v>
      </c>
      <c r="J9" s="231">
        <v>24</v>
      </c>
      <c r="K9" s="118">
        <f t="shared" si="2"/>
        <v>13570</v>
      </c>
      <c r="L9" s="118">
        <f t="shared" si="3"/>
        <v>679</v>
      </c>
      <c r="M9" s="118">
        <f t="shared" si="4"/>
        <v>0</v>
      </c>
      <c r="N9" s="118">
        <v>5751</v>
      </c>
      <c r="O9" s="118">
        <f t="shared" si="5"/>
        <v>20000</v>
      </c>
      <c r="P9" s="232">
        <f t="shared" si="6"/>
        <v>1628</v>
      </c>
      <c r="Q9" s="118">
        <f t="shared" si="7"/>
        <v>150</v>
      </c>
      <c r="R9" s="231">
        <f t="shared" si="8"/>
        <v>300</v>
      </c>
      <c r="S9" s="118">
        <v>0</v>
      </c>
      <c r="T9" s="118">
        <f t="shared" si="9"/>
        <v>0</v>
      </c>
      <c r="U9" s="118">
        <f t="shared" si="10"/>
        <v>2078</v>
      </c>
      <c r="V9" s="118">
        <f t="shared" si="11"/>
        <v>17922</v>
      </c>
      <c r="W9" s="233"/>
      <c r="X9" s="14">
        <v>20000</v>
      </c>
      <c r="Y9" s="14">
        <f t="shared" si="12"/>
        <v>0</v>
      </c>
      <c r="Z9" s="14" t="s">
        <v>51</v>
      </c>
      <c r="AA9" s="14">
        <v>24</v>
      </c>
      <c r="AB9" s="14">
        <v>20000</v>
      </c>
    </row>
    <row r="10" spans="1:28" ht="90" customHeight="1">
      <c r="A10" s="136">
        <v>4</v>
      </c>
      <c r="B10" s="118" t="s">
        <v>368</v>
      </c>
      <c r="C10" s="230">
        <v>2502729546</v>
      </c>
      <c r="D10" s="118" t="s">
        <v>274</v>
      </c>
      <c r="E10" s="118" t="s">
        <v>18</v>
      </c>
      <c r="F10" s="118">
        <f t="shared" si="1"/>
        <v>14249</v>
      </c>
      <c r="G10" s="118">
        <v>13570</v>
      </c>
      <c r="H10" s="118">
        <v>679</v>
      </c>
      <c r="I10" s="118">
        <v>0</v>
      </c>
      <c r="J10" s="231">
        <v>10</v>
      </c>
      <c r="K10" s="118">
        <f t="shared" si="2"/>
        <v>5654</v>
      </c>
      <c r="L10" s="118">
        <f t="shared" si="3"/>
        <v>283</v>
      </c>
      <c r="M10" s="118">
        <f t="shared" si="4"/>
        <v>0</v>
      </c>
      <c r="N10" s="118">
        <v>253</v>
      </c>
      <c r="O10" s="118">
        <f t="shared" si="5"/>
        <v>6190</v>
      </c>
      <c r="P10" s="232">
        <f t="shared" si="6"/>
        <v>678</v>
      </c>
      <c r="Q10" s="118">
        <f t="shared" si="7"/>
        <v>47</v>
      </c>
      <c r="R10" s="231">
        <f t="shared" si="8"/>
        <v>0</v>
      </c>
      <c r="S10" s="118">
        <v>5465</v>
      </c>
      <c r="T10" s="118">
        <f t="shared" si="9"/>
        <v>0</v>
      </c>
      <c r="U10" s="118">
        <f t="shared" si="10"/>
        <v>6190</v>
      </c>
      <c r="V10" s="118">
        <f t="shared" si="11"/>
        <v>0</v>
      </c>
      <c r="W10" s="233"/>
      <c r="X10" s="14">
        <v>6190</v>
      </c>
      <c r="Y10" s="14">
        <f t="shared" si="12"/>
        <v>0</v>
      </c>
      <c r="Z10" s="14" t="s">
        <v>274</v>
      </c>
      <c r="AA10" s="14">
        <v>10</v>
      </c>
      <c r="AB10" s="14">
        <v>6190</v>
      </c>
    </row>
    <row r="11" spans="1:28" ht="90" customHeight="1">
      <c r="A11" s="136">
        <v>5</v>
      </c>
      <c r="B11" s="231" t="s">
        <v>564</v>
      </c>
      <c r="C11" s="236">
        <v>2501919999</v>
      </c>
      <c r="D11" s="118" t="s">
        <v>193</v>
      </c>
      <c r="E11" s="118" t="s">
        <v>18</v>
      </c>
      <c r="F11" s="118">
        <f t="shared" si="1"/>
        <v>21000</v>
      </c>
      <c r="G11" s="216">
        <v>13570</v>
      </c>
      <c r="H11" s="216">
        <v>4830</v>
      </c>
      <c r="I11" s="216">
        <v>2600</v>
      </c>
      <c r="J11" s="216">
        <v>24</v>
      </c>
      <c r="K11" s="118">
        <f t="shared" si="2"/>
        <v>13570</v>
      </c>
      <c r="L11" s="118">
        <f t="shared" si="3"/>
        <v>4830</v>
      </c>
      <c r="M11" s="118">
        <f t="shared" si="4"/>
        <v>2600</v>
      </c>
      <c r="N11" s="118">
        <v>0</v>
      </c>
      <c r="O11" s="118">
        <f t="shared" si="5"/>
        <v>21000</v>
      </c>
      <c r="P11" s="232">
        <f t="shared" si="6"/>
        <v>1628</v>
      </c>
      <c r="Q11" s="118">
        <f t="shared" si="7"/>
        <v>158</v>
      </c>
      <c r="R11" s="231">
        <f t="shared" si="8"/>
        <v>300</v>
      </c>
      <c r="S11" s="118">
        <v>12914</v>
      </c>
      <c r="T11" s="118">
        <f t="shared" si="9"/>
        <v>6000</v>
      </c>
      <c r="U11" s="118">
        <f t="shared" si="10"/>
        <v>21000</v>
      </c>
      <c r="V11" s="118">
        <f t="shared" si="11"/>
        <v>0</v>
      </c>
      <c r="W11" s="233"/>
      <c r="X11" s="14">
        <v>15000</v>
      </c>
      <c r="Y11" s="14">
        <f t="shared" si="12"/>
        <v>-6000</v>
      </c>
      <c r="Z11" s="14" t="s">
        <v>193</v>
      </c>
      <c r="AA11" s="14">
        <v>24</v>
      </c>
      <c r="AB11" s="14">
        <v>15000</v>
      </c>
    </row>
    <row r="12" spans="1:28" ht="90" customHeight="1">
      <c r="A12" s="136">
        <v>6</v>
      </c>
      <c r="B12" s="237" t="s">
        <v>780</v>
      </c>
      <c r="C12" s="238">
        <v>2502588042</v>
      </c>
      <c r="D12" s="118" t="s">
        <v>758</v>
      </c>
      <c r="E12" s="118"/>
      <c r="F12" s="118">
        <f t="shared" ref="F12:F34" si="13">SUM(G12:I12)</f>
        <v>14249</v>
      </c>
      <c r="G12" s="118">
        <v>13570</v>
      </c>
      <c r="H12" s="118">
        <v>679</v>
      </c>
      <c r="I12" s="118">
        <v>0</v>
      </c>
      <c r="J12" s="231">
        <v>17</v>
      </c>
      <c r="K12" s="118">
        <f>ROUND(G12/24*J12,0)</f>
        <v>9612</v>
      </c>
      <c r="L12" s="118">
        <f>ROUND(H12/24*J12,0)</f>
        <v>481</v>
      </c>
      <c r="M12" s="118">
        <f>ROUND(I12/24*J12,0)</f>
        <v>0</v>
      </c>
      <c r="N12" s="118">
        <v>4039</v>
      </c>
      <c r="O12" s="118">
        <f>SUM(K12:N12)</f>
        <v>14132</v>
      </c>
      <c r="P12" s="232">
        <f>ROUND(IF(K12&gt;=15000,(15000*12%),(K12*12%)),0)</f>
        <v>1153</v>
      </c>
      <c r="Q12" s="118">
        <f>ROUNDUP(O12*0.75%,0)</f>
        <v>106</v>
      </c>
      <c r="R12" s="231">
        <f>SUM(IF(O12&gt;=10001,"300",IF(O12&gt;=7501,"175",)))</f>
        <v>300</v>
      </c>
      <c r="S12" s="118">
        <v>12573</v>
      </c>
      <c r="T12" s="118">
        <f>+O12-X12</f>
        <v>0</v>
      </c>
      <c r="U12" s="118">
        <f>SUM(P12:T12)</f>
        <v>14132</v>
      </c>
      <c r="V12" s="118">
        <f>+O12-U12</f>
        <v>0</v>
      </c>
      <c r="W12" s="233"/>
      <c r="X12" s="14">
        <v>14132</v>
      </c>
      <c r="Y12" s="14">
        <f>+X12-O12</f>
        <v>0</v>
      </c>
      <c r="Z12" s="14" t="s">
        <v>509</v>
      </c>
      <c r="AA12" s="14">
        <v>17</v>
      </c>
      <c r="AB12" s="14">
        <v>14132</v>
      </c>
    </row>
    <row r="13" spans="1:28" ht="90" customHeight="1">
      <c r="A13" s="136">
        <v>7</v>
      </c>
      <c r="B13" s="139" t="s">
        <v>520</v>
      </c>
      <c r="C13" s="230">
        <v>2502147744</v>
      </c>
      <c r="D13" s="118" t="s">
        <v>510</v>
      </c>
      <c r="E13" s="118" t="s">
        <v>18</v>
      </c>
      <c r="F13" s="118">
        <f t="shared" si="13"/>
        <v>14249</v>
      </c>
      <c r="G13" s="118">
        <v>13570</v>
      </c>
      <c r="H13" s="118">
        <v>679</v>
      </c>
      <c r="I13" s="118">
        <v>0</v>
      </c>
      <c r="J13" s="231">
        <v>13</v>
      </c>
      <c r="K13" s="118">
        <f t="shared" si="2"/>
        <v>7350</v>
      </c>
      <c r="L13" s="118">
        <f t="shared" si="3"/>
        <v>368</v>
      </c>
      <c r="M13" s="118">
        <f t="shared" si="4"/>
        <v>0</v>
      </c>
      <c r="N13" s="118">
        <v>545</v>
      </c>
      <c r="O13" s="118">
        <f t="shared" si="5"/>
        <v>8263</v>
      </c>
      <c r="P13" s="232">
        <f t="shared" si="6"/>
        <v>882</v>
      </c>
      <c r="Q13" s="118">
        <f t="shared" si="7"/>
        <v>62</v>
      </c>
      <c r="R13" s="231">
        <f t="shared" si="8"/>
        <v>175</v>
      </c>
      <c r="S13" s="118">
        <v>7144</v>
      </c>
      <c r="T13" s="118">
        <f t="shared" si="9"/>
        <v>0</v>
      </c>
      <c r="U13" s="118">
        <f t="shared" si="10"/>
        <v>8263</v>
      </c>
      <c r="V13" s="118">
        <f t="shared" si="11"/>
        <v>0</v>
      </c>
      <c r="W13" s="233"/>
      <c r="X13" s="14">
        <v>8263</v>
      </c>
      <c r="Y13" s="14">
        <f t="shared" si="12"/>
        <v>0</v>
      </c>
      <c r="Z13" s="14" t="s">
        <v>510</v>
      </c>
      <c r="AA13" s="14">
        <v>13</v>
      </c>
      <c r="AB13" s="14">
        <v>8263</v>
      </c>
    </row>
    <row r="14" spans="1:28" ht="90" customHeight="1">
      <c r="A14" s="136">
        <v>8</v>
      </c>
      <c r="B14" s="239" t="s">
        <v>521</v>
      </c>
      <c r="C14" s="240">
        <v>2502728368</v>
      </c>
      <c r="D14" s="241" t="s">
        <v>511</v>
      </c>
      <c r="E14" s="234" t="s">
        <v>18</v>
      </c>
      <c r="F14" s="118">
        <f t="shared" si="13"/>
        <v>14249</v>
      </c>
      <c r="G14" s="118">
        <v>13570</v>
      </c>
      <c r="H14" s="118">
        <v>679</v>
      </c>
      <c r="I14" s="118">
        <v>0</v>
      </c>
      <c r="J14" s="242">
        <v>14</v>
      </c>
      <c r="K14" s="234">
        <f t="shared" si="2"/>
        <v>7916</v>
      </c>
      <c r="L14" s="234">
        <f t="shared" si="3"/>
        <v>396</v>
      </c>
      <c r="M14" s="234">
        <f t="shared" si="4"/>
        <v>0</v>
      </c>
      <c r="N14" s="234">
        <v>4979</v>
      </c>
      <c r="O14" s="234">
        <f t="shared" si="5"/>
        <v>13291</v>
      </c>
      <c r="P14" s="243">
        <f t="shared" si="6"/>
        <v>950</v>
      </c>
      <c r="Q14" s="234">
        <f t="shared" si="7"/>
        <v>100</v>
      </c>
      <c r="R14" s="242">
        <f t="shared" si="8"/>
        <v>300</v>
      </c>
      <c r="S14" s="234">
        <v>11700</v>
      </c>
      <c r="T14" s="234">
        <f t="shared" si="9"/>
        <v>0</v>
      </c>
      <c r="U14" s="234">
        <f t="shared" si="10"/>
        <v>13050</v>
      </c>
      <c r="V14" s="234">
        <f t="shared" si="11"/>
        <v>241</v>
      </c>
      <c r="W14" s="244"/>
      <c r="X14" s="14">
        <v>13291</v>
      </c>
      <c r="Y14" s="14">
        <f t="shared" si="12"/>
        <v>0</v>
      </c>
      <c r="Z14" s="14" t="s">
        <v>511</v>
      </c>
      <c r="AA14" s="14">
        <v>14</v>
      </c>
      <c r="AB14" s="14">
        <v>13291</v>
      </c>
    </row>
    <row r="15" spans="1:28" ht="90" customHeight="1">
      <c r="A15" s="136">
        <v>9</v>
      </c>
      <c r="B15" s="237" t="s">
        <v>781</v>
      </c>
      <c r="C15" s="245">
        <v>2502588098</v>
      </c>
      <c r="D15" s="118" t="s">
        <v>759</v>
      </c>
      <c r="E15" s="118"/>
      <c r="F15" s="118">
        <f t="shared" si="13"/>
        <v>14249</v>
      </c>
      <c r="G15" s="118">
        <v>13570</v>
      </c>
      <c r="H15" s="118">
        <v>679</v>
      </c>
      <c r="I15" s="118">
        <v>0</v>
      </c>
      <c r="J15" s="231">
        <v>20</v>
      </c>
      <c r="K15" s="118">
        <f>ROUND(G15/24*J15,0)</f>
        <v>11308</v>
      </c>
      <c r="L15" s="118">
        <f>ROUND(H15/24*J15,0)</f>
        <v>566</v>
      </c>
      <c r="M15" s="118">
        <f>ROUND(I15/24*J15,0)</f>
        <v>0</v>
      </c>
      <c r="N15" s="118">
        <v>322</v>
      </c>
      <c r="O15" s="118">
        <f>SUM(K15:N15)</f>
        <v>12196</v>
      </c>
      <c r="P15" s="232">
        <f>ROUND(IF(K15&gt;=15000,(15000*12%),(K15*12%)),0)</f>
        <v>1357</v>
      </c>
      <c r="Q15" s="118">
        <f>ROUNDUP(O15*0.75%,0)</f>
        <v>92</v>
      </c>
      <c r="R15" s="231">
        <f>SUM(IF(O15&gt;=10001,"300",IF(O15&gt;=7501,"175",)))</f>
        <v>300</v>
      </c>
      <c r="S15" s="118">
        <v>10447</v>
      </c>
      <c r="T15" s="118">
        <f>+O15-X15</f>
        <v>0</v>
      </c>
      <c r="U15" s="118">
        <f>SUM(P15:T15)</f>
        <v>12196</v>
      </c>
      <c r="V15" s="118">
        <f>+O15-U15</f>
        <v>0</v>
      </c>
      <c r="W15" s="233"/>
      <c r="X15" s="14">
        <v>12196</v>
      </c>
      <c r="Y15" s="14">
        <f>+X15-O15</f>
        <v>0</v>
      </c>
      <c r="Z15" s="14" t="s">
        <v>151</v>
      </c>
      <c r="AA15" s="14">
        <v>20</v>
      </c>
      <c r="AB15" s="14">
        <v>12196</v>
      </c>
    </row>
    <row r="16" spans="1:28" ht="90" customHeight="1">
      <c r="A16" s="136">
        <v>10</v>
      </c>
      <c r="B16" s="139" t="s">
        <v>492</v>
      </c>
      <c r="C16" s="230">
        <v>2503791603</v>
      </c>
      <c r="D16" s="246" t="s">
        <v>486</v>
      </c>
      <c r="E16" s="246" t="s">
        <v>18</v>
      </c>
      <c r="F16" s="118">
        <f t="shared" si="13"/>
        <v>14249</v>
      </c>
      <c r="G16" s="118">
        <v>13570</v>
      </c>
      <c r="H16" s="118">
        <v>679</v>
      </c>
      <c r="I16" s="118">
        <v>0</v>
      </c>
      <c r="J16" s="247">
        <v>12</v>
      </c>
      <c r="K16" s="246">
        <f t="shared" si="2"/>
        <v>6785</v>
      </c>
      <c r="L16" s="246">
        <f t="shared" si="3"/>
        <v>340</v>
      </c>
      <c r="M16" s="246">
        <f t="shared" si="4"/>
        <v>0</v>
      </c>
      <c r="N16" s="246">
        <v>5490</v>
      </c>
      <c r="O16" s="246">
        <f t="shared" si="5"/>
        <v>12615</v>
      </c>
      <c r="P16" s="248">
        <f t="shared" si="6"/>
        <v>814</v>
      </c>
      <c r="Q16" s="246">
        <f t="shared" si="7"/>
        <v>95</v>
      </c>
      <c r="R16" s="247">
        <f t="shared" si="8"/>
        <v>300</v>
      </c>
      <c r="S16" s="246">
        <v>6168</v>
      </c>
      <c r="T16" s="246">
        <f t="shared" si="9"/>
        <v>0</v>
      </c>
      <c r="U16" s="246">
        <f t="shared" si="10"/>
        <v>7377</v>
      </c>
      <c r="V16" s="246">
        <f t="shared" si="11"/>
        <v>5238</v>
      </c>
      <c r="W16" s="249"/>
      <c r="X16" s="14">
        <v>12615</v>
      </c>
      <c r="Y16" s="14">
        <f t="shared" si="12"/>
        <v>0</v>
      </c>
      <c r="Z16" s="14" t="s">
        <v>486</v>
      </c>
      <c r="AA16" s="14">
        <v>12</v>
      </c>
      <c r="AB16" s="14">
        <v>12615</v>
      </c>
    </row>
    <row r="17" spans="1:28" ht="90" customHeight="1">
      <c r="A17" s="136">
        <v>11</v>
      </c>
      <c r="B17" s="118" t="s">
        <v>404</v>
      </c>
      <c r="C17" s="230">
        <v>2503805308</v>
      </c>
      <c r="D17" s="118" t="s">
        <v>154</v>
      </c>
      <c r="E17" s="118" t="s">
        <v>18</v>
      </c>
      <c r="F17" s="118">
        <f t="shared" si="13"/>
        <v>14249</v>
      </c>
      <c r="G17" s="118">
        <v>13570</v>
      </c>
      <c r="H17" s="118">
        <v>679</v>
      </c>
      <c r="I17" s="118">
        <v>0</v>
      </c>
      <c r="J17" s="231">
        <v>15</v>
      </c>
      <c r="K17" s="118">
        <f t="shared" si="2"/>
        <v>8481</v>
      </c>
      <c r="L17" s="118">
        <f t="shared" si="3"/>
        <v>424</v>
      </c>
      <c r="M17" s="118">
        <f t="shared" si="4"/>
        <v>0</v>
      </c>
      <c r="N17" s="118">
        <v>3961</v>
      </c>
      <c r="O17" s="118">
        <f t="shared" si="5"/>
        <v>12866</v>
      </c>
      <c r="P17" s="232">
        <f t="shared" si="6"/>
        <v>1018</v>
      </c>
      <c r="Q17" s="118">
        <f t="shared" si="7"/>
        <v>97</v>
      </c>
      <c r="R17" s="231">
        <f t="shared" si="8"/>
        <v>300</v>
      </c>
      <c r="S17" s="118">
        <v>9110</v>
      </c>
      <c r="T17" s="118">
        <f t="shared" si="9"/>
        <v>0</v>
      </c>
      <c r="U17" s="118">
        <f t="shared" si="10"/>
        <v>10525</v>
      </c>
      <c r="V17" s="118">
        <f t="shared" si="11"/>
        <v>2341</v>
      </c>
      <c r="W17" s="233"/>
      <c r="X17" s="14">
        <v>12866</v>
      </c>
      <c r="Y17" s="14">
        <f t="shared" si="12"/>
        <v>0</v>
      </c>
      <c r="Z17" s="14" t="s">
        <v>154</v>
      </c>
      <c r="AA17" s="14">
        <v>15</v>
      </c>
      <c r="AB17" s="14">
        <v>12866</v>
      </c>
    </row>
    <row r="18" spans="1:28" ht="90" customHeight="1">
      <c r="A18" s="136">
        <v>12</v>
      </c>
      <c r="B18" s="250" t="s">
        <v>714</v>
      </c>
      <c r="C18" s="230">
        <v>2504035403</v>
      </c>
      <c r="D18" s="246" t="s">
        <v>179</v>
      </c>
      <c r="E18" s="118"/>
      <c r="F18" s="118">
        <f t="shared" si="13"/>
        <v>14249</v>
      </c>
      <c r="G18" s="118">
        <v>13570</v>
      </c>
      <c r="H18" s="118">
        <v>679</v>
      </c>
      <c r="I18" s="118">
        <v>0</v>
      </c>
      <c r="J18" s="231">
        <v>16</v>
      </c>
      <c r="K18" s="118">
        <f t="shared" si="2"/>
        <v>9047</v>
      </c>
      <c r="L18" s="118">
        <f t="shared" si="3"/>
        <v>453</v>
      </c>
      <c r="M18" s="118">
        <f t="shared" si="4"/>
        <v>0</v>
      </c>
      <c r="N18" s="118">
        <v>2169</v>
      </c>
      <c r="O18" s="118">
        <f t="shared" si="5"/>
        <v>11669</v>
      </c>
      <c r="P18" s="232">
        <f t="shared" si="6"/>
        <v>1086</v>
      </c>
      <c r="Q18" s="118">
        <f t="shared" si="7"/>
        <v>88</v>
      </c>
      <c r="R18" s="231">
        <f t="shared" si="8"/>
        <v>300</v>
      </c>
      <c r="S18" s="118">
        <v>1248</v>
      </c>
      <c r="T18" s="118">
        <f t="shared" si="9"/>
        <v>0</v>
      </c>
      <c r="U18" s="118">
        <f t="shared" si="10"/>
        <v>2722</v>
      </c>
      <c r="V18" s="118">
        <f t="shared" si="11"/>
        <v>8947</v>
      </c>
      <c r="W18" s="233"/>
      <c r="X18" s="14">
        <v>11669</v>
      </c>
      <c r="Y18" s="14">
        <f t="shared" si="12"/>
        <v>0</v>
      </c>
      <c r="Z18" s="14" t="s">
        <v>179</v>
      </c>
      <c r="AA18" s="14">
        <v>16</v>
      </c>
      <c r="AB18" s="14">
        <v>11669</v>
      </c>
    </row>
    <row r="19" spans="1:28" ht="90" customHeight="1">
      <c r="A19" s="136">
        <v>13</v>
      </c>
      <c r="B19" s="250" t="s">
        <v>715</v>
      </c>
      <c r="C19" s="230">
        <v>2504054051</v>
      </c>
      <c r="D19" s="246" t="s">
        <v>200</v>
      </c>
      <c r="E19" s="118"/>
      <c r="F19" s="118">
        <f t="shared" si="13"/>
        <v>14249</v>
      </c>
      <c r="G19" s="118">
        <v>13570</v>
      </c>
      <c r="H19" s="118">
        <v>679</v>
      </c>
      <c r="I19" s="118">
        <v>0</v>
      </c>
      <c r="J19" s="231">
        <v>10</v>
      </c>
      <c r="K19" s="118">
        <f t="shared" si="2"/>
        <v>5654</v>
      </c>
      <c r="L19" s="118">
        <f t="shared" si="3"/>
        <v>283</v>
      </c>
      <c r="M19" s="118">
        <f t="shared" si="4"/>
        <v>0</v>
      </c>
      <c r="N19" s="118">
        <v>6266</v>
      </c>
      <c r="O19" s="118">
        <f t="shared" si="5"/>
        <v>12203</v>
      </c>
      <c r="P19" s="232">
        <f t="shared" si="6"/>
        <v>678</v>
      </c>
      <c r="Q19" s="118">
        <f t="shared" si="7"/>
        <v>92</v>
      </c>
      <c r="R19" s="231">
        <f t="shared" si="8"/>
        <v>300</v>
      </c>
      <c r="S19" s="118">
        <v>3498</v>
      </c>
      <c r="T19" s="118">
        <f t="shared" si="9"/>
        <v>0</v>
      </c>
      <c r="U19" s="118">
        <f t="shared" si="10"/>
        <v>4568</v>
      </c>
      <c r="V19" s="118">
        <f t="shared" si="11"/>
        <v>7635</v>
      </c>
      <c r="W19" s="233"/>
      <c r="X19" s="14">
        <v>12203</v>
      </c>
      <c r="Y19" s="14">
        <f t="shared" si="12"/>
        <v>0</v>
      </c>
      <c r="Z19" s="14" t="s">
        <v>200</v>
      </c>
      <c r="AA19" s="14">
        <v>10</v>
      </c>
      <c r="AB19" s="14">
        <v>12203</v>
      </c>
    </row>
    <row r="20" spans="1:28" ht="90" customHeight="1">
      <c r="A20" s="136">
        <v>15</v>
      </c>
      <c r="B20" s="118" t="s">
        <v>369</v>
      </c>
      <c r="C20" s="230">
        <v>3307597425</v>
      </c>
      <c r="D20" s="118" t="s">
        <v>203</v>
      </c>
      <c r="E20" s="118" t="s">
        <v>18</v>
      </c>
      <c r="F20" s="118">
        <f t="shared" si="13"/>
        <v>14249</v>
      </c>
      <c r="G20" s="118">
        <v>13570</v>
      </c>
      <c r="H20" s="118">
        <v>679</v>
      </c>
      <c r="I20" s="118">
        <v>0</v>
      </c>
      <c r="J20" s="231">
        <v>16</v>
      </c>
      <c r="K20" s="118">
        <f t="shared" si="2"/>
        <v>9047</v>
      </c>
      <c r="L20" s="118">
        <f t="shared" si="3"/>
        <v>453</v>
      </c>
      <c r="M20" s="118">
        <f t="shared" si="4"/>
        <v>0</v>
      </c>
      <c r="N20" s="118">
        <v>8730</v>
      </c>
      <c r="O20" s="118">
        <f t="shared" si="5"/>
        <v>18230</v>
      </c>
      <c r="P20" s="232">
        <f t="shared" si="6"/>
        <v>1086</v>
      </c>
      <c r="Q20" s="118">
        <f t="shared" si="7"/>
        <v>137</v>
      </c>
      <c r="R20" s="231">
        <f t="shared" si="8"/>
        <v>300</v>
      </c>
      <c r="S20" s="118">
        <v>2600</v>
      </c>
      <c r="T20" s="118">
        <f t="shared" si="9"/>
        <v>0</v>
      </c>
      <c r="U20" s="118">
        <f t="shared" si="10"/>
        <v>4123</v>
      </c>
      <c r="V20" s="118">
        <f t="shared" si="11"/>
        <v>14107</v>
      </c>
      <c r="W20" s="233"/>
      <c r="X20" s="14">
        <v>18230</v>
      </c>
      <c r="Y20" s="14">
        <f t="shared" si="12"/>
        <v>0</v>
      </c>
      <c r="Z20" s="14" t="s">
        <v>203</v>
      </c>
      <c r="AA20" s="14">
        <v>16</v>
      </c>
      <c r="AB20" s="14">
        <v>18230</v>
      </c>
    </row>
    <row r="21" spans="1:28" ht="90" customHeight="1">
      <c r="A21" s="136">
        <v>16</v>
      </c>
      <c r="B21" s="118" t="s">
        <v>370</v>
      </c>
      <c r="C21" s="230">
        <v>2504092897</v>
      </c>
      <c r="D21" s="118" t="s">
        <v>209</v>
      </c>
      <c r="E21" s="118" t="s">
        <v>18</v>
      </c>
      <c r="F21" s="118">
        <f t="shared" si="13"/>
        <v>14249</v>
      </c>
      <c r="G21" s="118">
        <v>13570</v>
      </c>
      <c r="H21" s="118">
        <v>679</v>
      </c>
      <c r="I21" s="118">
        <v>0</v>
      </c>
      <c r="J21" s="231">
        <v>15</v>
      </c>
      <c r="K21" s="118">
        <f t="shared" si="2"/>
        <v>8481</v>
      </c>
      <c r="L21" s="118">
        <f t="shared" si="3"/>
        <v>424</v>
      </c>
      <c r="M21" s="118">
        <f t="shared" si="4"/>
        <v>0</v>
      </c>
      <c r="N21" s="118">
        <v>1862</v>
      </c>
      <c r="O21" s="118">
        <f t="shared" si="5"/>
        <v>10767</v>
      </c>
      <c r="P21" s="232">
        <f t="shared" si="6"/>
        <v>1018</v>
      </c>
      <c r="Q21" s="118">
        <f t="shared" si="7"/>
        <v>81</v>
      </c>
      <c r="R21" s="231">
        <f t="shared" si="8"/>
        <v>300</v>
      </c>
      <c r="S21" s="118">
        <v>1224</v>
      </c>
      <c r="T21" s="118">
        <f t="shared" si="9"/>
        <v>0</v>
      </c>
      <c r="U21" s="118">
        <f t="shared" si="10"/>
        <v>2623</v>
      </c>
      <c r="V21" s="118">
        <f t="shared" si="11"/>
        <v>8144</v>
      </c>
      <c r="W21" s="233"/>
      <c r="X21" s="14">
        <v>10767</v>
      </c>
      <c r="Y21" s="14">
        <f t="shared" si="12"/>
        <v>0</v>
      </c>
      <c r="Z21" s="14" t="s">
        <v>209</v>
      </c>
      <c r="AA21" s="14">
        <v>15</v>
      </c>
      <c r="AB21" s="14">
        <v>10767</v>
      </c>
    </row>
    <row r="22" spans="1:28" ht="90" customHeight="1">
      <c r="A22" s="136">
        <v>17</v>
      </c>
      <c r="B22" s="250">
        <v>101651664649</v>
      </c>
      <c r="C22" s="230">
        <v>2504092885</v>
      </c>
      <c r="D22" s="118" t="s">
        <v>239</v>
      </c>
      <c r="E22" s="118"/>
      <c r="F22" s="118">
        <f t="shared" si="13"/>
        <v>14249</v>
      </c>
      <c r="G22" s="118">
        <v>13570</v>
      </c>
      <c r="H22" s="118">
        <v>679</v>
      </c>
      <c r="I22" s="118">
        <v>0</v>
      </c>
      <c r="J22" s="231">
        <v>16</v>
      </c>
      <c r="K22" s="118">
        <f t="shared" si="2"/>
        <v>9047</v>
      </c>
      <c r="L22" s="118">
        <f t="shared" si="3"/>
        <v>453</v>
      </c>
      <c r="M22" s="118">
        <f t="shared" si="4"/>
        <v>0</v>
      </c>
      <c r="N22" s="118">
        <v>0</v>
      </c>
      <c r="O22" s="118">
        <f t="shared" si="5"/>
        <v>9500</v>
      </c>
      <c r="P22" s="232">
        <f t="shared" si="6"/>
        <v>1086</v>
      </c>
      <c r="Q22" s="118">
        <f t="shared" si="7"/>
        <v>72</v>
      </c>
      <c r="R22" s="231">
        <f t="shared" si="8"/>
        <v>175</v>
      </c>
      <c r="S22" s="118">
        <v>2760</v>
      </c>
      <c r="T22" s="118">
        <f t="shared" si="9"/>
        <v>935</v>
      </c>
      <c r="U22" s="118">
        <f t="shared" si="10"/>
        <v>5028</v>
      </c>
      <c r="V22" s="118">
        <f t="shared" si="11"/>
        <v>4472</v>
      </c>
      <c r="W22" s="233"/>
      <c r="X22" s="14">
        <v>8565</v>
      </c>
      <c r="Y22" s="14">
        <f t="shared" si="12"/>
        <v>-935</v>
      </c>
      <c r="Z22" s="14" t="s">
        <v>239</v>
      </c>
      <c r="AA22" s="14">
        <v>16</v>
      </c>
      <c r="AB22" s="14">
        <v>8565</v>
      </c>
    </row>
    <row r="23" spans="1:28" ht="90" customHeight="1">
      <c r="A23" s="136">
        <v>18</v>
      </c>
      <c r="B23" s="158" t="s">
        <v>498</v>
      </c>
      <c r="C23" s="236">
        <v>2503655974</v>
      </c>
      <c r="D23" s="118" t="s">
        <v>212</v>
      </c>
      <c r="E23" s="118" t="s">
        <v>18</v>
      </c>
      <c r="F23" s="118">
        <f t="shared" si="13"/>
        <v>14249</v>
      </c>
      <c r="G23" s="118">
        <v>13570</v>
      </c>
      <c r="H23" s="118">
        <v>679</v>
      </c>
      <c r="I23" s="118">
        <v>0</v>
      </c>
      <c r="J23" s="231">
        <v>21</v>
      </c>
      <c r="K23" s="118">
        <f t="shared" si="2"/>
        <v>11874</v>
      </c>
      <c r="L23" s="118">
        <f t="shared" si="3"/>
        <v>594</v>
      </c>
      <c r="M23" s="118">
        <f t="shared" si="4"/>
        <v>0</v>
      </c>
      <c r="N23" s="118">
        <v>327</v>
      </c>
      <c r="O23" s="118">
        <f t="shared" si="5"/>
        <v>12795</v>
      </c>
      <c r="P23" s="232">
        <f t="shared" si="6"/>
        <v>1425</v>
      </c>
      <c r="Q23" s="118">
        <f t="shared" si="7"/>
        <v>96</v>
      </c>
      <c r="R23" s="231">
        <f t="shared" si="8"/>
        <v>300</v>
      </c>
      <c r="S23" s="118">
        <v>4250</v>
      </c>
      <c r="T23" s="118">
        <f t="shared" si="9"/>
        <v>0</v>
      </c>
      <c r="U23" s="118">
        <f t="shared" si="10"/>
        <v>6071</v>
      </c>
      <c r="V23" s="118">
        <f t="shared" si="11"/>
        <v>6724</v>
      </c>
      <c r="W23" s="233"/>
      <c r="X23" s="14">
        <v>12795</v>
      </c>
      <c r="Y23" s="14">
        <f t="shared" si="12"/>
        <v>0</v>
      </c>
      <c r="Z23" s="14" t="s">
        <v>212</v>
      </c>
      <c r="AA23" s="14">
        <v>21</v>
      </c>
      <c r="AB23" s="14">
        <v>12795</v>
      </c>
    </row>
    <row r="24" spans="1:28" ht="90" customHeight="1">
      <c r="A24" s="136">
        <v>19</v>
      </c>
      <c r="B24" s="118" t="s">
        <v>371</v>
      </c>
      <c r="C24" s="230">
        <v>2502506524</v>
      </c>
      <c r="D24" s="118" t="s">
        <v>221</v>
      </c>
      <c r="E24" s="118" t="s">
        <v>18</v>
      </c>
      <c r="F24" s="118">
        <f t="shared" si="13"/>
        <v>14249</v>
      </c>
      <c r="G24" s="118">
        <v>13570</v>
      </c>
      <c r="H24" s="118">
        <v>679</v>
      </c>
      <c r="I24" s="118">
        <v>0</v>
      </c>
      <c r="J24" s="231">
        <v>19</v>
      </c>
      <c r="K24" s="118">
        <f t="shared" si="2"/>
        <v>10743</v>
      </c>
      <c r="L24" s="118">
        <f t="shared" si="3"/>
        <v>538</v>
      </c>
      <c r="M24" s="118">
        <f t="shared" si="4"/>
        <v>0</v>
      </c>
      <c r="N24" s="118">
        <v>5564</v>
      </c>
      <c r="O24" s="118">
        <f t="shared" si="5"/>
        <v>16845</v>
      </c>
      <c r="P24" s="232">
        <f t="shared" si="6"/>
        <v>1289</v>
      </c>
      <c r="Q24" s="118">
        <f t="shared" si="7"/>
        <v>127</v>
      </c>
      <c r="R24" s="231">
        <f t="shared" si="8"/>
        <v>300</v>
      </c>
      <c r="S24" s="118">
        <v>600</v>
      </c>
      <c r="T24" s="118">
        <f t="shared" si="9"/>
        <v>0</v>
      </c>
      <c r="U24" s="118">
        <f t="shared" si="10"/>
        <v>2316</v>
      </c>
      <c r="V24" s="118">
        <f t="shared" si="11"/>
        <v>14529</v>
      </c>
      <c r="W24" s="233"/>
      <c r="X24" s="14">
        <v>16845</v>
      </c>
      <c r="Y24" s="14">
        <f t="shared" si="12"/>
        <v>0</v>
      </c>
      <c r="Z24" s="14" t="s">
        <v>221</v>
      </c>
      <c r="AA24" s="14">
        <v>19</v>
      </c>
      <c r="AB24" s="14">
        <v>16845</v>
      </c>
    </row>
    <row r="25" spans="1:28" ht="90" customHeight="1">
      <c r="A25" s="136">
        <v>20</v>
      </c>
      <c r="B25" s="118" t="s">
        <v>379</v>
      </c>
      <c r="C25" s="230">
        <v>2504051623</v>
      </c>
      <c r="D25" s="118" t="s">
        <v>190</v>
      </c>
      <c r="E25" s="118" t="s">
        <v>18</v>
      </c>
      <c r="F25" s="118">
        <f t="shared" si="13"/>
        <v>14249</v>
      </c>
      <c r="G25" s="118">
        <v>13570</v>
      </c>
      <c r="H25" s="118">
        <v>679</v>
      </c>
      <c r="I25" s="118">
        <v>0</v>
      </c>
      <c r="J25" s="231">
        <v>20</v>
      </c>
      <c r="K25" s="118">
        <f t="shared" si="2"/>
        <v>11308</v>
      </c>
      <c r="L25" s="118">
        <f t="shared" si="3"/>
        <v>566</v>
      </c>
      <c r="M25" s="118">
        <f t="shared" si="4"/>
        <v>0</v>
      </c>
      <c r="N25" s="118">
        <v>5132</v>
      </c>
      <c r="O25" s="118">
        <f t="shared" si="5"/>
        <v>17006</v>
      </c>
      <c r="P25" s="232">
        <f t="shared" si="6"/>
        <v>1357</v>
      </c>
      <c r="Q25" s="118">
        <f t="shared" si="7"/>
        <v>128</v>
      </c>
      <c r="R25" s="231">
        <f t="shared" si="8"/>
        <v>300</v>
      </c>
      <c r="S25" s="118">
        <v>13692</v>
      </c>
      <c r="T25" s="118">
        <f t="shared" si="9"/>
        <v>0</v>
      </c>
      <c r="U25" s="118">
        <f t="shared" si="10"/>
        <v>15477</v>
      </c>
      <c r="V25" s="118">
        <f t="shared" si="11"/>
        <v>1529</v>
      </c>
      <c r="W25" s="233"/>
      <c r="X25" s="14">
        <v>17006</v>
      </c>
      <c r="Y25" s="14">
        <f t="shared" si="12"/>
        <v>0</v>
      </c>
      <c r="Z25" s="14" t="s">
        <v>190</v>
      </c>
      <c r="AA25" s="14">
        <v>20</v>
      </c>
      <c r="AB25" s="14">
        <v>17006</v>
      </c>
    </row>
    <row r="26" spans="1:28" ht="90" customHeight="1">
      <c r="A26" s="136">
        <v>21</v>
      </c>
      <c r="B26" s="118" t="s">
        <v>380</v>
      </c>
      <c r="C26" s="230">
        <v>2504035351</v>
      </c>
      <c r="D26" s="118" t="s">
        <v>177</v>
      </c>
      <c r="E26" s="118" t="s">
        <v>18</v>
      </c>
      <c r="F26" s="118">
        <f t="shared" si="13"/>
        <v>14249</v>
      </c>
      <c r="G26" s="118">
        <v>13570</v>
      </c>
      <c r="H26" s="118">
        <v>679</v>
      </c>
      <c r="I26" s="118">
        <v>0</v>
      </c>
      <c r="J26" s="231">
        <v>18</v>
      </c>
      <c r="K26" s="118">
        <f t="shared" si="2"/>
        <v>10178</v>
      </c>
      <c r="L26" s="118">
        <f t="shared" si="3"/>
        <v>509</v>
      </c>
      <c r="M26" s="118">
        <f t="shared" si="4"/>
        <v>0</v>
      </c>
      <c r="N26" s="118">
        <v>1990</v>
      </c>
      <c r="O26" s="118">
        <f t="shared" si="5"/>
        <v>12677</v>
      </c>
      <c r="P26" s="232">
        <f t="shared" si="6"/>
        <v>1221</v>
      </c>
      <c r="Q26" s="118">
        <f t="shared" si="7"/>
        <v>96</v>
      </c>
      <c r="R26" s="231">
        <f t="shared" si="8"/>
        <v>300</v>
      </c>
      <c r="S26" s="118">
        <v>5168</v>
      </c>
      <c r="T26" s="118">
        <f t="shared" si="9"/>
        <v>0</v>
      </c>
      <c r="U26" s="118">
        <f t="shared" si="10"/>
        <v>6785</v>
      </c>
      <c r="V26" s="118">
        <f t="shared" si="11"/>
        <v>5892</v>
      </c>
      <c r="W26" s="233"/>
      <c r="X26" s="14">
        <v>12677</v>
      </c>
      <c r="Y26" s="14">
        <f t="shared" si="12"/>
        <v>0</v>
      </c>
      <c r="Z26" s="14" t="s">
        <v>177</v>
      </c>
      <c r="AA26" s="14">
        <v>18</v>
      </c>
      <c r="AB26" s="14">
        <v>12677</v>
      </c>
    </row>
    <row r="27" spans="1:28" ht="90" customHeight="1">
      <c r="A27" s="136">
        <v>22</v>
      </c>
      <c r="B27" s="236" t="s">
        <v>561</v>
      </c>
      <c r="C27" s="236">
        <v>2502712881</v>
      </c>
      <c r="D27" s="118" t="s">
        <v>513</v>
      </c>
      <c r="E27" s="118" t="s">
        <v>18</v>
      </c>
      <c r="F27" s="118">
        <f t="shared" si="13"/>
        <v>14249</v>
      </c>
      <c r="G27" s="118">
        <v>13570</v>
      </c>
      <c r="H27" s="118">
        <v>679</v>
      </c>
      <c r="I27" s="118">
        <v>0</v>
      </c>
      <c r="J27" s="231">
        <v>19</v>
      </c>
      <c r="K27" s="118">
        <f t="shared" si="2"/>
        <v>10743</v>
      </c>
      <c r="L27" s="118">
        <f t="shared" si="3"/>
        <v>538</v>
      </c>
      <c r="M27" s="118">
        <f t="shared" si="4"/>
        <v>0</v>
      </c>
      <c r="N27" s="118">
        <v>3202</v>
      </c>
      <c r="O27" s="118">
        <f t="shared" si="5"/>
        <v>14483</v>
      </c>
      <c r="P27" s="232">
        <f t="shared" si="6"/>
        <v>1289</v>
      </c>
      <c r="Q27" s="118">
        <f t="shared" si="7"/>
        <v>109</v>
      </c>
      <c r="R27" s="231">
        <f t="shared" si="8"/>
        <v>300</v>
      </c>
      <c r="S27" s="118">
        <v>12785</v>
      </c>
      <c r="T27" s="118">
        <f t="shared" si="9"/>
        <v>0</v>
      </c>
      <c r="U27" s="118">
        <f t="shared" si="10"/>
        <v>14483</v>
      </c>
      <c r="V27" s="118">
        <f t="shared" si="11"/>
        <v>0</v>
      </c>
      <c r="W27" s="233"/>
      <c r="X27" s="14">
        <v>14483</v>
      </c>
      <c r="Y27" s="14">
        <f t="shared" si="12"/>
        <v>0</v>
      </c>
      <c r="Z27" s="14" t="s">
        <v>513</v>
      </c>
      <c r="AA27" s="14">
        <v>19</v>
      </c>
      <c r="AB27" s="14">
        <v>14483</v>
      </c>
    </row>
    <row r="28" spans="1:28" ht="90" customHeight="1">
      <c r="A28" s="136">
        <v>23</v>
      </c>
      <c r="B28" s="242" t="s">
        <v>562</v>
      </c>
      <c r="C28" s="251">
        <v>2503597438</v>
      </c>
      <c r="D28" s="234" t="s">
        <v>130</v>
      </c>
      <c r="E28" s="234" t="s">
        <v>18</v>
      </c>
      <c r="F28" s="118">
        <f t="shared" si="13"/>
        <v>14249</v>
      </c>
      <c r="G28" s="118">
        <v>13570</v>
      </c>
      <c r="H28" s="118">
        <v>679</v>
      </c>
      <c r="I28" s="118">
        <v>0</v>
      </c>
      <c r="J28" s="231">
        <v>17</v>
      </c>
      <c r="K28" s="118">
        <f t="shared" si="2"/>
        <v>9612</v>
      </c>
      <c r="L28" s="118">
        <f t="shared" si="3"/>
        <v>481</v>
      </c>
      <c r="M28" s="118">
        <f t="shared" si="4"/>
        <v>0</v>
      </c>
      <c r="N28" s="118">
        <v>2068</v>
      </c>
      <c r="O28" s="118">
        <f t="shared" si="5"/>
        <v>12161</v>
      </c>
      <c r="P28" s="232">
        <f t="shared" si="6"/>
        <v>1153</v>
      </c>
      <c r="Q28" s="118">
        <f t="shared" si="7"/>
        <v>92</v>
      </c>
      <c r="R28" s="231">
        <f t="shared" si="8"/>
        <v>300</v>
      </c>
      <c r="S28" s="118">
        <v>3550</v>
      </c>
      <c r="T28" s="118">
        <f t="shared" si="9"/>
        <v>0</v>
      </c>
      <c r="U28" s="118">
        <f t="shared" si="10"/>
        <v>5095</v>
      </c>
      <c r="V28" s="118">
        <f t="shared" si="11"/>
        <v>7066</v>
      </c>
      <c r="W28" s="233"/>
      <c r="X28" s="14">
        <v>12161</v>
      </c>
      <c r="Y28" s="14">
        <f t="shared" si="12"/>
        <v>0</v>
      </c>
      <c r="Z28" s="14" t="s">
        <v>130</v>
      </c>
      <c r="AA28" s="14">
        <v>17</v>
      </c>
      <c r="AB28" s="14">
        <v>12161</v>
      </c>
    </row>
    <row r="29" spans="1:28" ht="90" customHeight="1">
      <c r="A29" s="136">
        <v>24</v>
      </c>
      <c r="B29" s="252" t="s">
        <v>607</v>
      </c>
      <c r="C29" s="251">
        <v>2504248121</v>
      </c>
      <c r="D29" s="118" t="s">
        <v>593</v>
      </c>
      <c r="E29" s="118"/>
      <c r="F29" s="118">
        <f t="shared" si="13"/>
        <v>14249</v>
      </c>
      <c r="G29" s="118">
        <v>13570</v>
      </c>
      <c r="H29" s="118">
        <v>679</v>
      </c>
      <c r="I29" s="118">
        <v>0</v>
      </c>
      <c r="J29" s="231">
        <v>11</v>
      </c>
      <c r="K29" s="118">
        <f t="shared" si="2"/>
        <v>6220</v>
      </c>
      <c r="L29" s="118">
        <f t="shared" si="3"/>
        <v>311</v>
      </c>
      <c r="M29" s="118">
        <f t="shared" si="4"/>
        <v>0</v>
      </c>
      <c r="N29" s="118">
        <v>5370</v>
      </c>
      <c r="O29" s="118">
        <f t="shared" si="5"/>
        <v>11901</v>
      </c>
      <c r="P29" s="232">
        <f t="shared" si="6"/>
        <v>746</v>
      </c>
      <c r="Q29" s="118">
        <f t="shared" si="7"/>
        <v>90</v>
      </c>
      <c r="R29" s="231">
        <f t="shared" si="8"/>
        <v>300</v>
      </c>
      <c r="S29" s="118">
        <v>4498</v>
      </c>
      <c r="T29" s="118">
        <f t="shared" si="9"/>
        <v>0</v>
      </c>
      <c r="U29" s="118">
        <f t="shared" si="10"/>
        <v>5634</v>
      </c>
      <c r="V29" s="118">
        <f t="shared" si="11"/>
        <v>6267</v>
      </c>
      <c r="W29" s="233"/>
      <c r="X29" s="14">
        <v>11901</v>
      </c>
      <c r="Y29" s="14">
        <f t="shared" si="12"/>
        <v>0</v>
      </c>
      <c r="Z29" s="14" t="s">
        <v>593</v>
      </c>
      <c r="AA29" s="14">
        <v>11</v>
      </c>
      <c r="AB29" s="14">
        <v>11901</v>
      </c>
    </row>
    <row r="30" spans="1:28" ht="90" customHeight="1">
      <c r="A30" s="136">
        <v>25</v>
      </c>
      <c r="B30" s="242" t="s">
        <v>554</v>
      </c>
      <c r="C30" s="251">
        <v>2504035410</v>
      </c>
      <c r="D30" s="118" t="s">
        <v>178</v>
      </c>
      <c r="E30" s="118"/>
      <c r="F30" s="118">
        <f t="shared" si="13"/>
        <v>14249</v>
      </c>
      <c r="G30" s="118">
        <v>13570</v>
      </c>
      <c r="H30" s="118">
        <v>679</v>
      </c>
      <c r="I30" s="118">
        <v>0</v>
      </c>
      <c r="J30" s="231">
        <v>16</v>
      </c>
      <c r="K30" s="118">
        <f t="shared" si="2"/>
        <v>9047</v>
      </c>
      <c r="L30" s="118">
        <f t="shared" si="3"/>
        <v>453</v>
      </c>
      <c r="M30" s="118">
        <f t="shared" si="4"/>
        <v>0</v>
      </c>
      <c r="N30" s="118">
        <v>3305</v>
      </c>
      <c r="O30" s="118">
        <f t="shared" si="5"/>
        <v>12805</v>
      </c>
      <c r="P30" s="232">
        <f t="shared" si="6"/>
        <v>1086</v>
      </c>
      <c r="Q30" s="118">
        <f t="shared" si="7"/>
        <v>97</v>
      </c>
      <c r="R30" s="231">
        <f t="shared" si="8"/>
        <v>300</v>
      </c>
      <c r="S30" s="118">
        <v>1794</v>
      </c>
      <c r="T30" s="118">
        <f t="shared" si="9"/>
        <v>0</v>
      </c>
      <c r="U30" s="118">
        <f t="shared" si="10"/>
        <v>3277</v>
      </c>
      <c r="V30" s="118">
        <f t="shared" si="11"/>
        <v>9528</v>
      </c>
      <c r="W30" s="233"/>
      <c r="X30" s="75">
        <v>12805</v>
      </c>
      <c r="Y30" s="14">
        <f t="shared" si="12"/>
        <v>0</v>
      </c>
      <c r="Z30" s="14" t="s">
        <v>178</v>
      </c>
      <c r="AA30" s="14">
        <v>16</v>
      </c>
      <c r="AB30" s="14">
        <v>12805</v>
      </c>
    </row>
    <row r="31" spans="1:28" ht="90" customHeight="1">
      <c r="A31" s="136">
        <v>26</v>
      </c>
      <c r="B31" s="253" t="s">
        <v>645</v>
      </c>
      <c r="C31" s="238">
        <v>2502223942</v>
      </c>
      <c r="D31" s="118" t="s">
        <v>634</v>
      </c>
      <c r="E31" s="118"/>
      <c r="F31" s="118">
        <f t="shared" si="13"/>
        <v>14249</v>
      </c>
      <c r="G31" s="118">
        <v>13570</v>
      </c>
      <c r="H31" s="118">
        <v>679</v>
      </c>
      <c r="I31" s="118">
        <v>0</v>
      </c>
      <c r="J31" s="231">
        <v>18</v>
      </c>
      <c r="K31" s="118">
        <f t="shared" si="2"/>
        <v>10178</v>
      </c>
      <c r="L31" s="118">
        <f t="shared" si="3"/>
        <v>509</v>
      </c>
      <c r="M31" s="118">
        <f t="shared" si="4"/>
        <v>0</v>
      </c>
      <c r="N31" s="118">
        <v>7201</v>
      </c>
      <c r="O31" s="118">
        <f t="shared" si="5"/>
        <v>17888</v>
      </c>
      <c r="P31" s="232">
        <f t="shared" si="6"/>
        <v>1221</v>
      </c>
      <c r="Q31" s="118">
        <f t="shared" si="7"/>
        <v>135</v>
      </c>
      <c r="R31" s="231">
        <f t="shared" si="8"/>
        <v>300</v>
      </c>
      <c r="S31" s="118">
        <v>2800</v>
      </c>
      <c r="T31" s="118">
        <f t="shared" si="9"/>
        <v>0</v>
      </c>
      <c r="U31" s="118">
        <f t="shared" si="10"/>
        <v>4456</v>
      </c>
      <c r="V31" s="118">
        <f t="shared" si="11"/>
        <v>13432</v>
      </c>
      <c r="W31" s="233"/>
      <c r="X31" s="14">
        <v>17888</v>
      </c>
      <c r="Y31" s="14">
        <f t="shared" si="12"/>
        <v>0</v>
      </c>
      <c r="Z31" s="14" t="s">
        <v>634</v>
      </c>
      <c r="AA31" s="14">
        <v>18</v>
      </c>
      <c r="AB31" s="14">
        <v>17888</v>
      </c>
    </row>
    <row r="32" spans="1:28" s="75" customFormat="1" ht="90" customHeight="1">
      <c r="A32" s="136">
        <v>27</v>
      </c>
      <c r="B32" s="253" t="s">
        <v>646</v>
      </c>
      <c r="C32" s="238">
        <v>2502728126</v>
      </c>
      <c r="D32" s="118" t="s">
        <v>635</v>
      </c>
      <c r="E32" s="118"/>
      <c r="F32" s="118">
        <f t="shared" si="13"/>
        <v>14249</v>
      </c>
      <c r="G32" s="118">
        <v>13570</v>
      </c>
      <c r="H32" s="118">
        <v>679</v>
      </c>
      <c r="I32" s="118">
        <v>0</v>
      </c>
      <c r="J32" s="231">
        <v>19</v>
      </c>
      <c r="K32" s="118">
        <f t="shared" si="2"/>
        <v>10743</v>
      </c>
      <c r="L32" s="118">
        <f t="shared" si="3"/>
        <v>538</v>
      </c>
      <c r="M32" s="118">
        <f t="shared" si="4"/>
        <v>0</v>
      </c>
      <c r="N32" s="118">
        <v>2649</v>
      </c>
      <c r="O32" s="118">
        <f t="shared" si="5"/>
        <v>13930</v>
      </c>
      <c r="P32" s="232">
        <f t="shared" si="6"/>
        <v>1289</v>
      </c>
      <c r="Q32" s="118">
        <f t="shared" si="7"/>
        <v>105</v>
      </c>
      <c r="R32" s="231">
        <f t="shared" si="8"/>
        <v>300</v>
      </c>
      <c r="S32" s="118">
        <v>11650</v>
      </c>
      <c r="T32" s="118">
        <f t="shared" si="9"/>
        <v>0</v>
      </c>
      <c r="U32" s="118">
        <f t="shared" si="10"/>
        <v>13344</v>
      </c>
      <c r="V32" s="118">
        <f t="shared" si="11"/>
        <v>586</v>
      </c>
      <c r="W32" s="233"/>
      <c r="X32" s="14">
        <v>13930</v>
      </c>
      <c r="Y32" s="14">
        <f t="shared" si="12"/>
        <v>0</v>
      </c>
      <c r="Z32" s="14" t="s">
        <v>635</v>
      </c>
      <c r="AA32" s="14">
        <v>19</v>
      </c>
      <c r="AB32" s="75">
        <v>13930</v>
      </c>
    </row>
    <row r="33" spans="1:28" ht="90" customHeight="1">
      <c r="A33" s="136">
        <v>28</v>
      </c>
      <c r="B33" s="253" t="s">
        <v>647</v>
      </c>
      <c r="C33" s="238">
        <v>2502119810</v>
      </c>
      <c r="D33" s="118" t="s">
        <v>545</v>
      </c>
      <c r="E33" s="118" t="s">
        <v>18</v>
      </c>
      <c r="F33" s="118">
        <f t="shared" si="13"/>
        <v>14249</v>
      </c>
      <c r="G33" s="118">
        <v>13570</v>
      </c>
      <c r="H33" s="118">
        <v>679</v>
      </c>
      <c r="I33" s="118">
        <v>0</v>
      </c>
      <c r="J33" s="231">
        <v>16</v>
      </c>
      <c r="K33" s="118">
        <f t="shared" si="2"/>
        <v>9047</v>
      </c>
      <c r="L33" s="118">
        <f t="shared" si="3"/>
        <v>453</v>
      </c>
      <c r="M33" s="118">
        <f t="shared" si="4"/>
        <v>0</v>
      </c>
      <c r="N33" s="118">
        <v>7605</v>
      </c>
      <c r="O33" s="118">
        <f t="shared" si="5"/>
        <v>17105</v>
      </c>
      <c r="P33" s="232">
        <f t="shared" si="6"/>
        <v>1086</v>
      </c>
      <c r="Q33" s="118">
        <f t="shared" si="7"/>
        <v>129</v>
      </c>
      <c r="R33" s="231">
        <f t="shared" si="8"/>
        <v>300</v>
      </c>
      <c r="S33" s="118">
        <v>15590</v>
      </c>
      <c r="T33" s="118">
        <f t="shared" si="9"/>
        <v>0</v>
      </c>
      <c r="U33" s="118">
        <f t="shared" si="10"/>
        <v>17105</v>
      </c>
      <c r="V33" s="118">
        <f t="shared" si="11"/>
        <v>0</v>
      </c>
      <c r="W33" s="233"/>
      <c r="X33" s="14">
        <v>17105</v>
      </c>
      <c r="Y33" s="14">
        <f t="shared" si="12"/>
        <v>0</v>
      </c>
      <c r="Z33" s="14" t="s">
        <v>545</v>
      </c>
      <c r="AA33" s="14">
        <v>16</v>
      </c>
      <c r="AB33" s="14">
        <v>17105</v>
      </c>
    </row>
    <row r="34" spans="1:28" ht="90" customHeight="1" thickBot="1">
      <c r="A34" s="254">
        <v>29</v>
      </c>
      <c r="B34" s="253" t="s">
        <v>710</v>
      </c>
      <c r="C34" s="238">
        <v>2502141743</v>
      </c>
      <c r="D34" s="118" t="s">
        <v>690</v>
      </c>
      <c r="E34" s="118"/>
      <c r="F34" s="118">
        <f t="shared" si="13"/>
        <v>14249</v>
      </c>
      <c r="G34" s="118">
        <v>13570</v>
      </c>
      <c r="H34" s="118">
        <v>679</v>
      </c>
      <c r="I34" s="118">
        <v>0</v>
      </c>
      <c r="J34" s="231">
        <v>21</v>
      </c>
      <c r="K34" s="118">
        <f t="shared" si="2"/>
        <v>11874</v>
      </c>
      <c r="L34" s="118">
        <f t="shared" si="3"/>
        <v>594</v>
      </c>
      <c r="M34" s="118">
        <f t="shared" si="4"/>
        <v>0</v>
      </c>
      <c r="N34" s="118">
        <v>8532</v>
      </c>
      <c r="O34" s="118">
        <f>SUM(K34:N34)</f>
        <v>21000</v>
      </c>
      <c r="P34" s="232">
        <f>ROUND(IF(K34&gt;=15000,(15000*12%),(K34*12%)),0)</f>
        <v>1425</v>
      </c>
      <c r="Q34" s="118">
        <f>ROUNDUP(O34*0.75%,0)</f>
        <v>158</v>
      </c>
      <c r="R34" s="231">
        <f t="shared" si="8"/>
        <v>300</v>
      </c>
      <c r="S34" s="118">
        <v>16600</v>
      </c>
      <c r="T34" s="118">
        <f>+O34-X34</f>
        <v>0</v>
      </c>
      <c r="U34" s="118">
        <f>SUM(P34:T34)</f>
        <v>18483</v>
      </c>
      <c r="V34" s="118">
        <f>+O34-U34</f>
        <v>2517</v>
      </c>
      <c r="W34" s="255"/>
      <c r="X34" s="14">
        <v>21000</v>
      </c>
      <c r="Y34" s="14">
        <f>+X34-O34</f>
        <v>0</v>
      </c>
      <c r="Z34" s="14" t="s">
        <v>690</v>
      </c>
      <c r="AA34" s="14">
        <v>21</v>
      </c>
      <c r="AB34" s="14">
        <v>21000</v>
      </c>
    </row>
    <row r="35" spans="1:28" s="78" customFormat="1" ht="25.5" customHeight="1">
      <c r="A35" s="110"/>
      <c r="B35" s="54"/>
      <c r="C35" s="54"/>
      <c r="D35" s="54"/>
      <c r="E35" s="54"/>
      <c r="F35" s="54"/>
      <c r="G35" s="54"/>
      <c r="H35" s="54"/>
      <c r="I35" s="54"/>
      <c r="J35" s="54"/>
      <c r="K35" s="54">
        <f t="shared" ref="K35:V35" si="14">SUM(K7:K34)</f>
        <v>266314</v>
      </c>
      <c r="L35" s="54">
        <f t="shared" si="14"/>
        <v>17479</v>
      </c>
      <c r="M35" s="54">
        <f t="shared" si="14"/>
        <v>2600</v>
      </c>
      <c r="N35" s="54">
        <f t="shared" si="14"/>
        <v>105313</v>
      </c>
      <c r="O35" s="54">
        <f t="shared" si="14"/>
        <v>391706</v>
      </c>
      <c r="P35" s="54">
        <f t="shared" si="14"/>
        <v>31956</v>
      </c>
      <c r="Q35" s="54">
        <f t="shared" si="14"/>
        <v>2951</v>
      </c>
      <c r="R35" s="54">
        <f t="shared" si="14"/>
        <v>7850</v>
      </c>
      <c r="S35" s="54">
        <f t="shared" si="14"/>
        <v>199678</v>
      </c>
      <c r="T35" s="54">
        <f t="shared" si="14"/>
        <v>6935</v>
      </c>
      <c r="U35" s="54">
        <f t="shared" si="14"/>
        <v>249370</v>
      </c>
      <c r="V35" s="54">
        <f t="shared" si="14"/>
        <v>142336</v>
      </c>
      <c r="W35" s="111"/>
    </row>
    <row r="36" spans="1:28" s="78" customFormat="1" ht="25.5" customHeight="1">
      <c r="A36" s="110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111"/>
    </row>
    <row r="37" spans="1:28" ht="25.5" customHeight="1">
      <c r="A37" s="8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54"/>
      <c r="P37" s="54"/>
      <c r="Q37" s="54"/>
      <c r="R37" s="54"/>
      <c r="S37" s="15"/>
      <c r="T37" s="54"/>
      <c r="U37" s="54"/>
      <c r="V37" s="15"/>
      <c r="W37" s="108"/>
    </row>
    <row r="38" spans="1:28" ht="25.5" customHeight="1" thickBo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</row>
    <row r="39" spans="1:28" ht="33" customHeight="1">
      <c r="S39" s="14">
        <v>199668</v>
      </c>
    </row>
    <row r="40" spans="1:28" ht="33" customHeight="1">
      <c r="S40" s="14">
        <v>199678</v>
      </c>
    </row>
    <row r="41" spans="1:28" ht="33" customHeight="1">
      <c r="S41" s="14">
        <f>S39-S40</f>
        <v>-10</v>
      </c>
    </row>
  </sheetData>
  <mergeCells count="19">
    <mergeCell ref="N5:N6"/>
    <mergeCell ref="E5:E6"/>
    <mergeCell ref="F5:F6"/>
    <mergeCell ref="J5:J6"/>
    <mergeCell ref="K5:K6"/>
    <mergeCell ref="L5:L6"/>
    <mergeCell ref="A5:A6"/>
    <mergeCell ref="D5:D6"/>
    <mergeCell ref="M5:M6"/>
    <mergeCell ref="G5:G6"/>
    <mergeCell ref="H5:H6"/>
    <mergeCell ref="I5:I6"/>
    <mergeCell ref="B5:B6"/>
    <mergeCell ref="C5:C6"/>
    <mergeCell ref="O5:O6"/>
    <mergeCell ref="U5:U6"/>
    <mergeCell ref="V5:V6"/>
    <mergeCell ref="W5:W6"/>
    <mergeCell ref="P5:T5"/>
  </mergeCells>
  <printOptions horizontalCentered="1"/>
  <pageMargins left="0" right="0" top="0.42" bottom="0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5"/>
  <sheetViews>
    <sheetView zoomScale="98" zoomScaleNormal="98" workbookViewId="0">
      <pane xSplit="10" ySplit="7" topLeftCell="K23" activePane="bottomRight" state="frozen"/>
      <selection pane="topRight" activeCell="H1" sqref="H1"/>
      <selection pane="bottomLeft" activeCell="A5" sqref="A5"/>
      <selection pane="bottomRight" activeCell="J24" sqref="J24"/>
    </sheetView>
  </sheetViews>
  <sheetFormatPr defaultRowHeight="15" customHeight="1"/>
  <cols>
    <col min="1" max="1" width="4.5703125" style="15" customWidth="1"/>
    <col min="2" max="2" width="13.42578125" style="15" hidden="1" customWidth="1"/>
    <col min="3" max="3" width="12.140625" style="15" hidden="1" customWidth="1"/>
    <col min="4" max="4" width="34.5703125" style="15" customWidth="1"/>
    <col min="5" max="5" width="7.140625" style="15" customWidth="1"/>
    <col min="6" max="6" width="7.7109375" style="14" customWidth="1"/>
    <col min="7" max="7" width="8.140625" style="14" customWidth="1"/>
    <col min="8" max="8" width="7.85546875" style="14" hidden="1" customWidth="1"/>
    <col min="9" max="9" width="6.85546875" style="14" hidden="1" customWidth="1"/>
    <col min="10" max="10" width="6.140625" style="15" customWidth="1"/>
    <col min="11" max="11" width="7.140625" style="15" customWidth="1"/>
    <col min="12" max="12" width="6.85546875" style="15" customWidth="1"/>
    <col min="13" max="13" width="6.140625" style="15" customWidth="1"/>
    <col min="14" max="14" width="7.85546875" style="15" bestFit="1" customWidth="1"/>
    <col min="15" max="15" width="7.7109375" style="15" customWidth="1"/>
    <col min="16" max="16" width="6.5703125" style="15" customWidth="1"/>
    <col min="17" max="17" width="5.5703125" style="15" customWidth="1"/>
    <col min="18" max="18" width="6.42578125" style="15" customWidth="1"/>
    <col min="19" max="19" width="6.28515625" style="15" customWidth="1"/>
    <col min="20" max="20" width="5.42578125" style="15" customWidth="1"/>
    <col min="21" max="22" width="6.85546875" style="15" customWidth="1"/>
    <col min="23" max="23" width="24.85546875" style="15" customWidth="1"/>
    <col min="24" max="24" width="7" style="14" customWidth="1"/>
    <col min="25" max="25" width="6.5703125" style="15" customWidth="1"/>
    <col min="26" max="26" width="5.42578125" style="15" customWidth="1"/>
    <col min="27" max="27" width="33" style="15" bestFit="1" customWidth="1"/>
    <col min="28" max="28" width="7.140625" style="15" customWidth="1"/>
    <col min="29" max="30" width="6.140625" style="15" bestFit="1" customWidth="1"/>
    <col min="31" max="16384" width="9.140625" style="15"/>
  </cols>
  <sheetData>
    <row r="1" spans="1:31" ht="15" customHeight="1" thickBot="1"/>
    <row r="2" spans="1:31" ht="15" customHeight="1">
      <c r="A2" s="133"/>
      <c r="B2" s="134"/>
      <c r="C2" s="134"/>
      <c r="D2" s="134"/>
      <c r="E2" s="134"/>
      <c r="F2" s="96"/>
      <c r="G2" s="96"/>
      <c r="H2" s="96"/>
      <c r="I2" s="96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5"/>
    </row>
    <row r="3" spans="1:31" ht="15" customHeight="1">
      <c r="A3" s="110"/>
      <c r="B3" s="54"/>
      <c r="C3" s="54"/>
      <c r="D3" s="54"/>
      <c r="E3" s="54"/>
      <c r="F3" s="78"/>
      <c r="G3" s="78"/>
      <c r="H3" s="78"/>
      <c r="I3" s="78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111"/>
    </row>
    <row r="4" spans="1:31" ht="24" customHeight="1">
      <c r="A4" s="110"/>
      <c r="B4" s="54"/>
      <c r="C4" s="54"/>
      <c r="D4" s="256" t="s">
        <v>0</v>
      </c>
      <c r="E4" s="256"/>
      <c r="F4" s="257"/>
      <c r="G4" s="257"/>
      <c r="H4" s="257"/>
      <c r="I4" s="257"/>
      <c r="J4" s="256" t="s">
        <v>38</v>
      </c>
      <c r="K4" s="256"/>
      <c r="L4" s="256"/>
      <c r="M4" s="256"/>
      <c r="N4" s="256"/>
      <c r="O4" s="256"/>
      <c r="P4" s="256"/>
      <c r="Q4" s="256"/>
      <c r="R4" s="256"/>
      <c r="S4" s="54"/>
      <c r="T4" s="54"/>
      <c r="U4" s="54"/>
      <c r="V4" s="54"/>
      <c r="W4" s="111"/>
    </row>
    <row r="5" spans="1:31" ht="24" customHeight="1">
      <c r="A5" s="110"/>
      <c r="B5" s="54"/>
      <c r="C5" s="54"/>
      <c r="D5" s="256" t="s">
        <v>2</v>
      </c>
      <c r="E5" s="256"/>
      <c r="F5" s="257"/>
      <c r="G5" s="257"/>
      <c r="H5" s="257"/>
      <c r="I5" s="257"/>
      <c r="J5" s="256" t="s">
        <v>3</v>
      </c>
      <c r="K5" s="256"/>
      <c r="L5" s="256"/>
      <c r="M5" s="256"/>
      <c r="N5" s="256"/>
      <c r="O5" s="256"/>
      <c r="P5" s="256" t="str">
        <f>+'L 6-B'!P4</f>
        <v>FEB.-2023</v>
      </c>
      <c r="Q5" s="256"/>
      <c r="R5" s="256"/>
      <c r="S5" s="54"/>
      <c r="T5" s="54"/>
      <c r="U5" s="54"/>
      <c r="V5" s="54"/>
      <c r="W5" s="111"/>
    </row>
    <row r="6" spans="1:31" ht="21" customHeight="1">
      <c r="A6" s="305" t="s">
        <v>84</v>
      </c>
      <c r="B6" s="270" t="s">
        <v>278</v>
      </c>
      <c r="C6" s="270" t="s">
        <v>277</v>
      </c>
      <c r="D6" s="280" t="s">
        <v>88</v>
      </c>
      <c r="E6" s="280" t="s">
        <v>6</v>
      </c>
      <c r="F6" s="270" t="s">
        <v>55</v>
      </c>
      <c r="G6" s="280" t="s">
        <v>89</v>
      </c>
      <c r="H6" s="280" t="s">
        <v>8</v>
      </c>
      <c r="I6" s="270" t="s">
        <v>141</v>
      </c>
      <c r="J6" s="280" t="s">
        <v>85</v>
      </c>
      <c r="K6" s="280" t="s">
        <v>89</v>
      </c>
      <c r="L6" s="280" t="s">
        <v>8</v>
      </c>
      <c r="M6" s="270" t="s">
        <v>141</v>
      </c>
      <c r="N6" s="280" t="s">
        <v>90</v>
      </c>
      <c r="O6" s="280" t="s">
        <v>86</v>
      </c>
      <c r="P6" s="284" t="s">
        <v>9</v>
      </c>
      <c r="Q6" s="285"/>
      <c r="R6" s="285"/>
      <c r="S6" s="285"/>
      <c r="T6" s="286"/>
      <c r="U6" s="280" t="s">
        <v>91</v>
      </c>
      <c r="V6" s="280" t="s">
        <v>87</v>
      </c>
      <c r="W6" s="316" t="s">
        <v>92</v>
      </c>
    </row>
    <row r="7" spans="1:31" ht="21" customHeight="1">
      <c r="A7" s="317"/>
      <c r="B7" s="279"/>
      <c r="C7" s="279"/>
      <c r="D7" s="281"/>
      <c r="E7" s="281"/>
      <c r="F7" s="279"/>
      <c r="G7" s="281"/>
      <c r="H7" s="281"/>
      <c r="I7" s="271"/>
      <c r="J7" s="281"/>
      <c r="K7" s="281"/>
      <c r="L7" s="281"/>
      <c r="M7" s="271"/>
      <c r="N7" s="304"/>
      <c r="O7" s="281"/>
      <c r="P7" s="118" t="s">
        <v>12</v>
      </c>
      <c r="Q7" s="118" t="s">
        <v>13</v>
      </c>
      <c r="R7" s="118" t="s">
        <v>14</v>
      </c>
      <c r="S7" s="258" t="s">
        <v>202</v>
      </c>
      <c r="T7" s="118" t="s">
        <v>202</v>
      </c>
      <c r="U7" s="281"/>
      <c r="V7" s="281"/>
      <c r="W7" s="316"/>
      <c r="Z7" s="14"/>
      <c r="AA7" s="14"/>
    </row>
    <row r="8" spans="1:31" ht="84.95" customHeight="1">
      <c r="A8" s="136">
        <v>1</v>
      </c>
      <c r="B8" s="163" t="s">
        <v>649</v>
      </c>
      <c r="C8" s="121">
        <v>2502225297</v>
      </c>
      <c r="D8" s="64" t="s">
        <v>689</v>
      </c>
      <c r="E8" s="64" t="s">
        <v>392</v>
      </c>
      <c r="F8" s="64">
        <f t="shared" ref="F8:F11" si="0">SUM(G8:I8)</f>
        <v>15000</v>
      </c>
      <c r="G8" s="64">
        <f>12795+775</f>
        <v>13570</v>
      </c>
      <c r="H8" s="64">
        <v>1100</v>
      </c>
      <c r="I8" s="64">
        <v>330</v>
      </c>
      <c r="J8" s="121">
        <v>18</v>
      </c>
      <c r="K8" s="64">
        <f>ROUND(G8/24*J8,0)</f>
        <v>10178</v>
      </c>
      <c r="L8" s="64">
        <f>ROUND(H8/24*J8,0)</f>
        <v>825</v>
      </c>
      <c r="M8" s="64">
        <f>ROUND(I8/24*J8,0)</f>
        <v>248</v>
      </c>
      <c r="N8" s="64">
        <v>1791</v>
      </c>
      <c r="O8" s="64">
        <f t="shared" ref="O8" si="1">SUM(K8:N8)</f>
        <v>13042</v>
      </c>
      <c r="P8" s="122">
        <f t="shared" ref="P8" si="2">ROUND(IF(K8&gt;=15000,(15000*12%),(K8*12%)),0)</f>
        <v>1221</v>
      </c>
      <c r="Q8" s="64">
        <f t="shared" ref="Q8" si="3">ROUNDUP(O8*0.75%,0)</f>
        <v>98</v>
      </c>
      <c r="R8" s="121">
        <f>SUM(IF(O8&gt;=10001,"300",IF(O8&gt;=7501,"175",)))</f>
        <v>300</v>
      </c>
      <c r="S8" s="118">
        <v>200</v>
      </c>
      <c r="T8" s="64">
        <f>+O8-X8</f>
        <v>0</v>
      </c>
      <c r="U8" s="64">
        <f t="shared" ref="U8" si="4">SUM(P8:T8)</f>
        <v>1819</v>
      </c>
      <c r="V8" s="118">
        <f t="shared" ref="V8" si="5">+O8-U8</f>
        <v>11223</v>
      </c>
      <c r="W8" s="259"/>
      <c r="X8" s="14">
        <v>13042</v>
      </c>
      <c r="Y8" s="14">
        <f t="shared" ref="Y8:Y14" si="6">+X8-O8</f>
        <v>0</v>
      </c>
      <c r="Z8" s="14"/>
      <c r="AA8" s="14" t="s">
        <v>689</v>
      </c>
      <c r="AB8" s="15">
        <v>18</v>
      </c>
      <c r="AC8" s="15" t="s">
        <v>1728</v>
      </c>
      <c r="AD8" s="15">
        <v>15000</v>
      </c>
      <c r="AE8" s="15">
        <v>13042</v>
      </c>
    </row>
    <row r="9" spans="1:31" ht="84.95" customHeight="1">
      <c r="A9" s="136">
        <v>2</v>
      </c>
      <c r="B9" s="163" t="s">
        <v>716</v>
      </c>
      <c r="C9" s="121">
        <v>2501919123</v>
      </c>
      <c r="D9" s="64" t="s">
        <v>199</v>
      </c>
      <c r="E9" s="64" t="s">
        <v>392</v>
      </c>
      <c r="F9" s="64">
        <f t="shared" si="0"/>
        <v>17000</v>
      </c>
      <c r="G9" s="64">
        <v>14785</v>
      </c>
      <c r="H9" s="64">
        <v>1800</v>
      </c>
      <c r="I9" s="64">
        <v>415</v>
      </c>
      <c r="J9" s="121">
        <v>24</v>
      </c>
      <c r="K9" s="64">
        <f t="shared" ref="K9:K14" si="7">ROUND(G9/24*J9,0)</f>
        <v>14785</v>
      </c>
      <c r="L9" s="64">
        <f t="shared" ref="L9:L14" si="8">ROUND(H9/24*J9,0)</f>
        <v>1800</v>
      </c>
      <c r="M9" s="64">
        <f t="shared" ref="M9:M14" si="9">ROUND(I9/24*J9,0)</f>
        <v>415</v>
      </c>
      <c r="N9" s="64">
        <v>2000</v>
      </c>
      <c r="O9" s="64">
        <f>SUM(K9:N9)</f>
        <v>19000</v>
      </c>
      <c r="P9" s="122">
        <f>ROUND(IF(K9&gt;=15000,(15000*12%),(K9*12%)),0)</f>
        <v>1774</v>
      </c>
      <c r="Q9" s="64">
        <f>ROUNDUP(O9*0.75%,0)</f>
        <v>143</v>
      </c>
      <c r="R9" s="121">
        <f t="shared" ref="R9:R14" si="10">SUM(IF(O9&gt;=10001,"300",IF(O9&gt;=7501,"175",)))</f>
        <v>300</v>
      </c>
      <c r="S9" s="118">
        <v>0</v>
      </c>
      <c r="T9" s="64">
        <f t="shared" ref="T9" si="11">+O9-X9</f>
        <v>0</v>
      </c>
      <c r="U9" s="64">
        <f t="shared" ref="U9" si="12">SUM(P9:T9)</f>
        <v>2217</v>
      </c>
      <c r="V9" s="118">
        <f t="shared" ref="V9" si="13">+O9-U9</f>
        <v>16783</v>
      </c>
      <c r="W9" s="259"/>
      <c r="X9" s="14">
        <v>19000</v>
      </c>
      <c r="Y9" s="14">
        <f>+X9-O9</f>
        <v>0</v>
      </c>
      <c r="Z9" s="14"/>
      <c r="AA9" s="15" t="s">
        <v>199</v>
      </c>
      <c r="AB9" s="15">
        <v>24</v>
      </c>
      <c r="AC9" s="15" t="s">
        <v>1728</v>
      </c>
      <c r="AD9" s="15">
        <v>17000</v>
      </c>
      <c r="AE9" s="15">
        <v>19000</v>
      </c>
    </row>
    <row r="10" spans="1:31" ht="84.95" customHeight="1">
      <c r="A10" s="155">
        <v>3</v>
      </c>
      <c r="B10" s="156" t="s">
        <v>493</v>
      </c>
      <c r="C10" s="64">
        <v>2501891016</v>
      </c>
      <c r="D10" s="64" t="s">
        <v>487</v>
      </c>
      <c r="E10" s="64" t="s">
        <v>392</v>
      </c>
      <c r="F10" s="64">
        <f t="shared" si="0"/>
        <v>17000</v>
      </c>
      <c r="G10" s="64">
        <v>14785</v>
      </c>
      <c r="H10" s="64">
        <v>1800</v>
      </c>
      <c r="I10" s="64">
        <v>415</v>
      </c>
      <c r="J10" s="121">
        <v>24</v>
      </c>
      <c r="K10" s="64">
        <f t="shared" si="7"/>
        <v>14785</v>
      </c>
      <c r="L10" s="64">
        <f t="shared" si="8"/>
        <v>1800</v>
      </c>
      <c r="M10" s="64">
        <f t="shared" si="9"/>
        <v>415</v>
      </c>
      <c r="N10" s="64">
        <v>2000</v>
      </c>
      <c r="O10" s="64">
        <f t="shared" ref="O10:O14" si="14">SUM(K10:N10)</f>
        <v>19000</v>
      </c>
      <c r="P10" s="122">
        <f t="shared" ref="P10:P14" si="15">ROUND(IF(K10&gt;=15000,(15000*12%),(K10*12%)),0)</f>
        <v>1774</v>
      </c>
      <c r="Q10" s="64">
        <f t="shared" ref="Q10:Q14" si="16">ROUNDUP(O10*0.75%,0)</f>
        <v>143</v>
      </c>
      <c r="R10" s="121">
        <f t="shared" si="10"/>
        <v>300</v>
      </c>
      <c r="S10" s="118">
        <v>0</v>
      </c>
      <c r="T10" s="64">
        <f t="shared" ref="T10:T14" si="17">+O10-X10</f>
        <v>0</v>
      </c>
      <c r="U10" s="64">
        <f t="shared" ref="U10" si="18">SUM(P10:T10)</f>
        <v>2217</v>
      </c>
      <c r="V10" s="118">
        <f t="shared" ref="V10" si="19">+O10-U10</f>
        <v>16783</v>
      </c>
      <c r="W10" s="259"/>
      <c r="X10" s="14">
        <v>19000</v>
      </c>
      <c r="Y10" s="14">
        <f t="shared" si="6"/>
        <v>0</v>
      </c>
      <c r="Z10" s="14"/>
      <c r="AA10" s="15" t="s">
        <v>487</v>
      </c>
      <c r="AB10" s="15">
        <v>24</v>
      </c>
      <c r="AC10" s="15" t="s">
        <v>1729</v>
      </c>
      <c r="AD10" s="15">
        <v>17000</v>
      </c>
      <c r="AE10" s="15">
        <v>19000</v>
      </c>
    </row>
    <row r="11" spans="1:31" ht="84.95" customHeight="1">
      <c r="A11" s="136">
        <v>4</v>
      </c>
      <c r="B11" s="64" t="s">
        <v>372</v>
      </c>
      <c r="C11" s="64">
        <v>2502662096</v>
      </c>
      <c r="D11" s="64" t="s">
        <v>243</v>
      </c>
      <c r="E11" s="64" t="s">
        <v>392</v>
      </c>
      <c r="F11" s="64">
        <f t="shared" si="0"/>
        <v>15000</v>
      </c>
      <c r="G11" s="64">
        <f>12795+775</f>
        <v>13570</v>
      </c>
      <c r="H11" s="64">
        <v>1100</v>
      </c>
      <c r="I11" s="64">
        <v>330</v>
      </c>
      <c r="J11" s="121">
        <v>23</v>
      </c>
      <c r="K11" s="64">
        <f t="shared" si="7"/>
        <v>13005</v>
      </c>
      <c r="L11" s="64">
        <f t="shared" si="8"/>
        <v>1054</v>
      </c>
      <c r="M11" s="64">
        <f t="shared" si="9"/>
        <v>316</v>
      </c>
      <c r="N11" s="64">
        <v>6625</v>
      </c>
      <c r="O11" s="64">
        <f t="shared" si="14"/>
        <v>21000</v>
      </c>
      <c r="P11" s="122">
        <f t="shared" si="15"/>
        <v>1561</v>
      </c>
      <c r="Q11" s="64">
        <f t="shared" si="16"/>
        <v>158</v>
      </c>
      <c r="R11" s="121">
        <f t="shared" si="10"/>
        <v>300</v>
      </c>
      <c r="S11" s="118">
        <v>15200</v>
      </c>
      <c r="T11" s="64">
        <f t="shared" si="17"/>
        <v>0</v>
      </c>
      <c r="U11" s="64">
        <f t="shared" ref="U11:U13" si="20">SUM(P11:T11)</f>
        <v>17219</v>
      </c>
      <c r="V11" s="118">
        <f t="shared" ref="V11:V13" si="21">+O11-U11</f>
        <v>3781</v>
      </c>
      <c r="W11" s="259"/>
      <c r="X11" s="14">
        <v>21000</v>
      </c>
      <c r="Y11" s="14">
        <f t="shared" si="6"/>
        <v>0</v>
      </c>
      <c r="Z11" s="14"/>
      <c r="AA11" s="15" t="s">
        <v>243</v>
      </c>
      <c r="AB11" s="15">
        <v>23</v>
      </c>
      <c r="AC11" s="15" t="s">
        <v>1728</v>
      </c>
      <c r="AD11" s="15">
        <v>12000</v>
      </c>
      <c r="AE11" s="15">
        <v>21000</v>
      </c>
    </row>
    <row r="12" spans="1:31" ht="84.95" customHeight="1">
      <c r="A12" s="136">
        <v>5</v>
      </c>
      <c r="B12" s="64" t="s">
        <v>374</v>
      </c>
      <c r="C12" s="64">
        <v>2502726455</v>
      </c>
      <c r="D12" s="64" t="s">
        <v>1687</v>
      </c>
      <c r="E12" s="64" t="s">
        <v>392</v>
      </c>
      <c r="F12" s="64">
        <f t="shared" ref="F12:F13" si="22">SUM(G12:I12)</f>
        <v>16000</v>
      </c>
      <c r="G12" s="64">
        <f>12795+775</f>
        <v>13570</v>
      </c>
      <c r="H12" s="64">
        <v>1500</v>
      </c>
      <c r="I12" s="64">
        <v>930</v>
      </c>
      <c r="J12" s="121">
        <v>24</v>
      </c>
      <c r="K12" s="64">
        <f t="shared" si="7"/>
        <v>13570</v>
      </c>
      <c r="L12" s="64">
        <f t="shared" si="8"/>
        <v>1500</v>
      </c>
      <c r="M12" s="64">
        <f t="shared" si="9"/>
        <v>930</v>
      </c>
      <c r="N12" s="64">
        <v>0</v>
      </c>
      <c r="O12" s="64">
        <f t="shared" si="14"/>
        <v>16000</v>
      </c>
      <c r="P12" s="122">
        <f t="shared" si="15"/>
        <v>1628</v>
      </c>
      <c r="Q12" s="64">
        <f t="shared" si="16"/>
        <v>120</v>
      </c>
      <c r="R12" s="121">
        <f t="shared" si="10"/>
        <v>300</v>
      </c>
      <c r="S12" s="118">
        <v>1200</v>
      </c>
      <c r="T12" s="64">
        <f t="shared" si="17"/>
        <v>2876</v>
      </c>
      <c r="U12" s="64">
        <f t="shared" si="20"/>
        <v>6124</v>
      </c>
      <c r="V12" s="118">
        <f t="shared" si="21"/>
        <v>9876</v>
      </c>
      <c r="W12" s="259"/>
      <c r="X12" s="14">
        <v>13124</v>
      </c>
      <c r="Y12" s="14">
        <f t="shared" si="6"/>
        <v>-2876</v>
      </c>
      <c r="Z12" s="14"/>
      <c r="AA12" s="15" t="s">
        <v>123</v>
      </c>
      <c r="AB12" s="15">
        <v>24</v>
      </c>
      <c r="AC12" s="15" t="s">
        <v>1728</v>
      </c>
      <c r="AD12" s="15">
        <v>12000</v>
      </c>
      <c r="AE12" s="15">
        <v>13124</v>
      </c>
    </row>
    <row r="13" spans="1:31" ht="84.95" customHeight="1">
      <c r="A13" s="155">
        <v>6</v>
      </c>
      <c r="B13" s="64" t="s">
        <v>375</v>
      </c>
      <c r="C13" s="64">
        <v>2501919121</v>
      </c>
      <c r="D13" s="64" t="s">
        <v>127</v>
      </c>
      <c r="E13" s="64">
        <v>15000</v>
      </c>
      <c r="F13" s="64">
        <f t="shared" si="22"/>
        <v>14249</v>
      </c>
      <c r="G13" s="64">
        <v>13570</v>
      </c>
      <c r="H13" s="64">
        <v>679</v>
      </c>
      <c r="I13" s="64">
        <v>0</v>
      </c>
      <c r="J13" s="121">
        <v>24</v>
      </c>
      <c r="K13" s="64">
        <f t="shared" si="7"/>
        <v>13570</v>
      </c>
      <c r="L13" s="64">
        <f t="shared" si="8"/>
        <v>679</v>
      </c>
      <c r="M13" s="64">
        <f t="shared" si="9"/>
        <v>0</v>
      </c>
      <c r="N13" s="64">
        <v>4551</v>
      </c>
      <c r="O13" s="64">
        <f t="shared" si="14"/>
        <v>18800</v>
      </c>
      <c r="P13" s="122">
        <f t="shared" si="15"/>
        <v>1628</v>
      </c>
      <c r="Q13" s="64">
        <f t="shared" si="16"/>
        <v>141</v>
      </c>
      <c r="R13" s="121">
        <f t="shared" si="10"/>
        <v>300</v>
      </c>
      <c r="S13" s="118">
        <v>10300</v>
      </c>
      <c r="T13" s="64">
        <f t="shared" si="17"/>
        <v>0</v>
      </c>
      <c r="U13" s="64">
        <f t="shared" si="20"/>
        <v>12369</v>
      </c>
      <c r="V13" s="118">
        <f t="shared" si="21"/>
        <v>6431</v>
      </c>
      <c r="W13" s="259"/>
      <c r="X13" s="14">
        <v>18800</v>
      </c>
      <c r="Y13" s="14">
        <f t="shared" si="6"/>
        <v>0</v>
      </c>
      <c r="Z13" s="14"/>
      <c r="AA13" s="15" t="s">
        <v>127</v>
      </c>
      <c r="AB13" s="15">
        <v>24</v>
      </c>
      <c r="AC13" s="15" t="s">
        <v>1729</v>
      </c>
      <c r="AD13" s="15">
        <v>12000</v>
      </c>
      <c r="AE13" s="15">
        <v>18800</v>
      </c>
    </row>
    <row r="14" spans="1:31" ht="84.95" customHeight="1">
      <c r="A14" s="136">
        <v>7</v>
      </c>
      <c r="B14" s="64" t="s">
        <v>418</v>
      </c>
      <c r="C14" s="64">
        <v>2503570209</v>
      </c>
      <c r="D14" s="64" t="s">
        <v>129</v>
      </c>
      <c r="E14" s="64" t="s">
        <v>392</v>
      </c>
      <c r="F14" s="64">
        <f t="shared" ref="F14" si="23">SUM(G14:I14)</f>
        <v>14249</v>
      </c>
      <c r="G14" s="64">
        <v>13570</v>
      </c>
      <c r="H14" s="64">
        <v>679</v>
      </c>
      <c r="I14" s="64">
        <v>0</v>
      </c>
      <c r="J14" s="121">
        <v>24</v>
      </c>
      <c r="K14" s="64">
        <f t="shared" si="7"/>
        <v>13570</v>
      </c>
      <c r="L14" s="64">
        <f t="shared" si="8"/>
        <v>679</v>
      </c>
      <c r="M14" s="64">
        <f t="shared" si="9"/>
        <v>0</v>
      </c>
      <c r="N14" s="64">
        <v>2059</v>
      </c>
      <c r="O14" s="64">
        <f t="shared" si="14"/>
        <v>16308</v>
      </c>
      <c r="P14" s="122">
        <f t="shared" si="15"/>
        <v>1628</v>
      </c>
      <c r="Q14" s="64">
        <f t="shared" si="16"/>
        <v>123</v>
      </c>
      <c r="R14" s="121">
        <f t="shared" si="10"/>
        <v>300</v>
      </c>
      <c r="S14" s="118">
        <v>2200</v>
      </c>
      <c r="T14" s="64">
        <f t="shared" si="17"/>
        <v>0</v>
      </c>
      <c r="U14" s="64">
        <f t="shared" ref="U14" si="24">SUM(P14:T14)</f>
        <v>4251</v>
      </c>
      <c r="V14" s="118">
        <f t="shared" ref="V14" si="25">+O14-U14</f>
        <v>12057</v>
      </c>
      <c r="W14" s="259"/>
      <c r="X14" s="14">
        <v>16308</v>
      </c>
      <c r="Y14" s="14">
        <f t="shared" si="6"/>
        <v>0</v>
      </c>
      <c r="Z14" s="14"/>
      <c r="AA14" s="15" t="s">
        <v>129</v>
      </c>
      <c r="AB14" s="15">
        <v>24</v>
      </c>
      <c r="AC14" s="15" t="s">
        <v>1730</v>
      </c>
      <c r="AD14" s="15">
        <v>12000</v>
      </c>
      <c r="AE14" s="15">
        <v>16308</v>
      </c>
    </row>
    <row r="15" spans="1:31" ht="84.95" customHeight="1">
      <c r="A15" s="136">
        <v>8</v>
      </c>
      <c r="B15" s="64" t="s">
        <v>376</v>
      </c>
      <c r="C15" s="64">
        <v>2502016878</v>
      </c>
      <c r="D15" s="64" t="s">
        <v>120</v>
      </c>
      <c r="E15" s="64" t="s">
        <v>392</v>
      </c>
      <c r="F15" s="64">
        <f t="shared" ref="F15:F24" si="26">SUM(G15:I15)</f>
        <v>14249</v>
      </c>
      <c r="G15" s="64">
        <v>13570</v>
      </c>
      <c r="H15" s="64">
        <v>679</v>
      </c>
      <c r="I15" s="64">
        <v>0</v>
      </c>
      <c r="J15" s="121">
        <v>21</v>
      </c>
      <c r="K15" s="64">
        <f t="shared" ref="K15:K24" si="27">ROUND(G15/24*J15,0)</f>
        <v>11874</v>
      </c>
      <c r="L15" s="64">
        <f t="shared" ref="L15:L24" si="28">ROUND(H15/24*J15,0)</f>
        <v>594</v>
      </c>
      <c r="M15" s="64">
        <f t="shared" ref="M15:M24" si="29">ROUND(I15/24*J15,0)</f>
        <v>0</v>
      </c>
      <c r="N15" s="64">
        <v>3953</v>
      </c>
      <c r="O15" s="64">
        <f>SUM(K15:N15)</f>
        <v>16421</v>
      </c>
      <c r="P15" s="122">
        <f>ROUND(IF(K15&gt;=15000,(15000*12%),(K15*12%)),0)</f>
        <v>1425</v>
      </c>
      <c r="Q15" s="64">
        <f>ROUNDUP(O15*0.75%,0)</f>
        <v>124</v>
      </c>
      <c r="R15" s="121">
        <f t="shared" ref="R15:R24" si="30">SUM(IF(O15&gt;=10001,"300",IF(O15&gt;=7501,"175",)))</f>
        <v>300</v>
      </c>
      <c r="S15" s="118">
        <v>200</v>
      </c>
      <c r="T15" s="64">
        <f>+O15-X15</f>
        <v>0</v>
      </c>
      <c r="U15" s="64">
        <f>SUM(P15:T15)</f>
        <v>2049</v>
      </c>
      <c r="V15" s="118">
        <f>+O15-U15</f>
        <v>14372</v>
      </c>
      <c r="W15" s="259"/>
      <c r="X15" s="14">
        <v>16421</v>
      </c>
      <c r="Y15" s="14">
        <f>+X15-O15</f>
        <v>0</v>
      </c>
      <c r="AA15" s="15" t="s">
        <v>400</v>
      </c>
      <c r="AB15" s="15">
        <v>21</v>
      </c>
      <c r="AC15" s="15" t="s">
        <v>1731</v>
      </c>
      <c r="AD15" s="15">
        <v>12000</v>
      </c>
      <c r="AE15" s="15">
        <v>16421</v>
      </c>
    </row>
    <row r="16" spans="1:31" ht="84.95" customHeight="1">
      <c r="A16" s="155">
        <v>9</v>
      </c>
      <c r="B16" s="156" t="s">
        <v>1743</v>
      </c>
      <c r="C16" s="64">
        <v>2504121990</v>
      </c>
      <c r="D16" s="64" t="s">
        <v>213</v>
      </c>
      <c r="E16" s="64" t="s">
        <v>392</v>
      </c>
      <c r="F16" s="64">
        <f t="shared" si="26"/>
        <v>14249</v>
      </c>
      <c r="G16" s="64">
        <v>13570</v>
      </c>
      <c r="H16" s="64">
        <v>679</v>
      </c>
      <c r="I16" s="64">
        <v>0</v>
      </c>
      <c r="J16" s="121">
        <v>18</v>
      </c>
      <c r="K16" s="64">
        <f t="shared" si="27"/>
        <v>10178</v>
      </c>
      <c r="L16" s="64">
        <f t="shared" si="28"/>
        <v>509</v>
      </c>
      <c r="M16" s="64">
        <f t="shared" si="29"/>
        <v>0</v>
      </c>
      <c r="N16" s="64">
        <v>638</v>
      </c>
      <c r="O16" s="64">
        <f t="shared" ref="O16" si="31">SUM(K16:N16)</f>
        <v>11325</v>
      </c>
      <c r="P16" s="122">
        <f t="shared" ref="P16" si="32">ROUND(IF(K16&gt;=15000,(15000*12%),(K16*12%)),0)</f>
        <v>1221</v>
      </c>
      <c r="Q16" s="64">
        <f t="shared" ref="Q16" si="33">ROUNDUP(O16*0.75%,0)</f>
        <v>85</v>
      </c>
      <c r="R16" s="121">
        <f t="shared" si="30"/>
        <v>300</v>
      </c>
      <c r="S16" s="118">
        <v>500</v>
      </c>
      <c r="T16" s="64">
        <f t="shared" ref="T16" si="34">+O16-X16</f>
        <v>0</v>
      </c>
      <c r="U16" s="64">
        <f t="shared" ref="U16" si="35">SUM(P16:T16)</f>
        <v>2106</v>
      </c>
      <c r="V16" s="118">
        <f t="shared" ref="V16" si="36">+O16-U16</f>
        <v>9219</v>
      </c>
      <c r="W16" s="259"/>
      <c r="X16" s="14">
        <v>11325</v>
      </c>
      <c r="Y16" s="14">
        <f t="shared" ref="Y16" si="37">+X16-O16</f>
        <v>0</v>
      </c>
      <c r="AA16" s="15" t="s">
        <v>213</v>
      </c>
      <c r="AB16" s="15">
        <v>18</v>
      </c>
      <c r="AC16" s="15" t="s">
        <v>1728</v>
      </c>
      <c r="AD16" s="15">
        <v>12000</v>
      </c>
      <c r="AE16" s="15">
        <v>11325</v>
      </c>
    </row>
    <row r="17" spans="1:31" ht="84.95" customHeight="1">
      <c r="A17" s="136">
        <v>10</v>
      </c>
      <c r="B17" s="64" t="s">
        <v>378</v>
      </c>
      <c r="C17" s="64">
        <v>2501917615</v>
      </c>
      <c r="D17" s="64" t="s">
        <v>214</v>
      </c>
      <c r="E17" s="64" t="s">
        <v>392</v>
      </c>
      <c r="F17" s="64">
        <f t="shared" si="26"/>
        <v>14249</v>
      </c>
      <c r="G17" s="64">
        <v>13570</v>
      </c>
      <c r="H17" s="64">
        <v>679</v>
      </c>
      <c r="I17" s="64">
        <v>0</v>
      </c>
      <c r="J17" s="121">
        <v>22</v>
      </c>
      <c r="K17" s="64">
        <f t="shared" si="27"/>
        <v>12439</v>
      </c>
      <c r="L17" s="64">
        <f t="shared" si="28"/>
        <v>622</v>
      </c>
      <c r="M17" s="64">
        <f t="shared" si="29"/>
        <v>0</v>
      </c>
      <c r="N17" s="64">
        <v>1851</v>
      </c>
      <c r="O17" s="64">
        <f t="shared" ref="O17:O24" si="38">SUM(K17:N17)</f>
        <v>14912</v>
      </c>
      <c r="P17" s="122">
        <f t="shared" ref="P17:P24" si="39">ROUND(IF(K17&gt;=15000,(15000*12%),(K17*12%)),0)</f>
        <v>1493</v>
      </c>
      <c r="Q17" s="64">
        <f t="shared" ref="Q17:Q24" si="40">ROUNDUP(O17*0.75%,0)</f>
        <v>112</v>
      </c>
      <c r="R17" s="121">
        <f t="shared" si="30"/>
        <v>300</v>
      </c>
      <c r="S17" s="118">
        <v>200</v>
      </c>
      <c r="T17" s="64">
        <f t="shared" ref="T17:T22" si="41">+O17-X17</f>
        <v>0</v>
      </c>
      <c r="U17" s="64">
        <f>SUM(P17:T17)</f>
        <v>2105</v>
      </c>
      <c r="V17" s="118">
        <f>+O17-U17</f>
        <v>12807</v>
      </c>
      <c r="W17" s="259"/>
      <c r="X17" s="14">
        <v>14912</v>
      </c>
      <c r="Y17" s="14">
        <f t="shared" ref="Y17:Y24" si="42">+X17-O17</f>
        <v>0</v>
      </c>
      <c r="AA17" s="15" t="s">
        <v>214</v>
      </c>
      <c r="AB17" s="15">
        <v>22</v>
      </c>
      <c r="AC17" s="15" t="s">
        <v>1728</v>
      </c>
      <c r="AD17" s="15">
        <v>12000</v>
      </c>
      <c r="AE17" s="15">
        <v>14912</v>
      </c>
    </row>
    <row r="18" spans="1:31" ht="84.95" customHeight="1">
      <c r="A18" s="136">
        <v>11</v>
      </c>
      <c r="B18" s="156" t="s">
        <v>553</v>
      </c>
      <c r="C18" s="64">
        <v>2504138761</v>
      </c>
      <c r="D18" s="64" t="s">
        <v>544</v>
      </c>
      <c r="E18" s="64" t="s">
        <v>392</v>
      </c>
      <c r="F18" s="64">
        <f t="shared" si="26"/>
        <v>14249</v>
      </c>
      <c r="G18" s="64">
        <v>13570</v>
      </c>
      <c r="H18" s="64">
        <v>679</v>
      </c>
      <c r="I18" s="64">
        <v>0</v>
      </c>
      <c r="J18" s="121">
        <v>18</v>
      </c>
      <c r="K18" s="64">
        <f t="shared" si="27"/>
        <v>10178</v>
      </c>
      <c r="L18" s="64">
        <f t="shared" si="28"/>
        <v>509</v>
      </c>
      <c r="M18" s="64">
        <f t="shared" si="29"/>
        <v>0</v>
      </c>
      <c r="N18" s="64">
        <v>2998</v>
      </c>
      <c r="O18" s="64">
        <f t="shared" si="38"/>
        <v>13685</v>
      </c>
      <c r="P18" s="122">
        <f t="shared" si="39"/>
        <v>1221</v>
      </c>
      <c r="Q18" s="64">
        <f t="shared" si="40"/>
        <v>103</v>
      </c>
      <c r="R18" s="121">
        <f t="shared" si="30"/>
        <v>300</v>
      </c>
      <c r="S18" s="118">
        <v>5200</v>
      </c>
      <c r="T18" s="64">
        <f t="shared" si="41"/>
        <v>0</v>
      </c>
      <c r="U18" s="64">
        <f t="shared" ref="U18" si="43">SUM(P18:T18)</f>
        <v>6824</v>
      </c>
      <c r="V18" s="64">
        <f t="shared" ref="V18" si="44">+O18-U18</f>
        <v>6861</v>
      </c>
      <c r="W18" s="260"/>
      <c r="X18" s="14">
        <v>13685</v>
      </c>
      <c r="Y18" s="14">
        <f t="shared" si="42"/>
        <v>0</v>
      </c>
      <c r="AA18" s="15" t="s">
        <v>544</v>
      </c>
      <c r="AB18" s="15">
        <v>18</v>
      </c>
      <c r="AC18" s="15" t="s">
        <v>1728</v>
      </c>
      <c r="AD18" s="15">
        <v>12000</v>
      </c>
      <c r="AE18" s="15">
        <v>13685</v>
      </c>
    </row>
    <row r="19" spans="1:31" ht="84.95" customHeight="1">
      <c r="A19" s="155">
        <v>12</v>
      </c>
      <c r="B19" s="64" t="s">
        <v>381</v>
      </c>
      <c r="C19" s="64">
        <v>2504298866</v>
      </c>
      <c r="D19" s="64" t="s">
        <v>276</v>
      </c>
      <c r="E19" s="64" t="s">
        <v>392</v>
      </c>
      <c r="F19" s="64">
        <f t="shared" si="26"/>
        <v>14249</v>
      </c>
      <c r="G19" s="64">
        <v>13570</v>
      </c>
      <c r="H19" s="64">
        <v>679</v>
      </c>
      <c r="I19" s="64">
        <v>0</v>
      </c>
      <c r="J19" s="121">
        <v>21</v>
      </c>
      <c r="K19" s="64">
        <f t="shared" si="27"/>
        <v>11874</v>
      </c>
      <c r="L19" s="64">
        <f t="shared" si="28"/>
        <v>594</v>
      </c>
      <c r="M19" s="64">
        <f t="shared" si="29"/>
        <v>0</v>
      </c>
      <c r="N19" s="64">
        <v>7030</v>
      </c>
      <c r="O19" s="64">
        <f t="shared" si="38"/>
        <v>19498</v>
      </c>
      <c r="P19" s="122">
        <f t="shared" si="39"/>
        <v>1425</v>
      </c>
      <c r="Q19" s="64">
        <f t="shared" si="40"/>
        <v>147</v>
      </c>
      <c r="R19" s="121">
        <f t="shared" si="30"/>
        <v>300</v>
      </c>
      <c r="S19" s="118">
        <v>10200</v>
      </c>
      <c r="T19" s="64">
        <f t="shared" si="41"/>
        <v>0</v>
      </c>
      <c r="U19" s="64">
        <f>SUM(P19:T19)</f>
        <v>12072</v>
      </c>
      <c r="V19" s="118">
        <f>+O19-U19</f>
        <v>7426</v>
      </c>
      <c r="W19" s="259"/>
      <c r="X19" s="14">
        <v>19498</v>
      </c>
      <c r="Y19" s="14">
        <f t="shared" si="42"/>
        <v>0</v>
      </c>
      <c r="AA19" s="15" t="s">
        <v>276</v>
      </c>
      <c r="AB19" s="15">
        <v>21</v>
      </c>
      <c r="AC19" s="15" t="s">
        <v>1728</v>
      </c>
      <c r="AD19" s="15">
        <v>12000</v>
      </c>
      <c r="AE19" s="15">
        <v>19498</v>
      </c>
    </row>
    <row r="20" spans="1:31" ht="84.95" customHeight="1">
      <c r="A20" s="136">
        <v>13</v>
      </c>
      <c r="B20" s="156" t="s">
        <v>373</v>
      </c>
      <c r="C20" s="64">
        <v>2502819237</v>
      </c>
      <c r="D20" s="64" t="s">
        <v>488</v>
      </c>
      <c r="E20" s="64" t="s">
        <v>392</v>
      </c>
      <c r="F20" s="64">
        <f t="shared" si="26"/>
        <v>14249</v>
      </c>
      <c r="G20" s="64">
        <v>13570</v>
      </c>
      <c r="H20" s="64">
        <v>679</v>
      </c>
      <c r="I20" s="64">
        <v>0</v>
      </c>
      <c r="J20" s="121">
        <v>22</v>
      </c>
      <c r="K20" s="64">
        <f t="shared" si="27"/>
        <v>12439</v>
      </c>
      <c r="L20" s="64">
        <f t="shared" si="28"/>
        <v>622</v>
      </c>
      <c r="M20" s="64">
        <f t="shared" si="29"/>
        <v>0</v>
      </c>
      <c r="N20" s="64">
        <v>3363</v>
      </c>
      <c r="O20" s="64">
        <f t="shared" si="38"/>
        <v>16424</v>
      </c>
      <c r="P20" s="122">
        <f t="shared" si="39"/>
        <v>1493</v>
      </c>
      <c r="Q20" s="64">
        <f t="shared" si="40"/>
        <v>124</v>
      </c>
      <c r="R20" s="121">
        <f t="shared" si="30"/>
        <v>300</v>
      </c>
      <c r="S20" s="118">
        <v>3200</v>
      </c>
      <c r="T20" s="64">
        <f t="shared" si="41"/>
        <v>0</v>
      </c>
      <c r="U20" s="64">
        <f>SUM(P20:T20)</f>
        <v>5117</v>
      </c>
      <c r="V20" s="118">
        <f>+O20-U20</f>
        <v>11307</v>
      </c>
      <c r="W20" s="259"/>
      <c r="X20" s="14">
        <v>16424</v>
      </c>
      <c r="Y20" s="14">
        <f t="shared" si="42"/>
        <v>0</v>
      </c>
      <c r="Z20" s="14"/>
      <c r="AA20" s="15" t="s">
        <v>488</v>
      </c>
      <c r="AB20" s="15">
        <v>22</v>
      </c>
      <c r="AC20" s="15" t="s">
        <v>1730</v>
      </c>
      <c r="AD20" s="15">
        <v>13000</v>
      </c>
      <c r="AE20" s="15">
        <v>16424</v>
      </c>
    </row>
    <row r="21" spans="1:31" ht="84.95" customHeight="1">
      <c r="A21" s="136">
        <v>14</v>
      </c>
      <c r="B21" s="156" t="s">
        <v>377</v>
      </c>
      <c r="C21" s="64">
        <v>2504084181</v>
      </c>
      <c r="D21" s="64" t="s">
        <v>204</v>
      </c>
      <c r="E21" s="64" t="s">
        <v>392</v>
      </c>
      <c r="F21" s="64">
        <f t="shared" si="26"/>
        <v>14249</v>
      </c>
      <c r="G21" s="64">
        <v>13570</v>
      </c>
      <c r="H21" s="64">
        <v>679</v>
      </c>
      <c r="I21" s="64">
        <v>0</v>
      </c>
      <c r="J21" s="121">
        <v>22</v>
      </c>
      <c r="K21" s="64">
        <f t="shared" si="27"/>
        <v>12439</v>
      </c>
      <c r="L21" s="64">
        <f t="shared" si="28"/>
        <v>622</v>
      </c>
      <c r="M21" s="64">
        <f t="shared" si="29"/>
        <v>0</v>
      </c>
      <c r="N21" s="64">
        <v>3363</v>
      </c>
      <c r="O21" s="64">
        <f t="shared" si="38"/>
        <v>16424</v>
      </c>
      <c r="P21" s="122">
        <f t="shared" si="39"/>
        <v>1493</v>
      </c>
      <c r="Q21" s="64">
        <f t="shared" si="40"/>
        <v>124</v>
      </c>
      <c r="R21" s="121">
        <f t="shared" si="30"/>
        <v>300</v>
      </c>
      <c r="S21" s="118">
        <v>6200</v>
      </c>
      <c r="T21" s="64">
        <f t="shared" si="41"/>
        <v>0</v>
      </c>
      <c r="U21" s="64">
        <f>SUM(P21:T21)</f>
        <v>8117</v>
      </c>
      <c r="V21" s="118">
        <f>+O21-U21</f>
        <v>8307</v>
      </c>
      <c r="W21" s="259"/>
      <c r="X21" s="14">
        <v>16424</v>
      </c>
      <c r="Y21" s="14">
        <f t="shared" si="42"/>
        <v>0</v>
      </c>
      <c r="Z21" s="14"/>
      <c r="AA21" s="15" t="s">
        <v>204</v>
      </c>
      <c r="AB21" s="15">
        <v>22</v>
      </c>
      <c r="AC21" s="15" t="s">
        <v>1730</v>
      </c>
      <c r="AD21" s="15">
        <v>13000</v>
      </c>
      <c r="AE21" s="15">
        <v>16424</v>
      </c>
    </row>
    <row r="22" spans="1:31" ht="84.95" customHeight="1">
      <c r="A22" s="155">
        <v>15</v>
      </c>
      <c r="B22" s="156" t="s">
        <v>522</v>
      </c>
      <c r="C22" s="64">
        <v>2502225298</v>
      </c>
      <c r="D22" s="64" t="s">
        <v>1688</v>
      </c>
      <c r="E22" s="64" t="s">
        <v>392</v>
      </c>
      <c r="F22" s="64">
        <f t="shared" si="26"/>
        <v>14249</v>
      </c>
      <c r="G22" s="64">
        <v>13570</v>
      </c>
      <c r="H22" s="64">
        <v>679</v>
      </c>
      <c r="I22" s="64">
        <v>0</v>
      </c>
      <c r="J22" s="121">
        <v>15</v>
      </c>
      <c r="K22" s="64">
        <f t="shared" si="27"/>
        <v>8481</v>
      </c>
      <c r="L22" s="64">
        <f t="shared" si="28"/>
        <v>424</v>
      </c>
      <c r="M22" s="64">
        <f t="shared" si="29"/>
        <v>0</v>
      </c>
      <c r="N22" s="64">
        <v>1747</v>
      </c>
      <c r="O22" s="64">
        <f t="shared" si="38"/>
        <v>10652</v>
      </c>
      <c r="P22" s="122">
        <f t="shared" si="39"/>
        <v>1018</v>
      </c>
      <c r="Q22" s="64">
        <f t="shared" si="40"/>
        <v>80</v>
      </c>
      <c r="R22" s="121">
        <f t="shared" si="30"/>
        <v>300</v>
      </c>
      <c r="S22" s="118">
        <v>200</v>
      </c>
      <c r="T22" s="64">
        <f t="shared" si="41"/>
        <v>0</v>
      </c>
      <c r="U22" s="64">
        <f t="shared" ref="U22" si="45">SUM(P22:T22)</f>
        <v>1598</v>
      </c>
      <c r="V22" s="118">
        <f t="shared" ref="V22" si="46">+O22-U22</f>
        <v>9054</v>
      </c>
      <c r="W22" s="259"/>
      <c r="X22" s="14">
        <v>10652</v>
      </c>
      <c r="Y22" s="14">
        <f t="shared" si="42"/>
        <v>0</v>
      </c>
      <c r="AA22" s="15" t="s">
        <v>507</v>
      </c>
      <c r="AB22" s="15">
        <v>15</v>
      </c>
      <c r="AC22" s="15" t="s">
        <v>1730</v>
      </c>
      <c r="AD22" s="15">
        <v>13000</v>
      </c>
      <c r="AE22" s="15">
        <v>10652</v>
      </c>
    </row>
    <row r="23" spans="1:31" ht="84.95" customHeight="1">
      <c r="A23" s="136">
        <v>16</v>
      </c>
      <c r="B23" s="156" t="s">
        <v>523</v>
      </c>
      <c r="C23" s="64">
        <v>2503332206</v>
      </c>
      <c r="D23" s="64" t="s">
        <v>508</v>
      </c>
      <c r="E23" s="64" t="s">
        <v>392</v>
      </c>
      <c r="F23" s="64">
        <f t="shared" si="26"/>
        <v>14249</v>
      </c>
      <c r="G23" s="64">
        <v>13570</v>
      </c>
      <c r="H23" s="64">
        <v>679</v>
      </c>
      <c r="I23" s="64">
        <v>0</v>
      </c>
      <c r="J23" s="121">
        <v>16</v>
      </c>
      <c r="K23" s="64">
        <f t="shared" si="27"/>
        <v>9047</v>
      </c>
      <c r="L23" s="64">
        <f t="shared" si="28"/>
        <v>453</v>
      </c>
      <c r="M23" s="64">
        <f t="shared" si="29"/>
        <v>0</v>
      </c>
      <c r="N23" s="64">
        <v>3516</v>
      </c>
      <c r="O23" s="64">
        <f t="shared" si="38"/>
        <v>13016</v>
      </c>
      <c r="P23" s="122">
        <f t="shared" si="39"/>
        <v>1086</v>
      </c>
      <c r="Q23" s="64">
        <f t="shared" si="40"/>
        <v>98</v>
      </c>
      <c r="R23" s="121">
        <f t="shared" si="30"/>
        <v>300</v>
      </c>
      <c r="S23" s="118">
        <v>200</v>
      </c>
      <c r="T23" s="64">
        <f t="shared" ref="T23:T24" si="47">+O23-X23</f>
        <v>0</v>
      </c>
      <c r="U23" s="64">
        <f t="shared" ref="U23:U24" si="48">SUM(P23:T23)</f>
        <v>1684</v>
      </c>
      <c r="V23" s="118">
        <f t="shared" ref="V23:V24" si="49">+O23-U23</f>
        <v>11332</v>
      </c>
      <c r="W23" s="259"/>
      <c r="X23" s="14">
        <v>13016</v>
      </c>
      <c r="Y23" s="14">
        <f t="shared" si="42"/>
        <v>0</v>
      </c>
      <c r="AA23" s="15" t="s">
        <v>508</v>
      </c>
      <c r="AB23" s="15">
        <v>16</v>
      </c>
      <c r="AC23" s="15" t="s">
        <v>1730</v>
      </c>
      <c r="AD23" s="15">
        <v>13000</v>
      </c>
      <c r="AE23" s="15">
        <v>13016</v>
      </c>
    </row>
    <row r="24" spans="1:31" ht="84.95" customHeight="1">
      <c r="A24" s="136">
        <v>17</v>
      </c>
      <c r="B24" s="163" t="s">
        <v>648</v>
      </c>
      <c r="C24" s="121">
        <v>2504453001</v>
      </c>
      <c r="D24" s="64" t="s">
        <v>637</v>
      </c>
      <c r="E24" s="64" t="s">
        <v>392</v>
      </c>
      <c r="F24" s="64">
        <f t="shared" si="26"/>
        <v>14249</v>
      </c>
      <c r="G24" s="64">
        <v>13570</v>
      </c>
      <c r="H24" s="64">
        <v>679</v>
      </c>
      <c r="I24" s="64">
        <v>0</v>
      </c>
      <c r="J24" s="121">
        <v>22</v>
      </c>
      <c r="K24" s="64">
        <f t="shared" si="27"/>
        <v>12439</v>
      </c>
      <c r="L24" s="64">
        <f t="shared" si="28"/>
        <v>622</v>
      </c>
      <c r="M24" s="64">
        <f t="shared" si="29"/>
        <v>0</v>
      </c>
      <c r="N24" s="64">
        <v>7939</v>
      </c>
      <c r="O24" s="64">
        <f t="shared" si="38"/>
        <v>21000</v>
      </c>
      <c r="P24" s="122">
        <f t="shared" si="39"/>
        <v>1493</v>
      </c>
      <c r="Q24" s="64">
        <f t="shared" si="40"/>
        <v>158</v>
      </c>
      <c r="R24" s="121">
        <f t="shared" si="30"/>
        <v>300</v>
      </c>
      <c r="S24" s="118">
        <v>1700</v>
      </c>
      <c r="T24" s="64">
        <f t="shared" si="47"/>
        <v>0</v>
      </c>
      <c r="U24" s="64">
        <f t="shared" si="48"/>
        <v>3651</v>
      </c>
      <c r="V24" s="118">
        <f t="shared" si="49"/>
        <v>17349</v>
      </c>
      <c r="W24" s="259"/>
      <c r="X24" s="14">
        <v>21000</v>
      </c>
      <c r="Y24" s="14">
        <f t="shared" si="42"/>
        <v>0</v>
      </c>
      <c r="AA24" s="15" t="s">
        <v>637</v>
      </c>
      <c r="AB24" s="15">
        <v>22</v>
      </c>
      <c r="AC24" s="15" t="s">
        <v>1730</v>
      </c>
      <c r="AD24" s="15">
        <v>13000</v>
      </c>
      <c r="AE24" s="15">
        <v>21000</v>
      </c>
    </row>
    <row r="25" spans="1:31" ht="21" customHeight="1">
      <c r="A25" s="110"/>
      <c r="B25" s="54"/>
      <c r="C25" s="54"/>
      <c r="D25" s="54"/>
      <c r="E25" s="54"/>
      <c r="F25" s="54"/>
      <c r="G25" s="54"/>
      <c r="H25" s="54"/>
      <c r="I25" s="54"/>
      <c r="J25" s="54"/>
      <c r="K25" s="54">
        <f t="shared" ref="K25:V25" si="50">SUM(K8:K24)</f>
        <v>204851</v>
      </c>
      <c r="L25" s="54">
        <f t="shared" si="50"/>
        <v>13908</v>
      </c>
      <c r="M25" s="54">
        <f t="shared" si="50"/>
        <v>2324</v>
      </c>
      <c r="N25" s="54">
        <f t="shared" si="50"/>
        <v>55424</v>
      </c>
      <c r="O25" s="54">
        <f t="shared" si="50"/>
        <v>276507</v>
      </c>
      <c r="P25" s="54">
        <f t="shared" si="50"/>
        <v>24582</v>
      </c>
      <c r="Q25" s="54">
        <f t="shared" si="50"/>
        <v>2081</v>
      </c>
      <c r="R25" s="54">
        <f t="shared" si="50"/>
        <v>5100</v>
      </c>
      <c r="S25" s="54">
        <f t="shared" si="50"/>
        <v>56900</v>
      </c>
      <c r="T25" s="54">
        <f t="shared" si="50"/>
        <v>2876</v>
      </c>
      <c r="U25" s="54">
        <f t="shared" si="50"/>
        <v>91539</v>
      </c>
      <c r="V25" s="54">
        <f t="shared" si="50"/>
        <v>184968</v>
      </c>
      <c r="W25" s="111"/>
    </row>
    <row r="26" spans="1:31" ht="21" customHeight="1">
      <c r="A26" s="110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111"/>
    </row>
    <row r="27" spans="1:31" ht="21" customHeight="1">
      <c r="A27" s="110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111"/>
    </row>
    <row r="28" spans="1:31" ht="21" customHeight="1">
      <c r="A28" s="110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111"/>
    </row>
    <row r="29" spans="1:31" ht="21" customHeight="1" thickBot="1">
      <c r="A29" s="261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262"/>
    </row>
    <row r="30" spans="1:31" ht="21" customHeight="1">
      <c r="F30" s="15"/>
      <c r="G30" s="15"/>
      <c r="H30" s="15"/>
      <c r="I30" s="15"/>
    </row>
    <row r="31" spans="1:31" ht="21" customHeight="1">
      <c r="F31" s="15"/>
      <c r="G31" s="15"/>
      <c r="H31" s="15"/>
      <c r="I31" s="15"/>
    </row>
    <row r="32" spans="1:31" ht="15" customHeight="1">
      <c r="F32" s="15"/>
      <c r="G32" s="15"/>
      <c r="H32" s="15"/>
      <c r="I32" s="15"/>
    </row>
    <row r="33" spans="6:18" ht="15" customHeight="1">
      <c r="F33" s="15"/>
      <c r="G33" s="15"/>
      <c r="H33" s="15"/>
      <c r="I33" s="15"/>
      <c r="R33" s="15">
        <f>ROUND(175*0,0)</f>
        <v>0</v>
      </c>
    </row>
    <row r="34" spans="6:18" ht="15" customHeight="1">
      <c r="F34" s="15"/>
      <c r="G34" s="15"/>
      <c r="H34" s="15"/>
      <c r="I34" s="15"/>
      <c r="O34" s="15">
        <f>+O25-T25</f>
        <v>273631</v>
      </c>
      <c r="R34" s="15">
        <f>+R33/175</f>
        <v>0</v>
      </c>
    </row>
    <row r="35" spans="6:18" ht="15" customHeight="1">
      <c r="R35" s="15">
        <f>ROUND((R25-R33)/200,0)</f>
        <v>26</v>
      </c>
    </row>
  </sheetData>
  <mergeCells count="19">
    <mergeCell ref="I6:I7"/>
    <mergeCell ref="B6:B7"/>
    <mergeCell ref="C6:C7"/>
    <mergeCell ref="U6:U7"/>
    <mergeCell ref="V6:V7"/>
    <mergeCell ref="W6:W7"/>
    <mergeCell ref="P6:T6"/>
    <mergeCell ref="A6:A7"/>
    <mergeCell ref="D6:D7"/>
    <mergeCell ref="O6:O7"/>
    <mergeCell ref="M6:M7"/>
    <mergeCell ref="N6:N7"/>
    <mergeCell ref="E6:E7"/>
    <mergeCell ref="F6:F7"/>
    <mergeCell ref="J6:J7"/>
    <mergeCell ref="K6:K7"/>
    <mergeCell ref="L6:L7"/>
    <mergeCell ref="G6:G7"/>
    <mergeCell ref="H6:H7"/>
  </mergeCells>
  <printOptions horizontalCentered="1"/>
  <pageMargins left="0" right="0" top="0.35" bottom="0" header="0.46" footer="0.3"/>
  <pageSetup paperSize="9" scale="80" orientation="landscape" r:id="rId1"/>
  <ignoredErrors>
    <ignoredError sqref="F12:F14 F9:F10 F15:F24" formulaRange="1"/>
    <ignoredError sqref="B8:B2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6:W21"/>
  <sheetViews>
    <sheetView topLeftCell="A4" zoomScale="70" zoomScaleNormal="70" workbookViewId="0">
      <selection activeCell="G6" sqref="G6:T19"/>
    </sheetView>
  </sheetViews>
  <sheetFormatPr defaultRowHeight="24.95" customHeight="1"/>
  <cols>
    <col min="1" max="6" width="4.85546875" style="47" customWidth="1"/>
    <col min="7" max="7" width="30" style="47" customWidth="1"/>
    <col min="8" max="8" width="14.5703125" style="47" bestFit="1" customWidth="1"/>
    <col min="9" max="9" width="14.5703125" style="47" customWidth="1"/>
    <col min="10" max="10" width="12.5703125" style="47" customWidth="1"/>
    <col min="11" max="11" width="11" style="47" customWidth="1"/>
    <col min="12" max="12" width="12.85546875" style="47" bestFit="1" customWidth="1"/>
    <col min="13" max="13" width="15.140625" style="47" customWidth="1"/>
    <col min="14" max="14" width="28.28515625" style="47" customWidth="1"/>
    <col min="15" max="15" width="16" style="47" customWidth="1"/>
    <col min="16" max="16" width="10.42578125" style="47" hidden="1" customWidth="1"/>
    <col min="17" max="17" width="10.5703125" style="47" hidden="1" customWidth="1"/>
    <col min="18" max="18" width="9.42578125" style="47" hidden="1" customWidth="1"/>
    <col min="19" max="19" width="11" style="47" hidden="1" customWidth="1"/>
    <col min="20" max="20" width="12.5703125" style="47" hidden="1" customWidth="1"/>
    <col min="21" max="21" width="9.140625" style="47"/>
    <col min="22" max="22" width="11.140625" style="47" customWidth="1"/>
    <col min="23" max="23" width="10.28515625" style="47" bestFit="1" customWidth="1"/>
    <col min="24" max="24" width="9.7109375" style="47" bestFit="1" customWidth="1"/>
    <col min="25" max="16384" width="9.140625" style="47"/>
  </cols>
  <sheetData>
    <row r="6" spans="1:23" ht="24.95" customHeight="1">
      <c r="G6" s="318" t="s">
        <v>1744</v>
      </c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3" ht="50.1" customHeight="1">
      <c r="G7" s="140" t="s">
        <v>145</v>
      </c>
      <c r="H7" s="140" t="s">
        <v>46</v>
      </c>
      <c r="I7" s="140" t="s">
        <v>47</v>
      </c>
      <c r="J7" s="140" t="s">
        <v>13</v>
      </c>
      <c r="K7" s="140" t="s">
        <v>14</v>
      </c>
      <c r="L7" s="140" t="s">
        <v>48</v>
      </c>
      <c r="M7" s="140" t="s">
        <v>202</v>
      </c>
      <c r="N7" s="141" t="s">
        <v>49</v>
      </c>
      <c r="O7" s="140" t="s">
        <v>50</v>
      </c>
      <c r="P7" s="140">
        <v>175</v>
      </c>
      <c r="Q7" s="140"/>
      <c r="R7" s="140">
        <v>200</v>
      </c>
      <c r="S7" s="140"/>
      <c r="T7" s="140"/>
    </row>
    <row r="8" spans="1:23" s="63" customFormat="1" ht="24.95" customHeight="1">
      <c r="G8" s="48" t="s">
        <v>40</v>
      </c>
      <c r="H8" s="48">
        <f>+'W-9A'!Q14</f>
        <v>123800</v>
      </c>
      <c r="I8" s="48">
        <f>+'W-9A'!R14</f>
        <v>9873</v>
      </c>
      <c r="J8" s="48">
        <f>+'W-9A'!S14</f>
        <v>705</v>
      </c>
      <c r="K8" s="48">
        <f>+'W-9A'!T14</f>
        <v>1800</v>
      </c>
      <c r="L8" s="48">
        <v>0</v>
      </c>
      <c r="M8" s="48">
        <f>'W-9A'!U14</f>
        <v>1000</v>
      </c>
      <c r="N8" s="48">
        <f>+'W-9A'!V14</f>
        <v>13378</v>
      </c>
      <c r="O8" s="48">
        <f>+'W-9A'!W14</f>
        <v>110422</v>
      </c>
      <c r="P8" s="48">
        <f>+'W-9A'!T19</f>
        <v>0</v>
      </c>
      <c r="Q8" s="48">
        <f>+P8*P7</f>
        <v>0</v>
      </c>
      <c r="R8" s="48">
        <f>+'W-9A'!T20</f>
        <v>9</v>
      </c>
      <c r="S8" s="48">
        <f>+R8*R7</f>
        <v>1800</v>
      </c>
      <c r="T8" s="48">
        <f>+S8+Q8</f>
        <v>1800</v>
      </c>
    </row>
    <row r="9" spans="1:23" ht="24.95" customHeight="1">
      <c r="G9" s="48" t="s">
        <v>41</v>
      </c>
      <c r="H9" s="48">
        <f>+'W-9B'!O65</f>
        <v>768406</v>
      </c>
      <c r="I9" s="48">
        <f>+'W-9B'!P65</f>
        <v>75094</v>
      </c>
      <c r="J9" s="48">
        <f>+'W-9B'!Q65</f>
        <v>5790</v>
      </c>
      <c r="K9" s="48">
        <f>+'W-9B'!R65</f>
        <v>13075</v>
      </c>
      <c r="L9" s="48">
        <v>0</v>
      </c>
      <c r="M9" s="48">
        <f>'W-9B'!S65</f>
        <v>41500</v>
      </c>
      <c r="N9" s="48">
        <f>+'W-9B'!T65</f>
        <v>135459</v>
      </c>
      <c r="O9" s="48">
        <f>+'W-9B'!U65</f>
        <v>632947</v>
      </c>
      <c r="P9" s="48">
        <f>+'W-9B'!R77</f>
        <v>1</v>
      </c>
      <c r="Q9" s="48">
        <f>+P9*P7</f>
        <v>175</v>
      </c>
      <c r="R9" s="48">
        <f>+'W-9B'!R78</f>
        <v>65</v>
      </c>
      <c r="S9" s="48">
        <f>+R9*R7</f>
        <v>13000</v>
      </c>
      <c r="T9" s="48">
        <f t="shared" ref="T9:T16" si="0">+S9+Q9</f>
        <v>13175</v>
      </c>
      <c r="W9" s="263"/>
    </row>
    <row r="10" spans="1:23" ht="24.95" customHeight="1">
      <c r="G10" s="48" t="s">
        <v>44</v>
      </c>
      <c r="H10" s="48">
        <f>+'PUNE A'!Q15</f>
        <v>25000</v>
      </c>
      <c r="I10" s="48">
        <f>+'PUNE A'!R15</f>
        <v>1764</v>
      </c>
      <c r="J10" s="48">
        <f>+'PUNE A'!S15</f>
        <v>188</v>
      </c>
      <c r="K10" s="48">
        <f>+'PUNE A'!T15</f>
        <v>300</v>
      </c>
      <c r="L10" s="48">
        <f>+'PUNE A'!U15</f>
        <v>0</v>
      </c>
      <c r="M10" s="48">
        <v>0</v>
      </c>
      <c r="N10" s="48">
        <f>+'PUNE A'!V15</f>
        <v>2252</v>
      </c>
      <c r="O10" s="48">
        <f>+'PUNE A'!W15</f>
        <v>22748</v>
      </c>
      <c r="P10" s="48">
        <f>+'PUNE A'!T21</f>
        <v>0</v>
      </c>
      <c r="Q10" s="48">
        <f>+P10*P7</f>
        <v>0</v>
      </c>
      <c r="R10" s="48">
        <f>+'PUNE A'!T22</f>
        <v>2</v>
      </c>
      <c r="S10" s="48">
        <f>+R10*R7</f>
        <v>400</v>
      </c>
      <c r="T10" s="48">
        <f>+S10+Q10</f>
        <v>400</v>
      </c>
      <c r="W10" s="263"/>
    </row>
    <row r="11" spans="1:23" ht="24.95" customHeight="1">
      <c r="G11" s="48" t="s">
        <v>45</v>
      </c>
      <c r="H11" s="48">
        <f>+'PUNE B'!Q98</f>
        <v>1074789</v>
      </c>
      <c r="I11" s="48">
        <f>+'PUNE B'!R98</f>
        <v>110878</v>
      </c>
      <c r="J11" s="48">
        <f>+'PUNE B'!S98</f>
        <v>8085</v>
      </c>
      <c r="K11" s="48">
        <f>+'PUNE B'!T98</f>
        <v>19125</v>
      </c>
      <c r="L11" s="48">
        <v>0</v>
      </c>
      <c r="M11" s="48">
        <f>'PUNE B'!V98+'PUNE B'!U98</f>
        <v>139873</v>
      </c>
      <c r="N11" s="48">
        <f>+'PUNE B'!W98</f>
        <v>277961</v>
      </c>
      <c r="O11" s="48">
        <f>+'PUNE B'!X98</f>
        <v>796828</v>
      </c>
      <c r="P11" s="49" t="e">
        <f>+'PUNE B'!#REF!</f>
        <v>#REF!</v>
      </c>
      <c r="Q11" s="48" t="e">
        <f>+P11*P7</f>
        <v>#REF!</v>
      </c>
      <c r="R11" s="48" t="e">
        <f>+'PUNE B'!#REF!</f>
        <v>#REF!</v>
      </c>
      <c r="S11" s="48" t="e">
        <f>+R11*R7</f>
        <v>#REF!</v>
      </c>
      <c r="T11" s="48" t="e">
        <f>+S11+Q11</f>
        <v>#REF!</v>
      </c>
      <c r="W11" s="263"/>
    </row>
    <row r="12" spans="1:23" ht="24.95" customHeight="1">
      <c r="G12" s="48" t="s">
        <v>770</v>
      </c>
      <c r="H12" s="48">
        <f>'HT GA'!Q15</f>
        <v>58000</v>
      </c>
      <c r="I12" s="48">
        <f>'HT GA'!R15</f>
        <v>4884</v>
      </c>
      <c r="J12" s="48">
        <f>'HT GA'!S15</f>
        <v>435</v>
      </c>
      <c r="K12" s="49">
        <f>'HT GA'!T15</f>
        <v>900</v>
      </c>
      <c r="L12" s="48">
        <v>0</v>
      </c>
      <c r="M12" s="48">
        <v>0</v>
      </c>
      <c r="N12" s="48">
        <f>'HT GA'!V15</f>
        <v>26219</v>
      </c>
      <c r="O12" s="48">
        <f>'HT GA'!W15</f>
        <v>31781</v>
      </c>
      <c r="P12" s="49"/>
      <c r="Q12" s="48"/>
      <c r="R12" s="48"/>
      <c r="S12" s="48"/>
      <c r="T12" s="48"/>
      <c r="V12" s="63"/>
      <c r="W12" s="263"/>
    </row>
    <row r="13" spans="1:23" ht="24.95" customHeight="1">
      <c r="G13" s="48" t="s">
        <v>769</v>
      </c>
      <c r="H13" s="48">
        <f>'HT G2'!O70</f>
        <v>906694</v>
      </c>
      <c r="I13" s="48">
        <f>'HT G2'!P70</f>
        <v>76266</v>
      </c>
      <c r="J13" s="48">
        <f>'HT G2'!Q70</f>
        <v>6831</v>
      </c>
      <c r="K13" s="48">
        <f>'HT G2'!R70</f>
        <v>16175</v>
      </c>
      <c r="L13" s="48">
        <v>0</v>
      </c>
      <c r="M13" s="48">
        <f>'HT G2'!U70+'HT G2'!S70</f>
        <v>37543</v>
      </c>
      <c r="N13" s="48">
        <f>'HT G2'!V70</f>
        <v>147245</v>
      </c>
      <c r="O13" s="48">
        <f>'HT G2'!W70</f>
        <v>759449</v>
      </c>
      <c r="P13" s="49"/>
      <c r="Q13" s="48"/>
      <c r="R13" s="48"/>
      <c r="S13" s="48"/>
      <c r="T13" s="48"/>
      <c r="V13" s="63"/>
      <c r="W13" s="63"/>
    </row>
    <row r="14" spans="1:23" ht="24.95" customHeight="1">
      <c r="G14" s="48" t="s">
        <v>768</v>
      </c>
      <c r="H14" s="48">
        <f>'HT F1'!R12</f>
        <v>25000</v>
      </c>
      <c r="I14" s="48">
        <f>'HT F1'!S12</f>
        <v>1764</v>
      </c>
      <c r="J14" s="48">
        <f>'HT F1'!T12</f>
        <v>188</v>
      </c>
      <c r="K14" s="48">
        <f>'HT F1'!U12</f>
        <v>300</v>
      </c>
      <c r="L14" s="48">
        <f>+'HT G2'!X12</f>
        <v>0</v>
      </c>
      <c r="M14" s="48">
        <v>0</v>
      </c>
      <c r="N14" s="48">
        <f>'HT F1'!W12</f>
        <v>2252</v>
      </c>
      <c r="O14" s="48">
        <f>'HT F1'!X12</f>
        <v>22748</v>
      </c>
      <c r="P14" s="48">
        <f>+'HT G2'!W15</f>
        <v>17734</v>
      </c>
      <c r="Q14" s="48">
        <f>+P14*P7</f>
        <v>3103450</v>
      </c>
      <c r="R14" s="48">
        <f>+'HT G2'!W16</f>
        <v>13672</v>
      </c>
      <c r="S14" s="48">
        <f>+R14*R7</f>
        <v>2734400</v>
      </c>
      <c r="T14" s="48">
        <f t="shared" si="0"/>
        <v>5837850</v>
      </c>
      <c r="V14" s="63"/>
      <c r="W14" s="63"/>
    </row>
    <row r="15" spans="1:23" ht="24.95" customHeight="1">
      <c r="G15" s="48" t="s">
        <v>767</v>
      </c>
      <c r="H15" s="48">
        <f>'HT F2'!O34</f>
        <v>312538</v>
      </c>
      <c r="I15" s="48">
        <f>'HT F2'!P34</f>
        <v>33723</v>
      </c>
      <c r="J15" s="48">
        <f>'HT F2'!Q34</f>
        <v>2354</v>
      </c>
      <c r="K15" s="48">
        <f>'HT F2'!R34</f>
        <v>6650</v>
      </c>
      <c r="L15" s="48">
        <v>0</v>
      </c>
      <c r="M15" s="48">
        <f>'HT F2'!U34</f>
        <v>13872</v>
      </c>
      <c r="N15" s="48">
        <f>'HT F2'!V34</f>
        <v>62089</v>
      </c>
      <c r="O15" s="48">
        <f>'HT F2'!W34</f>
        <v>250449</v>
      </c>
      <c r="P15" s="49">
        <f>+'HT F2'!R44</f>
        <v>0</v>
      </c>
      <c r="Q15" s="48">
        <f>+P15*P7</f>
        <v>0</v>
      </c>
      <c r="R15" s="49">
        <f>+'HT F2'!R45</f>
        <v>0</v>
      </c>
      <c r="S15" s="48">
        <f>+R15*R7</f>
        <v>0</v>
      </c>
      <c r="T15" s="48">
        <f t="shared" si="0"/>
        <v>0</v>
      </c>
      <c r="V15" s="63"/>
      <c r="W15" s="63"/>
    </row>
    <row r="16" spans="1:23" s="102" customFormat="1" ht="24.95" customHeight="1">
      <c r="A16" s="47"/>
      <c r="B16" s="47"/>
      <c r="C16" s="47"/>
      <c r="D16" s="47"/>
      <c r="E16" s="47"/>
      <c r="F16" s="47"/>
      <c r="G16" s="48" t="s">
        <v>42</v>
      </c>
      <c r="H16" s="48">
        <f>+'L 6-A'!O18</f>
        <v>127180</v>
      </c>
      <c r="I16" s="48">
        <f>+'L 6-A'!P18</f>
        <v>13095</v>
      </c>
      <c r="J16" s="48">
        <f>+'L 6-A'!Q18</f>
        <v>959</v>
      </c>
      <c r="K16" s="48">
        <f>+'L 6-A'!R18</f>
        <v>2575</v>
      </c>
      <c r="L16" s="48">
        <v>0</v>
      </c>
      <c r="M16" s="48">
        <f>'L 6-A'!T18+'L 6-A'!S18</f>
        <v>3418</v>
      </c>
      <c r="N16" s="48">
        <f>+'L 6-A'!U18</f>
        <v>20047</v>
      </c>
      <c r="O16" s="48">
        <f>+'L 6-A'!V18</f>
        <v>107133</v>
      </c>
      <c r="P16" s="48">
        <f>+'L 6-A'!R39</f>
        <v>1</v>
      </c>
      <c r="Q16" s="48">
        <f>+P16*P7</f>
        <v>175</v>
      </c>
      <c r="R16" s="49">
        <f>+'L 6-A'!R40</f>
        <v>12</v>
      </c>
      <c r="S16" s="48">
        <f>+R16*R7</f>
        <v>2400</v>
      </c>
      <c r="T16" s="48">
        <f t="shared" si="0"/>
        <v>2575</v>
      </c>
      <c r="V16" s="103"/>
      <c r="W16" s="103"/>
    </row>
    <row r="17" spans="1:20" s="102" customFormat="1" ht="24.95" customHeight="1">
      <c r="A17" s="47"/>
      <c r="B17" s="47"/>
      <c r="C17" s="47"/>
      <c r="D17" s="47"/>
      <c r="E17" s="47"/>
      <c r="F17" s="47"/>
      <c r="G17" s="48" t="s">
        <v>43</v>
      </c>
      <c r="H17" s="48">
        <f>+'L 6-B'!O35</f>
        <v>391706</v>
      </c>
      <c r="I17" s="48">
        <f>+'L 6-B'!P35</f>
        <v>31956</v>
      </c>
      <c r="J17" s="48">
        <f>+'L 6-B'!Q35</f>
        <v>2951</v>
      </c>
      <c r="K17" s="48">
        <f>+'L 6-B'!R35</f>
        <v>7850</v>
      </c>
      <c r="L17" s="48">
        <v>0</v>
      </c>
      <c r="M17" s="48">
        <f>'L 6-B'!T35+'L 6-B'!S35</f>
        <v>206613</v>
      </c>
      <c r="N17" s="48">
        <f>+'L 6-B'!U35</f>
        <v>249370</v>
      </c>
      <c r="O17" s="48">
        <f>+'L 6-B'!V35</f>
        <v>142336</v>
      </c>
      <c r="P17" s="48" t="e">
        <f>+'L 6-B'!#REF!</f>
        <v>#REF!</v>
      </c>
      <c r="Q17" s="48" t="e">
        <f>+P17*P7</f>
        <v>#REF!</v>
      </c>
      <c r="R17" s="48" t="e">
        <f>+'L 6-B'!#REF!</f>
        <v>#REF!</v>
      </c>
      <c r="S17" s="48" t="e">
        <f>+R17*R7</f>
        <v>#REF!</v>
      </c>
      <c r="T17" s="48" t="e">
        <f>+S17+Q17</f>
        <v>#REF!</v>
      </c>
    </row>
    <row r="18" spans="1:20" s="102" customFormat="1" ht="24.95" customHeight="1">
      <c r="A18" s="47"/>
      <c r="B18" s="47"/>
      <c r="C18" s="47"/>
      <c r="D18" s="47"/>
      <c r="E18" s="47"/>
      <c r="F18" s="47"/>
      <c r="G18" s="48" t="s">
        <v>58</v>
      </c>
      <c r="H18" s="48">
        <f>+'L 6-C'!O25</f>
        <v>276507</v>
      </c>
      <c r="I18" s="48">
        <f>+'L 6-C'!P25</f>
        <v>24582</v>
      </c>
      <c r="J18" s="48">
        <f>+'L 6-C'!Q25</f>
        <v>2081</v>
      </c>
      <c r="K18" s="48">
        <f>+'L 6-C'!R25</f>
        <v>5100</v>
      </c>
      <c r="L18" s="48">
        <v>0</v>
      </c>
      <c r="M18" s="48">
        <f>'L 6-C'!T25+'L 6-C'!S25</f>
        <v>59776</v>
      </c>
      <c r="N18" s="48">
        <f>+'L 6-C'!U25</f>
        <v>91539</v>
      </c>
      <c r="O18" s="48">
        <f>+'L 6-C'!V25</f>
        <v>184968</v>
      </c>
      <c r="P18" s="48">
        <f>+'L 6-C'!R35</f>
        <v>26</v>
      </c>
      <c r="Q18" s="48">
        <f>+P18*P7</f>
        <v>4550</v>
      </c>
      <c r="R18" s="48">
        <f>+'L 6-C'!R36</f>
        <v>0</v>
      </c>
      <c r="S18" s="48">
        <f>+R18*R7</f>
        <v>0</v>
      </c>
      <c r="T18" s="48">
        <f t="shared" ref="T18" si="1">+S18+Q18</f>
        <v>4550</v>
      </c>
    </row>
    <row r="19" spans="1:20" ht="25.5" customHeight="1">
      <c r="G19" s="48" t="s">
        <v>244</v>
      </c>
      <c r="H19" s="48">
        <f>SUM(H8:H18)</f>
        <v>4089620</v>
      </c>
      <c r="I19" s="48">
        <f t="shared" ref="I19:O19" si="2">SUM(I8:I18)</f>
        <v>383879</v>
      </c>
      <c r="J19" s="48">
        <f t="shared" si="2"/>
        <v>30567</v>
      </c>
      <c r="K19" s="48">
        <f t="shared" si="2"/>
        <v>73850</v>
      </c>
      <c r="L19" s="48">
        <f t="shared" si="2"/>
        <v>0</v>
      </c>
      <c r="M19" s="48">
        <f t="shared" si="2"/>
        <v>503595</v>
      </c>
      <c r="N19" s="48">
        <f t="shared" si="2"/>
        <v>1027811</v>
      </c>
      <c r="O19" s="48">
        <f t="shared" si="2"/>
        <v>3061809</v>
      </c>
      <c r="P19" s="48" t="e">
        <f t="shared" ref="P19:T19" si="3">SUM(P8:P18)</f>
        <v>#REF!</v>
      </c>
      <c r="Q19" s="48" t="e">
        <f t="shared" si="3"/>
        <v>#REF!</v>
      </c>
      <c r="R19" s="48" t="e">
        <f t="shared" si="3"/>
        <v>#REF!</v>
      </c>
      <c r="S19" s="48" t="e">
        <f t="shared" si="3"/>
        <v>#REF!</v>
      </c>
      <c r="T19" s="48" t="e">
        <f t="shared" si="3"/>
        <v>#REF!</v>
      </c>
    </row>
    <row r="20" spans="1:20" ht="20.100000000000001" customHeight="1"/>
    <row r="21" spans="1:20" ht="21.75" customHeight="1">
      <c r="H21" s="101"/>
      <c r="I21" s="101"/>
      <c r="J21" s="101"/>
      <c r="K21" s="101"/>
      <c r="L21" s="101"/>
      <c r="M21" s="101"/>
      <c r="N21" s="101"/>
      <c r="O21" s="101"/>
    </row>
  </sheetData>
  <mergeCells count="1">
    <mergeCell ref="G6:T6"/>
  </mergeCells>
  <printOptions horizontalCentered="1" verticalCentered="1"/>
  <pageMargins left="0" right="0" top="0" bottom="0" header="0" footer="0"/>
  <pageSetup paperSize="9" scale="90" orientation="landscape" r:id="rId1"/>
  <ignoredErrors>
    <ignoredError sqref="R14:R18 R8:R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AD310"/>
  <sheetViews>
    <sheetView zoomScale="96" zoomScaleNormal="96" workbookViewId="0">
      <pane xSplit="3" ySplit="4" topLeftCell="D261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RowHeight="20.100000000000001" customHeight="1"/>
  <cols>
    <col min="1" max="1" width="4.7109375" style="5" customWidth="1"/>
    <col min="2" max="2" width="12.140625" style="25" customWidth="1"/>
    <col min="3" max="3" width="34.140625" style="5" customWidth="1"/>
    <col min="4" max="4" width="5.140625" style="5" customWidth="1"/>
    <col min="5" max="5" width="8.28515625" style="5" customWidth="1"/>
    <col min="6" max="6" width="6" style="5" customWidth="1"/>
    <col min="7" max="7" width="5.140625" style="5" customWidth="1"/>
    <col min="8" max="8" width="8.140625" style="5" bestFit="1" customWidth="1"/>
    <col min="9" max="9" width="6.28515625" style="5" customWidth="1"/>
    <col min="10" max="10" width="5.28515625" style="5" customWidth="1"/>
    <col min="11" max="11" width="8" style="5" bestFit="1" customWidth="1"/>
    <col min="12" max="12" width="6.42578125" style="5" customWidth="1"/>
    <col min="13" max="13" width="5.28515625" style="5" customWidth="1"/>
    <col min="14" max="14" width="8" style="5" bestFit="1" customWidth="1"/>
    <col min="15" max="15" width="6.28515625" style="5" bestFit="1" customWidth="1"/>
    <col min="16" max="16" width="5.42578125" style="5" customWidth="1"/>
    <col min="17" max="17" width="8" style="5" customWidth="1"/>
    <col min="18" max="18" width="6.28515625" style="5" bestFit="1" customWidth="1"/>
    <col min="19" max="19" width="7.42578125" style="5" bestFit="1" customWidth="1"/>
    <col min="20" max="20" width="8" style="5" bestFit="1" customWidth="1"/>
    <col min="21" max="21" width="6.140625" style="5" customWidth="1"/>
    <col min="22" max="22" width="8.42578125" style="5" bestFit="1" customWidth="1"/>
    <col min="23" max="23" width="9.140625" style="5" customWidth="1"/>
    <col min="24" max="24" width="7" style="5" bestFit="1" customWidth="1"/>
    <col min="25" max="26" width="11.42578125" style="5" bestFit="1" customWidth="1"/>
    <col min="27" max="27" width="33.5703125" style="5" bestFit="1" customWidth="1"/>
    <col min="28" max="16384" width="9.140625" style="5"/>
  </cols>
  <sheetData>
    <row r="1" spans="1:30" ht="20.100000000000001" customHeight="1">
      <c r="A1" s="5" t="s">
        <v>37</v>
      </c>
      <c r="C1" s="5" t="s">
        <v>0</v>
      </c>
      <c r="E1" s="13" t="s">
        <v>26</v>
      </c>
      <c r="F1" s="13"/>
      <c r="G1" s="13"/>
      <c r="H1" s="13" t="s">
        <v>27</v>
      </c>
      <c r="I1" s="13"/>
      <c r="J1" s="13" t="s">
        <v>28</v>
      </c>
      <c r="M1" s="13"/>
      <c r="Q1" s="50"/>
      <c r="R1" s="28"/>
    </row>
    <row r="2" spans="1:30" ht="20.100000000000001" customHeight="1">
      <c r="C2" s="5" t="s">
        <v>2</v>
      </c>
    </row>
    <row r="3" spans="1:30" ht="20.100000000000001" customHeight="1">
      <c r="A3" s="17" t="s">
        <v>4</v>
      </c>
      <c r="B3" s="26" t="s">
        <v>29</v>
      </c>
      <c r="C3" s="17" t="s">
        <v>5</v>
      </c>
      <c r="D3" s="319" t="s">
        <v>609</v>
      </c>
      <c r="E3" s="320"/>
      <c r="F3" s="321"/>
      <c r="G3" s="319" t="s">
        <v>610</v>
      </c>
      <c r="H3" s="320"/>
      <c r="I3" s="321"/>
      <c r="J3" s="319" t="s">
        <v>611</v>
      </c>
      <c r="K3" s="320"/>
      <c r="L3" s="321"/>
      <c r="M3" s="319" t="s">
        <v>612</v>
      </c>
      <c r="N3" s="320"/>
      <c r="O3" s="321"/>
      <c r="P3" s="319" t="s">
        <v>613</v>
      </c>
      <c r="Q3" s="320"/>
      <c r="R3" s="321"/>
      <c r="S3" s="319" t="s">
        <v>614</v>
      </c>
      <c r="T3" s="320"/>
      <c r="U3" s="321"/>
      <c r="V3" s="319" t="s">
        <v>428</v>
      </c>
      <c r="W3" s="320"/>
      <c r="X3" s="321"/>
      <c r="Y3" s="51"/>
    </row>
    <row r="4" spans="1:30" ht="20.100000000000001" customHeight="1">
      <c r="A4" s="18" t="s">
        <v>10</v>
      </c>
      <c r="B4" s="27" t="s">
        <v>30</v>
      </c>
      <c r="C4" s="18" t="s">
        <v>11</v>
      </c>
      <c r="D4" s="4" t="s">
        <v>7</v>
      </c>
      <c r="E4" s="4" t="s">
        <v>52</v>
      </c>
      <c r="F4" s="4" t="s">
        <v>13</v>
      </c>
      <c r="G4" s="4" t="s">
        <v>7</v>
      </c>
      <c r="H4" s="4" t="s">
        <v>52</v>
      </c>
      <c r="I4" s="4" t="s">
        <v>13</v>
      </c>
      <c r="J4" s="4" t="s">
        <v>7</v>
      </c>
      <c r="K4" s="4" t="s">
        <v>52</v>
      </c>
      <c r="L4" s="4" t="s">
        <v>13</v>
      </c>
      <c r="M4" s="4" t="s">
        <v>7</v>
      </c>
      <c r="N4" s="4" t="s">
        <v>52</v>
      </c>
      <c r="O4" s="4" t="s">
        <v>13</v>
      </c>
      <c r="P4" s="4" t="s">
        <v>7</v>
      </c>
      <c r="Q4" s="4" t="s">
        <v>52</v>
      </c>
      <c r="R4" s="4" t="s">
        <v>13</v>
      </c>
      <c r="S4" s="4" t="s">
        <v>7</v>
      </c>
      <c r="T4" s="4" t="s">
        <v>52</v>
      </c>
      <c r="U4" s="4" t="s">
        <v>13</v>
      </c>
      <c r="V4" s="4" t="s">
        <v>7</v>
      </c>
      <c r="W4" s="4" t="s">
        <v>52</v>
      </c>
      <c r="X4" s="4" t="s">
        <v>13</v>
      </c>
    </row>
    <row r="5" spans="1:30" ht="20.100000000000001" customHeight="1">
      <c r="A5" s="4">
        <v>1</v>
      </c>
      <c r="B5" s="10">
        <v>2502525190</v>
      </c>
      <c r="C5" s="4" t="s">
        <v>35</v>
      </c>
      <c r="D5" s="4">
        <v>26</v>
      </c>
      <c r="E5" s="4">
        <v>21000</v>
      </c>
      <c r="F5" s="4">
        <f>ROUNDUP(E5*0.75%,0)</f>
        <v>158</v>
      </c>
      <c r="G5" s="4">
        <v>26</v>
      </c>
      <c r="H5" s="4">
        <v>21000</v>
      </c>
      <c r="I5" s="4">
        <f>ROUNDUP(H5*0.75%,0)</f>
        <v>158</v>
      </c>
      <c r="J5" s="4">
        <v>26</v>
      </c>
      <c r="K5" s="4">
        <v>21000</v>
      </c>
      <c r="L5" s="4">
        <f>ROUNDUP(K5*0.75%,0)</f>
        <v>158</v>
      </c>
      <c r="M5" s="4">
        <v>26</v>
      </c>
      <c r="N5" s="4">
        <v>21000</v>
      </c>
      <c r="O5" s="4">
        <f>ROUNDUP(N5*0.75%,0)</f>
        <v>158</v>
      </c>
      <c r="P5" s="4">
        <v>0</v>
      </c>
      <c r="Q5" s="4">
        <v>0</v>
      </c>
      <c r="R5" s="4">
        <f>ROUNDUP(Q5*0.75%,0)</f>
        <v>0</v>
      </c>
      <c r="S5" s="4">
        <v>0</v>
      </c>
      <c r="T5" s="4">
        <v>0</v>
      </c>
      <c r="U5" s="4">
        <f>ROUNDUP(T5*0.75%,0)</f>
        <v>0</v>
      </c>
      <c r="V5" s="4">
        <f>+D5+G5+J5+M5+P5+S5</f>
        <v>104</v>
      </c>
      <c r="W5" s="4">
        <f t="shared" ref="W5:X5" si="0">+E5+H5+K5+N5+Q5+T5</f>
        <v>84000</v>
      </c>
      <c r="X5" s="4">
        <f t="shared" si="0"/>
        <v>632</v>
      </c>
      <c r="Y5" s="5">
        <f>+B5-Z5</f>
        <v>0</v>
      </c>
      <c r="Z5" s="16">
        <v>2502525190</v>
      </c>
      <c r="AA5" s="16" t="s">
        <v>35</v>
      </c>
      <c r="AB5" s="16">
        <v>26</v>
      </c>
      <c r="AC5" s="16">
        <v>21000</v>
      </c>
      <c r="AD5" s="16">
        <v>158</v>
      </c>
    </row>
    <row r="6" spans="1:30" ht="20.100000000000001" customHeight="1">
      <c r="A6" s="4">
        <v>2</v>
      </c>
      <c r="B6" s="10">
        <v>2502525191</v>
      </c>
      <c r="C6" s="4" t="s">
        <v>36</v>
      </c>
      <c r="D6" s="4">
        <v>26</v>
      </c>
      <c r="E6" s="4">
        <v>21000</v>
      </c>
      <c r="F6" s="4">
        <f t="shared" ref="F6:F53" si="1">ROUNDUP(E6*0.75%,0)</f>
        <v>158</v>
      </c>
      <c r="G6" s="4">
        <v>26</v>
      </c>
      <c r="H6" s="4">
        <v>21000</v>
      </c>
      <c r="I6" s="4">
        <f t="shared" ref="I6:I53" si="2">ROUNDUP(H6*0.75%,0)</f>
        <v>158</v>
      </c>
      <c r="J6" s="4">
        <v>26</v>
      </c>
      <c r="K6" s="4">
        <v>21000</v>
      </c>
      <c r="L6" s="4">
        <f t="shared" ref="L6:L69" si="3">ROUNDUP(K6*0.75%,0)</f>
        <v>158</v>
      </c>
      <c r="M6" s="4">
        <v>26</v>
      </c>
      <c r="N6" s="4">
        <v>21000</v>
      </c>
      <c r="O6" s="4">
        <f t="shared" ref="O6:O69" si="4">ROUNDUP(N6*0.75%,0)</f>
        <v>158</v>
      </c>
      <c r="P6" s="4">
        <v>0</v>
      </c>
      <c r="Q6" s="4">
        <v>0</v>
      </c>
      <c r="R6" s="4">
        <f t="shared" ref="R6:R69" si="5">ROUNDUP(Q6*0.75%,0)</f>
        <v>0</v>
      </c>
      <c r="S6" s="4">
        <v>0</v>
      </c>
      <c r="T6" s="4">
        <v>0</v>
      </c>
      <c r="U6" s="4">
        <f t="shared" ref="U6:U69" si="6">ROUNDUP(T6*0.75%,0)</f>
        <v>0</v>
      </c>
      <c r="V6" s="4">
        <f t="shared" ref="V6:V69" si="7">+D6+G6+J6+M6+P6+S6</f>
        <v>104</v>
      </c>
      <c r="W6" s="4">
        <f t="shared" ref="W6:W69" si="8">+E6+H6+K6+N6+Q6+T6</f>
        <v>84000</v>
      </c>
      <c r="X6" s="4">
        <f t="shared" ref="X6:X69" si="9">+F6+I6+L6+O6+R6+U6</f>
        <v>632</v>
      </c>
      <c r="Y6" s="5">
        <f t="shared" ref="Y6:Y61" si="10">+B6-Z6</f>
        <v>0</v>
      </c>
      <c r="Z6" s="16">
        <v>2502525191</v>
      </c>
      <c r="AA6" s="16" t="s">
        <v>36</v>
      </c>
      <c r="AB6" s="16">
        <v>26</v>
      </c>
      <c r="AC6" s="16">
        <v>21000</v>
      </c>
      <c r="AD6" s="16">
        <v>158</v>
      </c>
    </row>
    <row r="7" spans="1:30" ht="20.100000000000001" customHeight="1">
      <c r="A7" s="4">
        <v>3</v>
      </c>
      <c r="B7" s="10">
        <v>2502237507</v>
      </c>
      <c r="C7" s="31" t="s">
        <v>259</v>
      </c>
      <c r="D7" s="4">
        <v>26</v>
      </c>
      <c r="E7" s="4">
        <v>18000</v>
      </c>
      <c r="F7" s="4">
        <f t="shared" si="1"/>
        <v>135</v>
      </c>
      <c r="G7" s="4">
        <v>26</v>
      </c>
      <c r="H7" s="4">
        <v>18000</v>
      </c>
      <c r="I7" s="4">
        <f t="shared" si="2"/>
        <v>135</v>
      </c>
      <c r="J7" s="4">
        <v>26</v>
      </c>
      <c r="K7" s="4">
        <v>18000</v>
      </c>
      <c r="L7" s="4">
        <f t="shared" si="3"/>
        <v>135</v>
      </c>
      <c r="M7" s="4">
        <v>26</v>
      </c>
      <c r="N7" s="4">
        <v>18000</v>
      </c>
      <c r="O7" s="4">
        <f t="shared" si="4"/>
        <v>135</v>
      </c>
      <c r="P7" s="4">
        <v>0</v>
      </c>
      <c r="Q7" s="4">
        <v>0</v>
      </c>
      <c r="R7" s="4">
        <f t="shared" si="5"/>
        <v>0</v>
      </c>
      <c r="S7" s="4">
        <v>0</v>
      </c>
      <c r="T7" s="4">
        <v>0</v>
      </c>
      <c r="U7" s="4">
        <f t="shared" si="6"/>
        <v>0</v>
      </c>
      <c r="V7" s="4">
        <f t="shared" si="7"/>
        <v>104</v>
      </c>
      <c r="W7" s="4">
        <f t="shared" si="8"/>
        <v>72000</v>
      </c>
      <c r="X7" s="4">
        <f t="shared" si="9"/>
        <v>540</v>
      </c>
      <c r="Y7" s="5">
        <f t="shared" si="10"/>
        <v>0</v>
      </c>
      <c r="Z7" s="16">
        <v>2502237507</v>
      </c>
      <c r="AA7" s="16" t="s">
        <v>259</v>
      </c>
      <c r="AB7" s="16">
        <v>26</v>
      </c>
      <c r="AC7" s="16">
        <v>18000</v>
      </c>
      <c r="AD7" s="16">
        <v>135</v>
      </c>
    </row>
    <row r="8" spans="1:30" ht="20.100000000000001" customHeight="1">
      <c r="A8" s="4">
        <v>4</v>
      </c>
      <c r="B8" s="10">
        <v>2502949356</v>
      </c>
      <c r="C8" s="31" t="s">
        <v>73</v>
      </c>
      <c r="D8" s="4">
        <v>26</v>
      </c>
      <c r="E8" s="4">
        <v>19800</v>
      </c>
      <c r="F8" s="4">
        <f t="shared" si="1"/>
        <v>149</v>
      </c>
      <c r="G8" s="4">
        <v>0</v>
      </c>
      <c r="H8" s="4">
        <v>0</v>
      </c>
      <c r="I8" s="4">
        <f t="shared" si="2"/>
        <v>0</v>
      </c>
      <c r="J8" s="4">
        <v>13</v>
      </c>
      <c r="K8" s="81">
        <v>9900</v>
      </c>
      <c r="L8" s="4">
        <f t="shared" si="3"/>
        <v>75</v>
      </c>
      <c r="M8" s="4">
        <v>26</v>
      </c>
      <c r="N8" s="4">
        <v>19800</v>
      </c>
      <c r="O8" s="4">
        <f t="shared" si="4"/>
        <v>149</v>
      </c>
      <c r="P8" s="4">
        <v>0</v>
      </c>
      <c r="Q8" s="4">
        <v>0</v>
      </c>
      <c r="R8" s="4">
        <f t="shared" si="5"/>
        <v>0</v>
      </c>
      <c r="S8" s="4">
        <v>0</v>
      </c>
      <c r="T8" s="4">
        <v>0</v>
      </c>
      <c r="U8" s="4">
        <f t="shared" si="6"/>
        <v>0</v>
      </c>
      <c r="V8" s="4">
        <f t="shared" si="7"/>
        <v>65</v>
      </c>
      <c r="W8" s="4">
        <f t="shared" si="8"/>
        <v>49500</v>
      </c>
      <c r="X8" s="4">
        <f t="shared" si="9"/>
        <v>373</v>
      </c>
      <c r="Y8" s="5">
        <f t="shared" si="10"/>
        <v>0</v>
      </c>
      <c r="Z8" s="16">
        <v>2502949356</v>
      </c>
      <c r="AA8" s="16" t="s">
        <v>73</v>
      </c>
      <c r="AB8" s="16">
        <v>26</v>
      </c>
      <c r="AC8" s="16">
        <v>19800</v>
      </c>
      <c r="AD8" s="16">
        <v>149</v>
      </c>
    </row>
    <row r="9" spans="1:30" ht="20.100000000000001" customHeight="1">
      <c r="A9" s="4">
        <v>5</v>
      </c>
      <c r="B9" s="10">
        <v>2502949356</v>
      </c>
      <c r="C9" s="31" t="s">
        <v>170</v>
      </c>
      <c r="D9" s="4">
        <v>26</v>
      </c>
      <c r="E9" s="4">
        <v>14000</v>
      </c>
      <c r="F9" s="4">
        <f t="shared" si="1"/>
        <v>105</v>
      </c>
      <c r="G9" s="4">
        <v>26</v>
      </c>
      <c r="H9" s="4">
        <v>14000</v>
      </c>
      <c r="I9" s="4">
        <f t="shared" si="2"/>
        <v>105</v>
      </c>
      <c r="J9" s="4">
        <v>26</v>
      </c>
      <c r="K9" s="4">
        <v>14000</v>
      </c>
      <c r="L9" s="4">
        <f t="shared" si="3"/>
        <v>105</v>
      </c>
      <c r="M9" s="4">
        <v>26</v>
      </c>
      <c r="N9" s="4">
        <v>14000</v>
      </c>
      <c r="O9" s="4">
        <f t="shared" si="4"/>
        <v>105</v>
      </c>
      <c r="P9" s="4">
        <v>0</v>
      </c>
      <c r="Q9" s="4">
        <v>0</v>
      </c>
      <c r="R9" s="4">
        <f t="shared" si="5"/>
        <v>0</v>
      </c>
      <c r="S9" s="4">
        <v>0</v>
      </c>
      <c r="T9" s="4">
        <v>0</v>
      </c>
      <c r="U9" s="4">
        <f t="shared" si="6"/>
        <v>0</v>
      </c>
      <c r="V9" s="4">
        <f t="shared" si="7"/>
        <v>104</v>
      </c>
      <c r="W9" s="4">
        <f t="shared" si="8"/>
        <v>56000</v>
      </c>
      <c r="X9" s="4">
        <f t="shared" si="9"/>
        <v>420</v>
      </c>
      <c r="Y9" s="5">
        <f t="shared" si="10"/>
        <v>0</v>
      </c>
      <c r="Z9" s="16">
        <v>2502949356</v>
      </c>
      <c r="AA9" s="16" t="s">
        <v>170</v>
      </c>
      <c r="AB9" s="16">
        <v>26</v>
      </c>
      <c r="AC9" s="16">
        <v>14000</v>
      </c>
      <c r="AD9" s="16">
        <v>105</v>
      </c>
    </row>
    <row r="10" spans="1:30" ht="20.100000000000001" customHeight="1">
      <c r="A10" s="4">
        <v>6</v>
      </c>
      <c r="B10" s="10">
        <v>2502356702</v>
      </c>
      <c r="C10" s="20" t="s">
        <v>100</v>
      </c>
      <c r="D10" s="4">
        <v>26</v>
      </c>
      <c r="E10" s="4">
        <v>15400</v>
      </c>
      <c r="F10" s="4">
        <f t="shared" si="1"/>
        <v>116</v>
      </c>
      <c r="G10" s="4">
        <v>26</v>
      </c>
      <c r="H10" s="4">
        <v>15950</v>
      </c>
      <c r="I10" s="4">
        <f t="shared" si="2"/>
        <v>120</v>
      </c>
      <c r="J10" s="4">
        <v>26</v>
      </c>
      <c r="K10" s="4">
        <v>14300</v>
      </c>
      <c r="L10" s="4">
        <f t="shared" si="3"/>
        <v>108</v>
      </c>
      <c r="M10" s="4">
        <v>26</v>
      </c>
      <c r="N10" s="4">
        <v>13200</v>
      </c>
      <c r="O10" s="4">
        <f t="shared" si="4"/>
        <v>99</v>
      </c>
      <c r="P10" s="4">
        <v>0</v>
      </c>
      <c r="Q10" s="4">
        <v>0</v>
      </c>
      <c r="R10" s="4">
        <f t="shared" si="5"/>
        <v>0</v>
      </c>
      <c r="S10" s="4">
        <v>0</v>
      </c>
      <c r="T10" s="4">
        <v>0</v>
      </c>
      <c r="U10" s="4">
        <f t="shared" si="6"/>
        <v>0</v>
      </c>
      <c r="V10" s="4">
        <f t="shared" si="7"/>
        <v>104</v>
      </c>
      <c r="W10" s="4">
        <f t="shared" si="8"/>
        <v>58850</v>
      </c>
      <c r="X10" s="4">
        <f t="shared" si="9"/>
        <v>443</v>
      </c>
      <c r="Y10" s="5">
        <f t="shared" si="10"/>
        <v>0</v>
      </c>
      <c r="Z10" s="16">
        <v>2502356702</v>
      </c>
      <c r="AA10" s="16" t="s">
        <v>100</v>
      </c>
      <c r="AB10" s="16">
        <v>26</v>
      </c>
      <c r="AC10" s="16">
        <v>13200</v>
      </c>
      <c r="AD10" s="16">
        <v>99</v>
      </c>
    </row>
    <row r="11" spans="1:30" ht="20.100000000000001" customHeight="1">
      <c r="A11" s="4">
        <v>7</v>
      </c>
      <c r="B11" s="10">
        <v>2502484163</v>
      </c>
      <c r="C11" s="20" t="s">
        <v>152</v>
      </c>
      <c r="D11" s="4">
        <v>26</v>
      </c>
      <c r="E11" s="4">
        <v>18296</v>
      </c>
      <c r="F11" s="4">
        <f t="shared" si="1"/>
        <v>138</v>
      </c>
      <c r="G11" s="4">
        <v>26</v>
      </c>
      <c r="H11" s="4">
        <v>20240</v>
      </c>
      <c r="I11" s="4">
        <f t="shared" si="2"/>
        <v>152</v>
      </c>
      <c r="J11" s="4">
        <v>19</v>
      </c>
      <c r="K11" s="4">
        <v>9915</v>
      </c>
      <c r="L11" s="4">
        <f t="shared" si="3"/>
        <v>75</v>
      </c>
      <c r="M11" s="4">
        <v>26</v>
      </c>
      <c r="N11" s="4">
        <v>15717</v>
      </c>
      <c r="O11" s="4">
        <f t="shared" si="4"/>
        <v>118</v>
      </c>
      <c r="P11" s="4">
        <v>0</v>
      </c>
      <c r="Q11" s="4">
        <v>0</v>
      </c>
      <c r="R11" s="4">
        <f t="shared" si="5"/>
        <v>0</v>
      </c>
      <c r="S11" s="4">
        <v>0</v>
      </c>
      <c r="T11" s="4">
        <v>0</v>
      </c>
      <c r="U11" s="4">
        <f t="shared" si="6"/>
        <v>0</v>
      </c>
      <c r="V11" s="4">
        <f t="shared" si="7"/>
        <v>97</v>
      </c>
      <c r="W11" s="4">
        <f t="shared" si="8"/>
        <v>64168</v>
      </c>
      <c r="X11" s="4">
        <f t="shared" si="9"/>
        <v>483</v>
      </c>
      <c r="Y11" s="5">
        <f t="shared" si="10"/>
        <v>0</v>
      </c>
      <c r="Z11" s="16">
        <v>2502484163</v>
      </c>
      <c r="AA11" s="16" t="s">
        <v>152</v>
      </c>
      <c r="AB11" s="16">
        <v>26</v>
      </c>
      <c r="AC11" s="16">
        <v>15717</v>
      </c>
      <c r="AD11" s="16">
        <v>118</v>
      </c>
    </row>
    <row r="12" spans="1:30" ht="20.100000000000001" customHeight="1">
      <c r="A12" s="4">
        <v>8</v>
      </c>
      <c r="B12" s="10">
        <v>2502701514</v>
      </c>
      <c r="C12" s="20" t="s">
        <v>57</v>
      </c>
      <c r="D12" s="4">
        <v>26</v>
      </c>
      <c r="E12" s="4">
        <v>19268</v>
      </c>
      <c r="F12" s="4">
        <f t="shared" si="1"/>
        <v>145</v>
      </c>
      <c r="G12" s="4">
        <v>26</v>
      </c>
      <c r="H12" s="4">
        <v>21000</v>
      </c>
      <c r="I12" s="4">
        <f t="shared" si="2"/>
        <v>158</v>
      </c>
      <c r="J12" s="4">
        <v>26</v>
      </c>
      <c r="K12" s="4">
        <v>15390</v>
      </c>
      <c r="L12" s="4">
        <f t="shared" si="3"/>
        <v>116</v>
      </c>
      <c r="M12" s="4">
        <v>26</v>
      </c>
      <c r="N12" s="4">
        <v>19892</v>
      </c>
      <c r="O12" s="4">
        <f t="shared" si="4"/>
        <v>150</v>
      </c>
      <c r="P12" s="4">
        <v>0</v>
      </c>
      <c r="Q12" s="4">
        <v>0</v>
      </c>
      <c r="R12" s="4">
        <f t="shared" si="5"/>
        <v>0</v>
      </c>
      <c r="S12" s="4">
        <v>0</v>
      </c>
      <c r="T12" s="4">
        <v>0</v>
      </c>
      <c r="U12" s="4">
        <f t="shared" si="6"/>
        <v>0</v>
      </c>
      <c r="V12" s="4">
        <f t="shared" si="7"/>
        <v>104</v>
      </c>
      <c r="W12" s="4">
        <f t="shared" si="8"/>
        <v>75550</v>
      </c>
      <c r="X12" s="4">
        <f t="shared" si="9"/>
        <v>569</v>
      </c>
      <c r="Y12" s="5">
        <f t="shared" si="10"/>
        <v>0</v>
      </c>
      <c r="Z12" s="16">
        <v>2502701514</v>
      </c>
      <c r="AA12" s="16" t="s">
        <v>57</v>
      </c>
      <c r="AB12" s="16">
        <v>26</v>
      </c>
      <c r="AC12" s="16">
        <v>19892</v>
      </c>
      <c r="AD12" s="16">
        <v>150</v>
      </c>
    </row>
    <row r="13" spans="1:30" ht="20.100000000000001" customHeight="1">
      <c r="A13" s="4">
        <v>9</v>
      </c>
      <c r="B13" s="10">
        <v>2501935434</v>
      </c>
      <c r="C13" s="20" t="s">
        <v>17</v>
      </c>
      <c r="D13" s="4">
        <v>22</v>
      </c>
      <c r="E13" s="4">
        <v>11000</v>
      </c>
      <c r="F13" s="4">
        <f t="shared" si="1"/>
        <v>83</v>
      </c>
      <c r="G13" s="4">
        <v>21</v>
      </c>
      <c r="H13" s="4">
        <v>10450</v>
      </c>
      <c r="I13" s="4">
        <f t="shared" si="2"/>
        <v>79</v>
      </c>
      <c r="J13" s="4">
        <v>17</v>
      </c>
      <c r="K13" s="4">
        <v>8250</v>
      </c>
      <c r="L13" s="4">
        <f t="shared" si="3"/>
        <v>62</v>
      </c>
      <c r="M13" s="4">
        <v>25</v>
      </c>
      <c r="N13" s="4">
        <v>12100</v>
      </c>
      <c r="O13" s="4">
        <f t="shared" si="4"/>
        <v>91</v>
      </c>
      <c r="P13" s="4">
        <v>0</v>
      </c>
      <c r="Q13" s="4">
        <v>0</v>
      </c>
      <c r="R13" s="4">
        <f t="shared" si="5"/>
        <v>0</v>
      </c>
      <c r="S13" s="4">
        <v>0</v>
      </c>
      <c r="T13" s="4">
        <v>0</v>
      </c>
      <c r="U13" s="4">
        <f t="shared" si="6"/>
        <v>0</v>
      </c>
      <c r="V13" s="4">
        <f t="shared" si="7"/>
        <v>85</v>
      </c>
      <c r="W13" s="4">
        <f t="shared" si="8"/>
        <v>41800</v>
      </c>
      <c r="X13" s="4">
        <f t="shared" si="9"/>
        <v>315</v>
      </c>
      <c r="Y13" s="5">
        <f t="shared" si="10"/>
        <v>0</v>
      </c>
      <c r="Z13" s="16">
        <v>2501935434</v>
      </c>
      <c r="AA13" s="16" t="s">
        <v>17</v>
      </c>
      <c r="AB13" s="16">
        <v>25</v>
      </c>
      <c r="AC13" s="16">
        <v>12100</v>
      </c>
      <c r="AD13" s="16">
        <v>91</v>
      </c>
    </row>
    <row r="14" spans="1:30" ht="20.100000000000001" customHeight="1">
      <c r="A14" s="4">
        <v>10</v>
      </c>
      <c r="B14" s="10">
        <v>2502237510</v>
      </c>
      <c r="C14" s="20" t="s">
        <v>101</v>
      </c>
      <c r="D14" s="4">
        <v>18</v>
      </c>
      <c r="E14" s="4">
        <v>8800</v>
      </c>
      <c r="F14" s="4">
        <f t="shared" si="1"/>
        <v>66</v>
      </c>
      <c r="G14" s="4">
        <v>17</v>
      </c>
      <c r="H14" s="4">
        <v>8400</v>
      </c>
      <c r="I14" s="4">
        <f t="shared" si="2"/>
        <v>63</v>
      </c>
      <c r="J14" s="4">
        <v>19</v>
      </c>
      <c r="K14" s="4">
        <v>9200</v>
      </c>
      <c r="L14" s="4">
        <f t="shared" si="3"/>
        <v>69</v>
      </c>
      <c r="M14" s="4">
        <v>18</v>
      </c>
      <c r="N14" s="4">
        <v>8800</v>
      </c>
      <c r="O14" s="4">
        <f t="shared" si="4"/>
        <v>66</v>
      </c>
      <c r="P14" s="4">
        <v>0</v>
      </c>
      <c r="Q14" s="4">
        <v>0</v>
      </c>
      <c r="R14" s="4">
        <f t="shared" si="5"/>
        <v>0</v>
      </c>
      <c r="S14" s="4">
        <v>0</v>
      </c>
      <c r="T14" s="4">
        <v>0</v>
      </c>
      <c r="U14" s="4">
        <f t="shared" si="6"/>
        <v>0</v>
      </c>
      <c r="V14" s="4">
        <f t="shared" si="7"/>
        <v>72</v>
      </c>
      <c r="W14" s="4">
        <f t="shared" si="8"/>
        <v>35200</v>
      </c>
      <c r="X14" s="4">
        <f t="shared" si="9"/>
        <v>264</v>
      </c>
      <c r="Y14" s="5">
        <f t="shared" si="10"/>
        <v>0</v>
      </c>
      <c r="Z14" s="16">
        <v>2502237510</v>
      </c>
      <c r="AA14" s="16" t="s">
        <v>101</v>
      </c>
      <c r="AB14" s="16">
        <v>18</v>
      </c>
      <c r="AC14" s="16">
        <v>8800</v>
      </c>
      <c r="AD14" s="16">
        <v>66</v>
      </c>
    </row>
    <row r="15" spans="1:30" ht="20.100000000000001" customHeight="1">
      <c r="A15" s="4">
        <v>11</v>
      </c>
      <c r="B15" s="10">
        <v>2503180183</v>
      </c>
      <c r="C15" s="20" t="s">
        <v>103</v>
      </c>
      <c r="D15" s="4">
        <v>13</v>
      </c>
      <c r="E15" s="4">
        <v>6264</v>
      </c>
      <c r="F15" s="4">
        <f t="shared" si="1"/>
        <v>47</v>
      </c>
      <c r="G15" s="4">
        <v>21</v>
      </c>
      <c r="H15" s="4">
        <v>10489</v>
      </c>
      <c r="I15" s="4">
        <f t="shared" si="2"/>
        <v>79</v>
      </c>
      <c r="J15" s="4">
        <v>25</v>
      </c>
      <c r="K15" s="4">
        <v>12497</v>
      </c>
      <c r="L15" s="4">
        <f t="shared" si="3"/>
        <v>94</v>
      </c>
      <c r="M15" s="4">
        <v>7</v>
      </c>
      <c r="N15" s="4">
        <v>3383</v>
      </c>
      <c r="O15" s="4">
        <f t="shared" si="4"/>
        <v>26</v>
      </c>
      <c r="P15" s="4">
        <v>0</v>
      </c>
      <c r="Q15" s="4">
        <v>0</v>
      </c>
      <c r="R15" s="4">
        <f t="shared" si="5"/>
        <v>0</v>
      </c>
      <c r="S15" s="4">
        <v>0</v>
      </c>
      <c r="T15" s="4">
        <v>0</v>
      </c>
      <c r="U15" s="4">
        <f t="shared" si="6"/>
        <v>0</v>
      </c>
      <c r="V15" s="4">
        <f t="shared" si="7"/>
        <v>66</v>
      </c>
      <c r="W15" s="4">
        <f t="shared" si="8"/>
        <v>32633</v>
      </c>
      <c r="X15" s="4">
        <f t="shared" si="9"/>
        <v>246</v>
      </c>
      <c r="Y15" s="5">
        <f t="shared" si="10"/>
        <v>0</v>
      </c>
      <c r="Z15" s="16">
        <v>2503180183</v>
      </c>
      <c r="AA15" s="16" t="s">
        <v>103</v>
      </c>
      <c r="AB15" s="16">
        <v>7</v>
      </c>
      <c r="AC15" s="16">
        <v>3383</v>
      </c>
      <c r="AD15" s="16">
        <v>26</v>
      </c>
    </row>
    <row r="16" spans="1:30" ht="20.100000000000001" customHeight="1">
      <c r="A16" s="4">
        <v>12</v>
      </c>
      <c r="B16" s="10">
        <v>2503180260</v>
      </c>
      <c r="C16" s="20" t="s">
        <v>104</v>
      </c>
      <c r="D16" s="4">
        <v>12</v>
      </c>
      <c r="E16" s="4">
        <v>6001</v>
      </c>
      <c r="F16" s="4">
        <f t="shared" si="1"/>
        <v>46</v>
      </c>
      <c r="G16" s="4">
        <v>22</v>
      </c>
      <c r="H16" s="4">
        <v>10616</v>
      </c>
      <c r="I16" s="4">
        <f t="shared" si="2"/>
        <v>80</v>
      </c>
      <c r="J16" s="4">
        <v>26</v>
      </c>
      <c r="K16" s="4">
        <v>13355</v>
      </c>
      <c r="L16" s="4">
        <f t="shared" si="3"/>
        <v>101</v>
      </c>
      <c r="M16" s="4">
        <v>14</v>
      </c>
      <c r="N16" s="4">
        <v>7038</v>
      </c>
      <c r="O16" s="4">
        <f t="shared" si="4"/>
        <v>53</v>
      </c>
      <c r="P16" s="4">
        <v>0</v>
      </c>
      <c r="Q16" s="4">
        <v>0</v>
      </c>
      <c r="R16" s="4">
        <f t="shared" si="5"/>
        <v>0</v>
      </c>
      <c r="S16" s="4">
        <v>0</v>
      </c>
      <c r="T16" s="4">
        <v>0</v>
      </c>
      <c r="U16" s="4">
        <f t="shared" si="6"/>
        <v>0</v>
      </c>
      <c r="V16" s="4">
        <f t="shared" si="7"/>
        <v>74</v>
      </c>
      <c r="W16" s="4">
        <f t="shared" si="8"/>
        <v>37010</v>
      </c>
      <c r="X16" s="4">
        <f t="shared" si="9"/>
        <v>280</v>
      </c>
      <c r="Y16" s="5">
        <f t="shared" si="10"/>
        <v>0</v>
      </c>
      <c r="Z16" s="16">
        <v>2503180260</v>
      </c>
      <c r="AA16" s="16" t="s">
        <v>104</v>
      </c>
      <c r="AB16" s="16">
        <v>14</v>
      </c>
      <c r="AC16" s="16">
        <v>7038</v>
      </c>
      <c r="AD16" s="16">
        <v>53</v>
      </c>
    </row>
    <row r="17" spans="1:30" ht="20.100000000000001" customHeight="1">
      <c r="A17" s="4">
        <v>13</v>
      </c>
      <c r="B17" s="10">
        <v>2503180453</v>
      </c>
      <c r="C17" s="20" t="s">
        <v>105</v>
      </c>
      <c r="D17" s="4">
        <v>11</v>
      </c>
      <c r="E17" s="4">
        <v>5329</v>
      </c>
      <c r="F17" s="4">
        <f t="shared" si="1"/>
        <v>40</v>
      </c>
      <c r="G17" s="4">
        <v>17</v>
      </c>
      <c r="H17" s="4">
        <v>8534</v>
      </c>
      <c r="I17" s="4">
        <f t="shared" si="2"/>
        <v>65</v>
      </c>
      <c r="J17" s="4">
        <v>26</v>
      </c>
      <c r="K17" s="4">
        <v>13517</v>
      </c>
      <c r="L17" s="4">
        <f t="shared" si="3"/>
        <v>102</v>
      </c>
      <c r="M17" s="4">
        <v>11</v>
      </c>
      <c r="N17" s="4">
        <v>5618</v>
      </c>
      <c r="O17" s="4">
        <f t="shared" si="4"/>
        <v>43</v>
      </c>
      <c r="P17" s="4">
        <v>0</v>
      </c>
      <c r="Q17" s="4">
        <v>0</v>
      </c>
      <c r="R17" s="4">
        <f t="shared" si="5"/>
        <v>0</v>
      </c>
      <c r="S17" s="4">
        <v>0</v>
      </c>
      <c r="T17" s="4">
        <v>0</v>
      </c>
      <c r="U17" s="4">
        <f t="shared" si="6"/>
        <v>0</v>
      </c>
      <c r="V17" s="4">
        <f t="shared" si="7"/>
        <v>65</v>
      </c>
      <c r="W17" s="4">
        <f t="shared" si="8"/>
        <v>32998</v>
      </c>
      <c r="X17" s="4">
        <f t="shared" si="9"/>
        <v>250</v>
      </c>
      <c r="Y17" s="5">
        <f t="shared" si="10"/>
        <v>0</v>
      </c>
      <c r="Z17" s="16">
        <v>2503180453</v>
      </c>
      <c r="AA17" s="16" t="s">
        <v>105</v>
      </c>
      <c r="AB17" s="16">
        <v>11</v>
      </c>
      <c r="AC17" s="16">
        <v>5618</v>
      </c>
      <c r="AD17" s="16">
        <v>43</v>
      </c>
    </row>
    <row r="18" spans="1:30" ht="20.100000000000001" customHeight="1">
      <c r="A18" s="4">
        <v>14</v>
      </c>
      <c r="B18" s="10">
        <v>2503180455</v>
      </c>
      <c r="C18" s="20" t="s">
        <v>106</v>
      </c>
      <c r="D18" s="4">
        <v>12</v>
      </c>
      <c r="E18" s="4">
        <v>5882</v>
      </c>
      <c r="F18" s="4">
        <f t="shared" si="1"/>
        <v>45</v>
      </c>
      <c r="G18" s="4">
        <v>17</v>
      </c>
      <c r="H18" s="4">
        <v>8219</v>
      </c>
      <c r="I18" s="4">
        <f t="shared" si="2"/>
        <v>62</v>
      </c>
      <c r="J18" s="4">
        <v>11</v>
      </c>
      <c r="K18" s="4">
        <v>5340</v>
      </c>
      <c r="L18" s="4">
        <f t="shared" si="3"/>
        <v>41</v>
      </c>
      <c r="M18" s="4">
        <v>13</v>
      </c>
      <c r="N18" s="4">
        <v>6511</v>
      </c>
      <c r="O18" s="4">
        <f t="shared" si="4"/>
        <v>49</v>
      </c>
      <c r="P18" s="4">
        <v>0</v>
      </c>
      <c r="Q18" s="4">
        <v>0</v>
      </c>
      <c r="R18" s="4">
        <f t="shared" si="5"/>
        <v>0</v>
      </c>
      <c r="S18" s="4">
        <v>0</v>
      </c>
      <c r="T18" s="4">
        <v>0</v>
      </c>
      <c r="U18" s="4">
        <f t="shared" si="6"/>
        <v>0</v>
      </c>
      <c r="V18" s="4">
        <f t="shared" si="7"/>
        <v>53</v>
      </c>
      <c r="W18" s="4">
        <f t="shared" si="8"/>
        <v>25952</v>
      </c>
      <c r="X18" s="4">
        <f t="shared" si="9"/>
        <v>197</v>
      </c>
      <c r="Y18" s="5">
        <f t="shared" si="10"/>
        <v>0</v>
      </c>
      <c r="Z18" s="16">
        <v>2503180455</v>
      </c>
      <c r="AA18" s="16" t="s">
        <v>106</v>
      </c>
      <c r="AB18" s="16">
        <v>13</v>
      </c>
      <c r="AC18" s="16">
        <v>6511</v>
      </c>
      <c r="AD18" s="16">
        <v>49</v>
      </c>
    </row>
    <row r="19" spans="1:30" ht="20.100000000000001" customHeight="1">
      <c r="A19" s="4">
        <v>15</v>
      </c>
      <c r="B19" s="10">
        <v>2503180466</v>
      </c>
      <c r="C19" s="20" t="s">
        <v>107</v>
      </c>
      <c r="D19" s="4">
        <v>13</v>
      </c>
      <c r="E19" s="4">
        <v>6273</v>
      </c>
      <c r="F19" s="4">
        <f t="shared" si="1"/>
        <v>48</v>
      </c>
      <c r="G19" s="4">
        <v>21</v>
      </c>
      <c r="H19" s="4">
        <v>10523</v>
      </c>
      <c r="I19" s="4">
        <f t="shared" si="2"/>
        <v>79</v>
      </c>
      <c r="J19" s="4">
        <v>26</v>
      </c>
      <c r="K19" s="4">
        <v>13440</v>
      </c>
      <c r="L19" s="4">
        <f t="shared" si="3"/>
        <v>101</v>
      </c>
      <c r="M19" s="4">
        <v>9</v>
      </c>
      <c r="N19" s="4">
        <v>4556</v>
      </c>
      <c r="O19" s="4">
        <f t="shared" si="4"/>
        <v>35</v>
      </c>
      <c r="P19" s="4">
        <v>0</v>
      </c>
      <c r="Q19" s="4">
        <v>0</v>
      </c>
      <c r="R19" s="4">
        <f t="shared" si="5"/>
        <v>0</v>
      </c>
      <c r="S19" s="4">
        <v>0</v>
      </c>
      <c r="T19" s="4">
        <v>0</v>
      </c>
      <c r="U19" s="4">
        <f t="shared" si="6"/>
        <v>0</v>
      </c>
      <c r="V19" s="4">
        <f t="shared" si="7"/>
        <v>69</v>
      </c>
      <c r="W19" s="4">
        <f t="shared" si="8"/>
        <v>34792</v>
      </c>
      <c r="X19" s="4">
        <f t="shared" si="9"/>
        <v>263</v>
      </c>
      <c r="Y19" s="5">
        <f t="shared" si="10"/>
        <v>0</v>
      </c>
      <c r="Z19" s="16">
        <v>2503180466</v>
      </c>
      <c r="AA19" s="16" t="s">
        <v>107</v>
      </c>
      <c r="AB19" s="16">
        <v>9</v>
      </c>
      <c r="AC19" s="16">
        <v>4556</v>
      </c>
      <c r="AD19" s="16">
        <v>35</v>
      </c>
    </row>
    <row r="20" spans="1:30" ht="20.100000000000001" customHeight="1">
      <c r="A20" s="4">
        <v>16</v>
      </c>
      <c r="B20" s="10">
        <v>2503180691</v>
      </c>
      <c r="C20" s="20" t="s">
        <v>108</v>
      </c>
      <c r="D20" s="4">
        <v>13</v>
      </c>
      <c r="E20" s="4">
        <v>6256</v>
      </c>
      <c r="F20" s="4">
        <f t="shared" si="1"/>
        <v>47</v>
      </c>
      <c r="G20" s="4">
        <v>21</v>
      </c>
      <c r="H20" s="4">
        <v>10421</v>
      </c>
      <c r="I20" s="4">
        <f t="shared" si="2"/>
        <v>79</v>
      </c>
      <c r="J20" s="4">
        <v>26</v>
      </c>
      <c r="K20" s="4">
        <v>12548</v>
      </c>
      <c r="L20" s="4">
        <f t="shared" si="3"/>
        <v>95</v>
      </c>
      <c r="M20" s="4">
        <v>11</v>
      </c>
      <c r="N20" s="4">
        <v>5695</v>
      </c>
      <c r="O20" s="4">
        <f t="shared" si="4"/>
        <v>43</v>
      </c>
      <c r="P20" s="4">
        <v>0</v>
      </c>
      <c r="Q20" s="4">
        <v>0</v>
      </c>
      <c r="R20" s="4">
        <f t="shared" si="5"/>
        <v>0</v>
      </c>
      <c r="S20" s="4">
        <v>0</v>
      </c>
      <c r="T20" s="4">
        <v>0</v>
      </c>
      <c r="U20" s="4">
        <f t="shared" si="6"/>
        <v>0</v>
      </c>
      <c r="V20" s="4">
        <f t="shared" si="7"/>
        <v>71</v>
      </c>
      <c r="W20" s="4">
        <f t="shared" si="8"/>
        <v>34920</v>
      </c>
      <c r="X20" s="4">
        <f t="shared" si="9"/>
        <v>264</v>
      </c>
      <c r="Y20" s="5">
        <f t="shared" si="10"/>
        <v>0</v>
      </c>
      <c r="Z20" s="16">
        <v>2503180691</v>
      </c>
      <c r="AA20" s="16" t="s">
        <v>108</v>
      </c>
      <c r="AB20" s="16">
        <v>11</v>
      </c>
      <c r="AC20" s="16">
        <v>5695</v>
      </c>
      <c r="AD20" s="16">
        <v>43</v>
      </c>
    </row>
    <row r="21" spans="1:30" ht="20.100000000000001" customHeight="1">
      <c r="A21" s="4">
        <v>17</v>
      </c>
      <c r="B21" s="10">
        <v>2503202256</v>
      </c>
      <c r="C21" s="20" t="s">
        <v>110</v>
      </c>
      <c r="D21" s="4">
        <v>24</v>
      </c>
      <c r="E21" s="4">
        <v>11550</v>
      </c>
      <c r="F21" s="4">
        <f t="shared" si="1"/>
        <v>87</v>
      </c>
      <c r="G21" s="4">
        <v>0</v>
      </c>
      <c r="H21" s="4">
        <v>0</v>
      </c>
      <c r="I21" s="4">
        <f t="shared" si="2"/>
        <v>0</v>
      </c>
      <c r="J21" s="4">
        <v>16</v>
      </c>
      <c r="K21" s="4">
        <v>7700</v>
      </c>
      <c r="L21" s="4">
        <f t="shared" si="3"/>
        <v>58</v>
      </c>
      <c r="M21" s="4">
        <v>21</v>
      </c>
      <c r="N21" s="4">
        <v>10450</v>
      </c>
      <c r="O21" s="4">
        <f t="shared" si="4"/>
        <v>79</v>
      </c>
      <c r="P21" s="4">
        <v>0</v>
      </c>
      <c r="Q21" s="4">
        <v>0</v>
      </c>
      <c r="R21" s="4">
        <f t="shared" si="5"/>
        <v>0</v>
      </c>
      <c r="S21" s="4">
        <v>0</v>
      </c>
      <c r="T21" s="4">
        <v>0</v>
      </c>
      <c r="U21" s="4">
        <f t="shared" si="6"/>
        <v>0</v>
      </c>
      <c r="V21" s="4">
        <f t="shared" si="7"/>
        <v>61</v>
      </c>
      <c r="W21" s="4">
        <f t="shared" si="8"/>
        <v>29700</v>
      </c>
      <c r="X21" s="4">
        <f t="shared" si="9"/>
        <v>224</v>
      </c>
      <c r="Y21" s="5">
        <f t="shared" si="10"/>
        <v>0</v>
      </c>
      <c r="Z21" s="16">
        <v>2503202256</v>
      </c>
      <c r="AA21" s="16" t="s">
        <v>110</v>
      </c>
      <c r="AB21" s="16">
        <v>21</v>
      </c>
      <c r="AC21" s="16">
        <v>10450</v>
      </c>
      <c r="AD21" s="16">
        <v>79</v>
      </c>
    </row>
    <row r="22" spans="1:30" ht="20.100000000000001" customHeight="1">
      <c r="A22" s="4">
        <v>18</v>
      </c>
      <c r="B22" s="10">
        <v>2502838876</v>
      </c>
      <c r="C22" s="20" t="s">
        <v>114</v>
      </c>
      <c r="D22" s="4">
        <v>26</v>
      </c>
      <c r="E22" s="4">
        <v>17614</v>
      </c>
      <c r="F22" s="4">
        <f t="shared" si="1"/>
        <v>133</v>
      </c>
      <c r="G22" s="4">
        <v>0</v>
      </c>
      <c r="H22" s="4">
        <v>0</v>
      </c>
      <c r="I22" s="4">
        <f t="shared" si="2"/>
        <v>0</v>
      </c>
      <c r="J22" s="4">
        <v>26</v>
      </c>
      <c r="K22" s="4">
        <v>18236</v>
      </c>
      <c r="L22" s="4">
        <f t="shared" si="3"/>
        <v>137</v>
      </c>
      <c r="M22" s="4">
        <v>26</v>
      </c>
      <c r="N22" s="4">
        <v>15848</v>
      </c>
      <c r="O22" s="4">
        <f t="shared" si="4"/>
        <v>119</v>
      </c>
      <c r="P22" s="4">
        <v>0</v>
      </c>
      <c r="Q22" s="4">
        <v>0</v>
      </c>
      <c r="R22" s="4">
        <f t="shared" si="5"/>
        <v>0</v>
      </c>
      <c r="S22" s="4">
        <v>0</v>
      </c>
      <c r="T22" s="4">
        <v>0</v>
      </c>
      <c r="U22" s="4">
        <f t="shared" si="6"/>
        <v>0</v>
      </c>
      <c r="V22" s="4">
        <f t="shared" si="7"/>
        <v>78</v>
      </c>
      <c r="W22" s="4">
        <f t="shared" si="8"/>
        <v>51698</v>
      </c>
      <c r="X22" s="4">
        <f t="shared" si="9"/>
        <v>389</v>
      </c>
      <c r="Y22" s="5">
        <f t="shared" si="10"/>
        <v>0</v>
      </c>
      <c r="Z22" s="16">
        <v>2502838876</v>
      </c>
      <c r="AA22" s="16" t="s">
        <v>114</v>
      </c>
      <c r="AB22" s="16">
        <v>26</v>
      </c>
      <c r="AC22" s="16">
        <v>15848</v>
      </c>
      <c r="AD22" s="16">
        <v>119</v>
      </c>
    </row>
    <row r="23" spans="1:30" ht="20.100000000000001" customHeight="1">
      <c r="A23" s="4">
        <v>19</v>
      </c>
      <c r="B23" s="10">
        <v>2502868512</v>
      </c>
      <c r="C23" s="20" t="s">
        <v>460</v>
      </c>
      <c r="D23" s="4">
        <v>26</v>
      </c>
      <c r="E23" s="4">
        <v>19615</v>
      </c>
      <c r="F23" s="4">
        <f t="shared" si="1"/>
        <v>148</v>
      </c>
      <c r="G23" s="4">
        <v>26</v>
      </c>
      <c r="H23" s="4">
        <v>21000</v>
      </c>
      <c r="I23" s="4">
        <f t="shared" si="2"/>
        <v>158</v>
      </c>
      <c r="J23" s="4">
        <v>25</v>
      </c>
      <c r="K23" s="4">
        <v>12072</v>
      </c>
      <c r="L23" s="4">
        <f t="shared" si="3"/>
        <v>91</v>
      </c>
      <c r="M23" s="4">
        <v>26</v>
      </c>
      <c r="N23" s="4">
        <v>18844</v>
      </c>
      <c r="O23" s="4">
        <f t="shared" si="4"/>
        <v>142</v>
      </c>
      <c r="P23" s="4">
        <v>0</v>
      </c>
      <c r="Q23" s="4">
        <v>0</v>
      </c>
      <c r="R23" s="4">
        <f t="shared" si="5"/>
        <v>0</v>
      </c>
      <c r="S23" s="4">
        <v>0</v>
      </c>
      <c r="T23" s="4">
        <v>0</v>
      </c>
      <c r="U23" s="4">
        <f t="shared" si="6"/>
        <v>0</v>
      </c>
      <c r="V23" s="4">
        <f t="shared" si="7"/>
        <v>103</v>
      </c>
      <c r="W23" s="4">
        <f t="shared" si="8"/>
        <v>71531</v>
      </c>
      <c r="X23" s="4">
        <f t="shared" si="9"/>
        <v>539</v>
      </c>
      <c r="Y23" s="5">
        <f t="shared" si="10"/>
        <v>0</v>
      </c>
      <c r="Z23" s="16">
        <v>2502868512</v>
      </c>
      <c r="AA23" s="16" t="s">
        <v>460</v>
      </c>
      <c r="AB23" s="16">
        <v>26</v>
      </c>
      <c r="AC23" s="16">
        <v>18844</v>
      </c>
      <c r="AD23" s="16">
        <v>142</v>
      </c>
    </row>
    <row r="24" spans="1:30" ht="20.100000000000001" customHeight="1">
      <c r="A24" s="4">
        <v>20</v>
      </c>
      <c r="B24" s="10">
        <v>2502866056</v>
      </c>
      <c r="C24" s="20" t="s">
        <v>171</v>
      </c>
      <c r="D24" s="4">
        <v>26</v>
      </c>
      <c r="E24" s="4">
        <v>17067</v>
      </c>
      <c r="F24" s="4">
        <f t="shared" si="1"/>
        <v>129</v>
      </c>
      <c r="G24" s="4">
        <v>26</v>
      </c>
      <c r="H24" s="4">
        <v>21000</v>
      </c>
      <c r="I24" s="4">
        <f t="shared" si="2"/>
        <v>158</v>
      </c>
      <c r="J24" s="4">
        <v>23</v>
      </c>
      <c r="K24" s="4">
        <v>11137</v>
      </c>
      <c r="L24" s="4">
        <f t="shared" si="3"/>
        <v>84</v>
      </c>
      <c r="M24" s="4">
        <v>26</v>
      </c>
      <c r="N24" s="4">
        <v>16623</v>
      </c>
      <c r="O24" s="4">
        <f t="shared" si="4"/>
        <v>125</v>
      </c>
      <c r="P24" s="4">
        <v>0</v>
      </c>
      <c r="Q24" s="4">
        <v>0</v>
      </c>
      <c r="R24" s="4">
        <f t="shared" si="5"/>
        <v>0</v>
      </c>
      <c r="S24" s="4">
        <v>0</v>
      </c>
      <c r="T24" s="4">
        <v>0</v>
      </c>
      <c r="U24" s="4">
        <f t="shared" si="6"/>
        <v>0</v>
      </c>
      <c r="V24" s="4">
        <f t="shared" si="7"/>
        <v>101</v>
      </c>
      <c r="W24" s="4">
        <f t="shared" si="8"/>
        <v>65827</v>
      </c>
      <c r="X24" s="4">
        <f t="shared" si="9"/>
        <v>496</v>
      </c>
      <c r="Y24" s="5">
        <f t="shared" si="10"/>
        <v>0</v>
      </c>
      <c r="Z24" s="16">
        <v>2502866056</v>
      </c>
      <c r="AA24" s="16" t="s">
        <v>171</v>
      </c>
      <c r="AB24" s="16">
        <v>26</v>
      </c>
      <c r="AC24" s="16">
        <v>16623</v>
      </c>
      <c r="AD24" s="16">
        <v>125</v>
      </c>
    </row>
    <row r="25" spans="1:30" ht="20.100000000000001" customHeight="1">
      <c r="A25" s="4">
        <v>21</v>
      </c>
      <c r="B25" s="10">
        <v>2502146332</v>
      </c>
      <c r="C25" s="20" t="s">
        <v>19</v>
      </c>
      <c r="D25" s="4">
        <v>18</v>
      </c>
      <c r="E25" s="4">
        <v>11550</v>
      </c>
      <c r="F25" s="4">
        <f t="shared" si="1"/>
        <v>87</v>
      </c>
      <c r="G25" s="4">
        <v>18</v>
      </c>
      <c r="H25" s="4">
        <v>11550</v>
      </c>
      <c r="I25" s="4">
        <f t="shared" si="2"/>
        <v>87</v>
      </c>
      <c r="J25" s="4">
        <v>13</v>
      </c>
      <c r="K25" s="4">
        <v>8250</v>
      </c>
      <c r="L25" s="4">
        <f t="shared" si="3"/>
        <v>62</v>
      </c>
      <c r="M25" s="4">
        <v>17</v>
      </c>
      <c r="N25" s="4">
        <v>11000</v>
      </c>
      <c r="O25" s="4">
        <f t="shared" si="4"/>
        <v>83</v>
      </c>
      <c r="P25" s="4">
        <v>0</v>
      </c>
      <c r="Q25" s="4">
        <v>0</v>
      </c>
      <c r="R25" s="4">
        <f t="shared" si="5"/>
        <v>0</v>
      </c>
      <c r="S25" s="4">
        <v>0</v>
      </c>
      <c r="T25" s="4">
        <v>0</v>
      </c>
      <c r="U25" s="4">
        <f t="shared" si="6"/>
        <v>0</v>
      </c>
      <c r="V25" s="4">
        <f t="shared" si="7"/>
        <v>66</v>
      </c>
      <c r="W25" s="4">
        <f t="shared" si="8"/>
        <v>42350</v>
      </c>
      <c r="X25" s="4">
        <f t="shared" si="9"/>
        <v>319</v>
      </c>
      <c r="Y25" s="5">
        <f t="shared" si="10"/>
        <v>0</v>
      </c>
      <c r="Z25" s="16">
        <v>2502146332</v>
      </c>
      <c r="AA25" s="16" t="s">
        <v>19</v>
      </c>
      <c r="AB25" s="16">
        <v>17</v>
      </c>
      <c r="AC25" s="16">
        <v>11000</v>
      </c>
      <c r="AD25" s="16">
        <v>83</v>
      </c>
    </row>
    <row r="26" spans="1:30" ht="20.100000000000001" customHeight="1">
      <c r="A26" s="4">
        <v>22</v>
      </c>
      <c r="B26" s="10">
        <v>2502866431</v>
      </c>
      <c r="C26" s="20" t="s">
        <v>264</v>
      </c>
      <c r="D26" s="4">
        <v>26</v>
      </c>
      <c r="E26" s="4">
        <v>13666</v>
      </c>
      <c r="F26" s="4">
        <f t="shared" si="1"/>
        <v>103</v>
      </c>
      <c r="G26" s="4">
        <v>26</v>
      </c>
      <c r="H26" s="4">
        <v>20708</v>
      </c>
      <c r="I26" s="4">
        <f t="shared" si="2"/>
        <v>156</v>
      </c>
      <c r="J26" s="4">
        <v>9</v>
      </c>
      <c r="K26" s="4">
        <v>4695</v>
      </c>
      <c r="L26" s="4">
        <f t="shared" si="3"/>
        <v>36</v>
      </c>
      <c r="M26" s="4">
        <v>26</v>
      </c>
      <c r="N26" s="4">
        <v>12960</v>
      </c>
      <c r="O26" s="4">
        <f t="shared" si="4"/>
        <v>98</v>
      </c>
      <c r="P26" s="4">
        <v>0</v>
      </c>
      <c r="Q26" s="4">
        <v>0</v>
      </c>
      <c r="R26" s="4">
        <f t="shared" si="5"/>
        <v>0</v>
      </c>
      <c r="S26" s="4">
        <v>0</v>
      </c>
      <c r="T26" s="4">
        <v>0</v>
      </c>
      <c r="U26" s="4">
        <f t="shared" si="6"/>
        <v>0</v>
      </c>
      <c r="V26" s="4">
        <f t="shared" si="7"/>
        <v>87</v>
      </c>
      <c r="W26" s="4">
        <f t="shared" si="8"/>
        <v>52029</v>
      </c>
      <c r="X26" s="4">
        <f t="shared" si="9"/>
        <v>393</v>
      </c>
      <c r="Y26" s="5">
        <f t="shared" si="10"/>
        <v>0</v>
      </c>
      <c r="Z26" s="16">
        <v>2502866431</v>
      </c>
      <c r="AA26" s="16" t="s">
        <v>264</v>
      </c>
      <c r="AB26" s="16">
        <v>26</v>
      </c>
      <c r="AC26" s="16">
        <v>12960</v>
      </c>
      <c r="AD26" s="16">
        <v>98</v>
      </c>
    </row>
    <row r="27" spans="1:30" ht="20.100000000000001" customHeight="1">
      <c r="A27" s="4">
        <v>23</v>
      </c>
      <c r="B27" s="10">
        <v>2503428916</v>
      </c>
      <c r="C27" s="20" t="s">
        <v>223</v>
      </c>
      <c r="D27" s="4">
        <v>26</v>
      </c>
      <c r="E27" s="4">
        <v>17073</v>
      </c>
      <c r="F27" s="4">
        <f t="shared" si="1"/>
        <v>129</v>
      </c>
      <c r="G27" s="4">
        <v>26</v>
      </c>
      <c r="H27" s="4">
        <v>20725</v>
      </c>
      <c r="I27" s="4">
        <f t="shared" si="2"/>
        <v>156</v>
      </c>
      <c r="J27" s="4">
        <v>10</v>
      </c>
      <c r="K27" s="4">
        <v>4896</v>
      </c>
      <c r="L27" s="4">
        <f t="shared" si="3"/>
        <v>37</v>
      </c>
      <c r="M27" s="4">
        <v>26</v>
      </c>
      <c r="N27" s="4">
        <v>16506</v>
      </c>
      <c r="O27" s="4">
        <f t="shared" si="4"/>
        <v>124</v>
      </c>
      <c r="P27" s="4">
        <v>0</v>
      </c>
      <c r="Q27" s="4">
        <v>0</v>
      </c>
      <c r="R27" s="4">
        <f t="shared" si="5"/>
        <v>0</v>
      </c>
      <c r="S27" s="4">
        <v>0</v>
      </c>
      <c r="T27" s="4">
        <v>0</v>
      </c>
      <c r="U27" s="4">
        <f t="shared" si="6"/>
        <v>0</v>
      </c>
      <c r="V27" s="4">
        <f t="shared" si="7"/>
        <v>88</v>
      </c>
      <c r="W27" s="4">
        <f t="shared" si="8"/>
        <v>59200</v>
      </c>
      <c r="X27" s="4">
        <f t="shared" si="9"/>
        <v>446</v>
      </c>
      <c r="Y27" s="5">
        <f t="shared" si="10"/>
        <v>0</v>
      </c>
      <c r="Z27" s="16">
        <v>2503428916</v>
      </c>
      <c r="AA27" s="16" t="s">
        <v>223</v>
      </c>
      <c r="AB27" s="16">
        <v>26</v>
      </c>
      <c r="AC27" s="16">
        <v>16506</v>
      </c>
      <c r="AD27" s="16">
        <v>124</v>
      </c>
    </row>
    <row r="28" spans="1:30" ht="20.100000000000001" customHeight="1">
      <c r="A28" s="4">
        <v>24</v>
      </c>
      <c r="B28" s="10">
        <v>2502866227</v>
      </c>
      <c r="C28" s="20" t="s">
        <v>499</v>
      </c>
      <c r="D28" s="4">
        <v>9</v>
      </c>
      <c r="E28" s="4">
        <v>4805</v>
      </c>
      <c r="F28" s="4">
        <f t="shared" si="1"/>
        <v>37</v>
      </c>
      <c r="G28" s="4">
        <v>26</v>
      </c>
      <c r="H28" s="4">
        <v>15317</v>
      </c>
      <c r="I28" s="4">
        <f t="shared" si="2"/>
        <v>115</v>
      </c>
      <c r="J28" s="4">
        <v>20</v>
      </c>
      <c r="K28" s="4">
        <v>9980</v>
      </c>
      <c r="L28" s="4">
        <f t="shared" si="3"/>
        <v>75</v>
      </c>
      <c r="M28" s="4">
        <v>26</v>
      </c>
      <c r="N28" s="4">
        <v>16738</v>
      </c>
      <c r="O28" s="4">
        <f t="shared" si="4"/>
        <v>126</v>
      </c>
      <c r="P28" s="4">
        <v>0</v>
      </c>
      <c r="Q28" s="4">
        <v>0</v>
      </c>
      <c r="R28" s="4">
        <f t="shared" si="5"/>
        <v>0</v>
      </c>
      <c r="S28" s="4">
        <v>0</v>
      </c>
      <c r="T28" s="4">
        <v>0</v>
      </c>
      <c r="U28" s="4">
        <f t="shared" si="6"/>
        <v>0</v>
      </c>
      <c r="V28" s="4">
        <f t="shared" si="7"/>
        <v>81</v>
      </c>
      <c r="W28" s="4">
        <f t="shared" si="8"/>
        <v>46840</v>
      </c>
      <c r="X28" s="4">
        <f t="shared" si="9"/>
        <v>353</v>
      </c>
      <c r="Y28" s="5">
        <f t="shared" si="10"/>
        <v>0</v>
      </c>
      <c r="Z28" s="87">
        <v>2502866227</v>
      </c>
      <c r="AA28" s="16" t="s">
        <v>499</v>
      </c>
      <c r="AB28" s="16">
        <v>26</v>
      </c>
      <c r="AC28" s="16">
        <v>16738</v>
      </c>
      <c r="AD28" s="16">
        <v>126</v>
      </c>
    </row>
    <row r="29" spans="1:30" ht="20.100000000000001" customHeight="1">
      <c r="A29" s="4">
        <v>25</v>
      </c>
      <c r="B29" s="10">
        <v>2502146335</v>
      </c>
      <c r="C29" s="20" t="s">
        <v>20</v>
      </c>
      <c r="D29" s="4">
        <v>26</v>
      </c>
      <c r="E29" s="4">
        <v>13200</v>
      </c>
      <c r="F29" s="4">
        <f t="shared" si="1"/>
        <v>99</v>
      </c>
      <c r="G29" s="4">
        <v>26</v>
      </c>
      <c r="H29" s="4">
        <v>13200</v>
      </c>
      <c r="I29" s="4">
        <f t="shared" si="2"/>
        <v>99</v>
      </c>
      <c r="J29" s="4">
        <v>26</v>
      </c>
      <c r="K29" s="4">
        <v>12650</v>
      </c>
      <c r="L29" s="4">
        <f t="shared" si="3"/>
        <v>95</v>
      </c>
      <c r="M29" s="4">
        <v>25</v>
      </c>
      <c r="N29" s="4">
        <v>12100</v>
      </c>
      <c r="O29" s="4">
        <f t="shared" si="4"/>
        <v>91</v>
      </c>
      <c r="P29" s="4">
        <v>0</v>
      </c>
      <c r="Q29" s="4">
        <v>0</v>
      </c>
      <c r="R29" s="4">
        <f t="shared" si="5"/>
        <v>0</v>
      </c>
      <c r="S29" s="4">
        <v>0</v>
      </c>
      <c r="T29" s="4">
        <v>0</v>
      </c>
      <c r="U29" s="4">
        <f t="shared" si="6"/>
        <v>0</v>
      </c>
      <c r="V29" s="4">
        <f t="shared" si="7"/>
        <v>103</v>
      </c>
      <c r="W29" s="4">
        <f t="shared" si="8"/>
        <v>51150</v>
      </c>
      <c r="X29" s="4">
        <f t="shared" si="9"/>
        <v>384</v>
      </c>
      <c r="Y29" s="5">
        <f t="shared" si="10"/>
        <v>0</v>
      </c>
      <c r="Z29" s="16">
        <v>2502146335</v>
      </c>
      <c r="AA29" s="16" t="s">
        <v>20</v>
      </c>
      <c r="AB29" s="16">
        <v>25</v>
      </c>
      <c r="AC29" s="16">
        <v>12100</v>
      </c>
      <c r="AD29" s="16">
        <v>91</v>
      </c>
    </row>
    <row r="30" spans="1:30" ht="20.100000000000001" customHeight="1">
      <c r="A30" s="4">
        <v>26</v>
      </c>
      <c r="B30" s="6">
        <v>2503527621</v>
      </c>
      <c r="C30" s="19" t="s">
        <v>125</v>
      </c>
      <c r="D30" s="4">
        <v>26</v>
      </c>
      <c r="E30" s="4">
        <v>13750</v>
      </c>
      <c r="F30" s="4">
        <f t="shared" si="1"/>
        <v>104</v>
      </c>
      <c r="G30" s="4">
        <v>26</v>
      </c>
      <c r="H30" s="4">
        <v>13200</v>
      </c>
      <c r="I30" s="4">
        <f t="shared" si="2"/>
        <v>99</v>
      </c>
      <c r="J30" s="4">
        <v>17</v>
      </c>
      <c r="K30" s="4">
        <v>11000</v>
      </c>
      <c r="L30" s="4">
        <f t="shared" si="3"/>
        <v>83</v>
      </c>
      <c r="M30" s="4">
        <v>26</v>
      </c>
      <c r="N30" s="4">
        <v>14850</v>
      </c>
      <c r="O30" s="4">
        <f t="shared" si="4"/>
        <v>112</v>
      </c>
      <c r="P30" s="4">
        <v>0</v>
      </c>
      <c r="Q30" s="4">
        <v>0</v>
      </c>
      <c r="R30" s="4">
        <f t="shared" si="5"/>
        <v>0</v>
      </c>
      <c r="S30" s="4">
        <v>0</v>
      </c>
      <c r="T30" s="4">
        <v>0</v>
      </c>
      <c r="U30" s="4">
        <f t="shared" si="6"/>
        <v>0</v>
      </c>
      <c r="V30" s="4">
        <f t="shared" si="7"/>
        <v>95</v>
      </c>
      <c r="W30" s="4">
        <f t="shared" si="8"/>
        <v>52800</v>
      </c>
      <c r="X30" s="4">
        <f t="shared" si="9"/>
        <v>398</v>
      </c>
      <c r="Y30" s="5">
        <f t="shared" si="10"/>
        <v>0</v>
      </c>
      <c r="Z30" s="16">
        <v>2503527621</v>
      </c>
      <c r="AA30" s="16" t="s">
        <v>125</v>
      </c>
      <c r="AB30" s="16">
        <v>26</v>
      </c>
      <c r="AC30" s="16">
        <v>14850</v>
      </c>
      <c r="AD30" s="16">
        <v>112</v>
      </c>
    </row>
    <row r="31" spans="1:30" ht="20.100000000000001" customHeight="1">
      <c r="A31" s="4">
        <v>27</v>
      </c>
      <c r="B31" s="6">
        <v>2503545590</v>
      </c>
      <c r="C31" s="19" t="s">
        <v>126</v>
      </c>
      <c r="D31" s="4">
        <v>26</v>
      </c>
      <c r="E31" s="4">
        <v>17180</v>
      </c>
      <c r="F31" s="4">
        <f t="shared" si="1"/>
        <v>129</v>
      </c>
      <c r="G31" s="4">
        <v>26</v>
      </c>
      <c r="H31" s="4">
        <v>21000</v>
      </c>
      <c r="I31" s="4">
        <f t="shared" si="2"/>
        <v>158</v>
      </c>
      <c r="J31" s="4">
        <v>13</v>
      </c>
      <c r="K31" s="4">
        <v>6673</v>
      </c>
      <c r="L31" s="4">
        <f t="shared" si="3"/>
        <v>51</v>
      </c>
      <c r="M31" s="4">
        <v>26</v>
      </c>
      <c r="N31" s="4">
        <v>13919</v>
      </c>
      <c r="O31" s="4">
        <f t="shared" si="4"/>
        <v>105</v>
      </c>
      <c r="P31" s="4">
        <v>0</v>
      </c>
      <c r="Q31" s="4">
        <v>0</v>
      </c>
      <c r="R31" s="4">
        <f t="shared" si="5"/>
        <v>0</v>
      </c>
      <c r="S31" s="4">
        <v>0</v>
      </c>
      <c r="T31" s="4">
        <v>0</v>
      </c>
      <c r="U31" s="4">
        <f t="shared" si="6"/>
        <v>0</v>
      </c>
      <c r="V31" s="4">
        <f t="shared" si="7"/>
        <v>91</v>
      </c>
      <c r="W31" s="4">
        <f t="shared" si="8"/>
        <v>58772</v>
      </c>
      <c r="X31" s="4">
        <f t="shared" si="9"/>
        <v>443</v>
      </c>
      <c r="Y31" s="5">
        <f t="shared" si="10"/>
        <v>0</v>
      </c>
      <c r="Z31" s="16">
        <v>2503545590</v>
      </c>
      <c r="AA31" s="16" t="s">
        <v>126</v>
      </c>
      <c r="AB31" s="16">
        <v>26</v>
      </c>
      <c r="AC31" s="16">
        <v>13919</v>
      </c>
      <c r="AD31" s="16">
        <v>105</v>
      </c>
    </row>
    <row r="32" spans="1:30" ht="20.100000000000001" customHeight="1">
      <c r="A32" s="4">
        <v>28</v>
      </c>
      <c r="B32" s="6">
        <v>2503690824</v>
      </c>
      <c r="C32" s="19" t="s">
        <v>524</v>
      </c>
      <c r="D32" s="4">
        <v>26</v>
      </c>
      <c r="E32" s="4">
        <v>15847</v>
      </c>
      <c r="F32" s="4">
        <f t="shared" si="1"/>
        <v>119</v>
      </c>
      <c r="G32" s="4">
        <v>26</v>
      </c>
      <c r="H32" s="4">
        <v>17903</v>
      </c>
      <c r="I32" s="4">
        <f t="shared" si="2"/>
        <v>135</v>
      </c>
      <c r="J32" s="4">
        <v>21</v>
      </c>
      <c r="K32" s="4">
        <v>10261</v>
      </c>
      <c r="L32" s="4">
        <f t="shared" si="3"/>
        <v>77</v>
      </c>
      <c r="M32" s="4">
        <v>26</v>
      </c>
      <c r="N32" s="4">
        <v>15748</v>
      </c>
      <c r="O32" s="4">
        <f t="shared" si="4"/>
        <v>119</v>
      </c>
      <c r="P32" s="4">
        <v>0</v>
      </c>
      <c r="Q32" s="4">
        <v>0</v>
      </c>
      <c r="R32" s="4">
        <f t="shared" si="5"/>
        <v>0</v>
      </c>
      <c r="S32" s="4">
        <v>0</v>
      </c>
      <c r="T32" s="4">
        <v>0</v>
      </c>
      <c r="U32" s="4">
        <f t="shared" si="6"/>
        <v>0</v>
      </c>
      <c r="V32" s="4">
        <f t="shared" si="7"/>
        <v>99</v>
      </c>
      <c r="W32" s="4">
        <f t="shared" si="8"/>
        <v>59759</v>
      </c>
      <c r="X32" s="4">
        <f t="shared" si="9"/>
        <v>450</v>
      </c>
      <c r="Y32" s="5">
        <f t="shared" si="10"/>
        <v>0</v>
      </c>
      <c r="Z32" s="16">
        <v>2503690824</v>
      </c>
      <c r="AA32" s="16" t="s">
        <v>524</v>
      </c>
      <c r="AB32" s="16">
        <v>26</v>
      </c>
      <c r="AC32" s="16">
        <v>15748</v>
      </c>
      <c r="AD32" s="16">
        <v>119</v>
      </c>
    </row>
    <row r="33" spans="1:30" ht="20.100000000000001" customHeight="1">
      <c r="A33" s="4">
        <v>29</v>
      </c>
      <c r="B33" s="6">
        <v>2502996410</v>
      </c>
      <c r="C33" s="19" t="s">
        <v>525</v>
      </c>
      <c r="D33" s="4">
        <v>26</v>
      </c>
      <c r="E33" s="4">
        <v>15992</v>
      </c>
      <c r="F33" s="4">
        <f t="shared" si="1"/>
        <v>120</v>
      </c>
      <c r="G33" s="4">
        <v>26</v>
      </c>
      <c r="H33" s="4">
        <v>21000</v>
      </c>
      <c r="I33" s="4">
        <f t="shared" si="2"/>
        <v>158</v>
      </c>
      <c r="J33" s="4">
        <v>20</v>
      </c>
      <c r="K33" s="4">
        <v>9797</v>
      </c>
      <c r="L33" s="4">
        <f t="shared" si="3"/>
        <v>74</v>
      </c>
      <c r="M33" s="4">
        <v>26</v>
      </c>
      <c r="N33" s="4">
        <v>16623</v>
      </c>
      <c r="O33" s="4">
        <f t="shared" si="4"/>
        <v>125</v>
      </c>
      <c r="P33" s="4">
        <v>0</v>
      </c>
      <c r="Q33" s="4">
        <v>0</v>
      </c>
      <c r="R33" s="4">
        <f t="shared" si="5"/>
        <v>0</v>
      </c>
      <c r="S33" s="4">
        <v>0</v>
      </c>
      <c r="T33" s="4">
        <v>0</v>
      </c>
      <c r="U33" s="4">
        <f t="shared" si="6"/>
        <v>0</v>
      </c>
      <c r="V33" s="4">
        <f t="shared" si="7"/>
        <v>98</v>
      </c>
      <c r="W33" s="4">
        <f t="shared" si="8"/>
        <v>63412</v>
      </c>
      <c r="X33" s="4">
        <f t="shared" si="9"/>
        <v>477</v>
      </c>
      <c r="Y33" s="5">
        <f t="shared" si="10"/>
        <v>0</v>
      </c>
      <c r="Z33" s="16">
        <v>2502996410</v>
      </c>
      <c r="AA33" s="16" t="s">
        <v>525</v>
      </c>
      <c r="AB33" s="16">
        <v>26</v>
      </c>
      <c r="AC33" s="16">
        <v>16623</v>
      </c>
      <c r="AD33" s="16">
        <v>125</v>
      </c>
    </row>
    <row r="34" spans="1:30" ht="20.100000000000001" customHeight="1">
      <c r="A34" s="4">
        <v>30</v>
      </c>
      <c r="B34" s="6">
        <v>2502146333</v>
      </c>
      <c r="C34" s="19" t="s">
        <v>136</v>
      </c>
      <c r="D34" s="4">
        <v>26</v>
      </c>
      <c r="E34" s="4">
        <v>19000</v>
      </c>
      <c r="F34" s="4">
        <f t="shared" si="1"/>
        <v>143</v>
      </c>
      <c r="G34" s="4">
        <v>26</v>
      </c>
      <c r="H34" s="4">
        <v>19000</v>
      </c>
      <c r="I34" s="4">
        <f t="shared" si="2"/>
        <v>143</v>
      </c>
      <c r="J34" s="4">
        <v>26</v>
      </c>
      <c r="K34" s="4">
        <v>19000</v>
      </c>
      <c r="L34" s="4">
        <f t="shared" si="3"/>
        <v>143</v>
      </c>
      <c r="M34" s="4">
        <v>26</v>
      </c>
      <c r="N34" s="4">
        <v>19000</v>
      </c>
      <c r="O34" s="4">
        <f t="shared" si="4"/>
        <v>143</v>
      </c>
      <c r="P34" s="4">
        <v>0</v>
      </c>
      <c r="Q34" s="4">
        <v>0</v>
      </c>
      <c r="R34" s="4">
        <f t="shared" si="5"/>
        <v>0</v>
      </c>
      <c r="S34" s="4">
        <v>0</v>
      </c>
      <c r="T34" s="4">
        <v>0</v>
      </c>
      <c r="U34" s="4">
        <f t="shared" si="6"/>
        <v>0</v>
      </c>
      <c r="V34" s="4">
        <f t="shared" si="7"/>
        <v>104</v>
      </c>
      <c r="W34" s="4">
        <f t="shared" si="8"/>
        <v>76000</v>
      </c>
      <c r="X34" s="4">
        <f t="shared" si="9"/>
        <v>572</v>
      </c>
      <c r="Y34" s="5">
        <f t="shared" si="10"/>
        <v>0</v>
      </c>
      <c r="Z34" s="16">
        <v>2502146333</v>
      </c>
      <c r="AA34" s="16" t="s">
        <v>136</v>
      </c>
      <c r="AB34" s="16">
        <v>26</v>
      </c>
      <c r="AC34" s="16">
        <v>19000</v>
      </c>
      <c r="AD34" s="16">
        <v>143</v>
      </c>
    </row>
    <row r="35" spans="1:30" ht="20.100000000000001" customHeight="1">
      <c r="A35" s="4">
        <v>31</v>
      </c>
      <c r="B35" s="6">
        <v>2503739422</v>
      </c>
      <c r="C35" s="19" t="s">
        <v>142</v>
      </c>
      <c r="D35" s="4">
        <v>26</v>
      </c>
      <c r="E35" s="4">
        <v>15112</v>
      </c>
      <c r="F35" s="4">
        <f t="shared" si="1"/>
        <v>114</v>
      </c>
      <c r="G35" s="4">
        <v>26</v>
      </c>
      <c r="H35" s="4">
        <v>18637</v>
      </c>
      <c r="I35" s="4">
        <f t="shared" si="2"/>
        <v>140</v>
      </c>
      <c r="J35" s="4">
        <v>21</v>
      </c>
      <c r="K35" s="4">
        <v>10443</v>
      </c>
      <c r="L35" s="4">
        <f t="shared" si="3"/>
        <v>79</v>
      </c>
      <c r="M35" s="4">
        <v>26</v>
      </c>
      <c r="N35" s="4">
        <v>15006</v>
      </c>
      <c r="O35" s="4">
        <f t="shared" si="4"/>
        <v>113</v>
      </c>
      <c r="P35" s="4">
        <v>0</v>
      </c>
      <c r="Q35" s="4">
        <v>0</v>
      </c>
      <c r="R35" s="4">
        <f t="shared" si="5"/>
        <v>0</v>
      </c>
      <c r="S35" s="4">
        <v>0</v>
      </c>
      <c r="T35" s="4">
        <v>0</v>
      </c>
      <c r="U35" s="4">
        <f t="shared" si="6"/>
        <v>0</v>
      </c>
      <c r="V35" s="4">
        <f t="shared" si="7"/>
        <v>99</v>
      </c>
      <c r="W35" s="4">
        <f t="shared" si="8"/>
        <v>59198</v>
      </c>
      <c r="X35" s="4">
        <f t="shared" si="9"/>
        <v>446</v>
      </c>
      <c r="Y35" s="5">
        <f t="shared" si="10"/>
        <v>0</v>
      </c>
      <c r="Z35" s="16">
        <v>2503739422</v>
      </c>
      <c r="AA35" s="16" t="s">
        <v>142</v>
      </c>
      <c r="AB35" s="16">
        <v>26</v>
      </c>
      <c r="AC35" s="16">
        <v>15006</v>
      </c>
      <c r="AD35" s="16">
        <v>113</v>
      </c>
    </row>
    <row r="36" spans="1:30" ht="20.100000000000001" customHeight="1">
      <c r="A36" s="4">
        <v>32</v>
      </c>
      <c r="B36" s="6">
        <v>2503759198</v>
      </c>
      <c r="C36" s="19" t="s">
        <v>146</v>
      </c>
      <c r="D36" s="4">
        <v>26</v>
      </c>
      <c r="E36" s="4">
        <v>17125</v>
      </c>
      <c r="F36" s="4">
        <f t="shared" si="1"/>
        <v>129</v>
      </c>
      <c r="G36" s="4">
        <v>17</v>
      </c>
      <c r="H36" s="4">
        <v>8646</v>
      </c>
      <c r="I36" s="4">
        <f t="shared" si="2"/>
        <v>65</v>
      </c>
      <c r="J36" s="4">
        <v>22</v>
      </c>
      <c r="K36" s="4">
        <v>10767</v>
      </c>
      <c r="L36" s="4">
        <f t="shared" si="3"/>
        <v>81</v>
      </c>
      <c r="M36" s="4">
        <v>26</v>
      </c>
      <c r="N36" s="4">
        <v>16745</v>
      </c>
      <c r="O36" s="4">
        <f t="shared" si="4"/>
        <v>126</v>
      </c>
      <c r="P36" s="4">
        <v>0</v>
      </c>
      <c r="Q36" s="4">
        <v>0</v>
      </c>
      <c r="R36" s="4">
        <f t="shared" si="5"/>
        <v>0</v>
      </c>
      <c r="S36" s="4">
        <v>0</v>
      </c>
      <c r="T36" s="4">
        <v>0</v>
      </c>
      <c r="U36" s="4">
        <f t="shared" si="6"/>
        <v>0</v>
      </c>
      <c r="V36" s="4">
        <f t="shared" si="7"/>
        <v>91</v>
      </c>
      <c r="W36" s="4">
        <f t="shared" si="8"/>
        <v>53283</v>
      </c>
      <c r="X36" s="4">
        <f t="shared" si="9"/>
        <v>401</v>
      </c>
      <c r="Y36" s="5">
        <f t="shared" si="10"/>
        <v>0</v>
      </c>
      <c r="Z36" s="16">
        <v>2503759198</v>
      </c>
      <c r="AA36" s="16" t="s">
        <v>146</v>
      </c>
      <c r="AB36" s="16">
        <v>26</v>
      </c>
      <c r="AC36" s="16">
        <v>16745</v>
      </c>
      <c r="AD36" s="16">
        <v>126</v>
      </c>
    </row>
    <row r="37" spans="1:30" ht="20.100000000000001" customHeight="1">
      <c r="A37" s="4">
        <v>33</v>
      </c>
      <c r="B37" s="6">
        <v>2502203661</v>
      </c>
      <c r="C37" s="19" t="s">
        <v>70</v>
      </c>
      <c r="D37" s="4">
        <v>26</v>
      </c>
      <c r="E37" s="4">
        <v>19000</v>
      </c>
      <c r="F37" s="4">
        <f t="shared" si="1"/>
        <v>143</v>
      </c>
      <c r="G37" s="4">
        <v>26</v>
      </c>
      <c r="H37" s="4">
        <v>19000</v>
      </c>
      <c r="I37" s="4">
        <f t="shared" si="2"/>
        <v>143</v>
      </c>
      <c r="J37" s="4">
        <v>26</v>
      </c>
      <c r="K37" s="4">
        <v>19000</v>
      </c>
      <c r="L37" s="4">
        <f t="shared" si="3"/>
        <v>143</v>
      </c>
      <c r="M37" s="4">
        <v>26</v>
      </c>
      <c r="N37" s="4">
        <v>19000</v>
      </c>
      <c r="O37" s="4">
        <f t="shared" si="4"/>
        <v>143</v>
      </c>
      <c r="P37" s="4">
        <v>0</v>
      </c>
      <c r="Q37" s="4">
        <v>0</v>
      </c>
      <c r="R37" s="4">
        <f t="shared" si="5"/>
        <v>0</v>
      </c>
      <c r="S37" s="4">
        <v>0</v>
      </c>
      <c r="T37" s="4">
        <v>0</v>
      </c>
      <c r="U37" s="4">
        <f t="shared" si="6"/>
        <v>0</v>
      </c>
      <c r="V37" s="4">
        <f t="shared" si="7"/>
        <v>104</v>
      </c>
      <c r="W37" s="4">
        <f t="shared" si="8"/>
        <v>76000</v>
      </c>
      <c r="X37" s="4">
        <f t="shared" si="9"/>
        <v>572</v>
      </c>
      <c r="Y37" s="5">
        <f t="shared" si="10"/>
        <v>0</v>
      </c>
      <c r="Z37" s="16">
        <v>2502203661</v>
      </c>
      <c r="AA37" s="16" t="s">
        <v>70</v>
      </c>
      <c r="AB37" s="16">
        <v>26</v>
      </c>
      <c r="AC37" s="16">
        <v>19000</v>
      </c>
      <c r="AD37" s="16">
        <v>143</v>
      </c>
    </row>
    <row r="38" spans="1:30" ht="20.100000000000001" customHeight="1">
      <c r="A38" s="4">
        <v>34</v>
      </c>
      <c r="B38" s="6">
        <v>2504011775</v>
      </c>
      <c r="C38" s="19" t="s">
        <v>233</v>
      </c>
      <c r="D38" s="4">
        <v>16</v>
      </c>
      <c r="E38" s="4">
        <v>7827</v>
      </c>
      <c r="F38" s="4">
        <f t="shared" si="1"/>
        <v>59</v>
      </c>
      <c r="G38" s="4">
        <v>0</v>
      </c>
      <c r="H38" s="4">
        <v>0</v>
      </c>
      <c r="I38" s="4">
        <f t="shared" si="2"/>
        <v>0</v>
      </c>
      <c r="J38" s="4"/>
      <c r="K38" s="4"/>
      <c r="L38" s="4">
        <f t="shared" si="3"/>
        <v>0</v>
      </c>
      <c r="M38" s="4">
        <v>26</v>
      </c>
      <c r="N38" s="4">
        <v>14509</v>
      </c>
      <c r="O38" s="4">
        <f t="shared" si="4"/>
        <v>109</v>
      </c>
      <c r="P38" s="4">
        <v>0</v>
      </c>
      <c r="Q38" s="4">
        <v>0</v>
      </c>
      <c r="R38" s="4">
        <f t="shared" si="5"/>
        <v>0</v>
      </c>
      <c r="S38" s="4">
        <v>0</v>
      </c>
      <c r="T38" s="4">
        <v>0</v>
      </c>
      <c r="U38" s="4">
        <f t="shared" si="6"/>
        <v>0</v>
      </c>
      <c r="V38" s="4">
        <f t="shared" si="7"/>
        <v>42</v>
      </c>
      <c r="W38" s="4">
        <f t="shared" si="8"/>
        <v>22336</v>
      </c>
      <c r="X38" s="4">
        <f t="shared" si="9"/>
        <v>168</v>
      </c>
      <c r="Y38" s="5">
        <f t="shared" si="10"/>
        <v>0</v>
      </c>
      <c r="Z38" s="16">
        <v>2504011775</v>
      </c>
      <c r="AA38" s="16" t="s">
        <v>233</v>
      </c>
      <c r="AB38" s="16">
        <v>26</v>
      </c>
      <c r="AC38" s="16">
        <v>14509</v>
      </c>
      <c r="AD38" s="16">
        <v>109</v>
      </c>
    </row>
    <row r="39" spans="1:30" ht="20.100000000000001" customHeight="1">
      <c r="A39" s="4">
        <v>35</v>
      </c>
      <c r="B39" s="6">
        <v>2503204302</v>
      </c>
      <c r="C39" s="19" t="s">
        <v>147</v>
      </c>
      <c r="D39" s="4">
        <v>21</v>
      </c>
      <c r="E39" s="4">
        <v>10450</v>
      </c>
      <c r="F39" s="4">
        <f t="shared" si="1"/>
        <v>79</v>
      </c>
      <c r="G39" s="4">
        <v>16</v>
      </c>
      <c r="H39" s="4">
        <v>7700</v>
      </c>
      <c r="I39" s="4">
        <f t="shared" si="2"/>
        <v>58</v>
      </c>
      <c r="J39" s="4">
        <v>26</v>
      </c>
      <c r="K39" s="4">
        <v>12650</v>
      </c>
      <c r="L39" s="4">
        <f t="shared" si="3"/>
        <v>95</v>
      </c>
      <c r="M39" s="4">
        <v>26</v>
      </c>
      <c r="N39" s="4">
        <v>13750</v>
      </c>
      <c r="O39" s="4">
        <f t="shared" si="4"/>
        <v>104</v>
      </c>
      <c r="P39" s="4">
        <v>0</v>
      </c>
      <c r="Q39" s="4">
        <v>0</v>
      </c>
      <c r="R39" s="4">
        <f t="shared" si="5"/>
        <v>0</v>
      </c>
      <c r="S39" s="4">
        <v>0</v>
      </c>
      <c r="T39" s="4">
        <v>0</v>
      </c>
      <c r="U39" s="4">
        <f t="shared" si="6"/>
        <v>0</v>
      </c>
      <c r="V39" s="4">
        <f t="shared" si="7"/>
        <v>89</v>
      </c>
      <c r="W39" s="4">
        <f t="shared" si="8"/>
        <v>44550</v>
      </c>
      <c r="X39" s="4">
        <f t="shared" si="9"/>
        <v>336</v>
      </c>
      <c r="Y39" s="5">
        <f t="shared" si="10"/>
        <v>0</v>
      </c>
      <c r="Z39" s="16">
        <v>2503204302</v>
      </c>
      <c r="AA39" s="16" t="s">
        <v>147</v>
      </c>
      <c r="AB39" s="16">
        <v>26</v>
      </c>
      <c r="AC39" s="16">
        <v>13750</v>
      </c>
      <c r="AD39" s="16">
        <v>104</v>
      </c>
    </row>
    <row r="40" spans="1:30" ht="20.100000000000001" customHeight="1">
      <c r="A40" s="4">
        <v>36</v>
      </c>
      <c r="B40" s="6">
        <v>2502203664</v>
      </c>
      <c r="C40" s="19" t="s">
        <v>148</v>
      </c>
      <c r="D40" s="4">
        <v>24</v>
      </c>
      <c r="E40" s="4">
        <v>11550</v>
      </c>
      <c r="F40" s="4">
        <f t="shared" si="1"/>
        <v>87</v>
      </c>
      <c r="G40" s="4">
        <v>26</v>
      </c>
      <c r="H40" s="4">
        <v>13200</v>
      </c>
      <c r="I40" s="4">
        <f t="shared" si="2"/>
        <v>99</v>
      </c>
      <c r="J40" s="4">
        <v>25</v>
      </c>
      <c r="K40" s="4">
        <v>12100</v>
      </c>
      <c r="L40" s="4">
        <f t="shared" si="3"/>
        <v>91</v>
      </c>
      <c r="M40" s="4">
        <v>26</v>
      </c>
      <c r="N40" s="4">
        <v>13750</v>
      </c>
      <c r="O40" s="4">
        <f t="shared" si="4"/>
        <v>104</v>
      </c>
      <c r="P40" s="4">
        <v>0</v>
      </c>
      <c r="Q40" s="4">
        <v>0</v>
      </c>
      <c r="R40" s="4">
        <f t="shared" si="5"/>
        <v>0</v>
      </c>
      <c r="S40" s="4">
        <v>0</v>
      </c>
      <c r="T40" s="4">
        <v>0</v>
      </c>
      <c r="U40" s="4">
        <f t="shared" si="6"/>
        <v>0</v>
      </c>
      <c r="V40" s="4">
        <f t="shared" si="7"/>
        <v>101</v>
      </c>
      <c r="W40" s="4">
        <f t="shared" si="8"/>
        <v>50600</v>
      </c>
      <c r="X40" s="4">
        <f t="shared" si="9"/>
        <v>381</v>
      </c>
      <c r="Y40" s="5">
        <f t="shared" si="10"/>
        <v>0</v>
      </c>
      <c r="Z40" s="16">
        <v>2502203664</v>
      </c>
      <c r="AA40" s="16" t="s">
        <v>148</v>
      </c>
      <c r="AB40" s="16">
        <v>26</v>
      </c>
      <c r="AC40" s="16">
        <v>13750</v>
      </c>
      <c r="AD40" s="16">
        <v>104</v>
      </c>
    </row>
    <row r="41" spans="1:30" ht="20.100000000000001" customHeight="1">
      <c r="A41" s="4">
        <v>37</v>
      </c>
      <c r="B41" s="6">
        <v>2501890193</v>
      </c>
      <c r="C41" s="19" t="s">
        <v>194</v>
      </c>
      <c r="D41" s="4">
        <v>26</v>
      </c>
      <c r="E41" s="4">
        <v>12650</v>
      </c>
      <c r="F41" s="4">
        <f t="shared" si="1"/>
        <v>95</v>
      </c>
      <c r="G41" s="4">
        <v>22</v>
      </c>
      <c r="H41" s="4">
        <v>11000</v>
      </c>
      <c r="I41" s="4">
        <f t="shared" si="2"/>
        <v>83</v>
      </c>
      <c r="J41" s="4">
        <v>20</v>
      </c>
      <c r="K41" s="4">
        <v>9900</v>
      </c>
      <c r="L41" s="4">
        <f t="shared" si="3"/>
        <v>75</v>
      </c>
      <c r="M41" s="4">
        <v>25</v>
      </c>
      <c r="N41" s="4">
        <v>12100</v>
      </c>
      <c r="O41" s="4">
        <f t="shared" si="4"/>
        <v>91</v>
      </c>
      <c r="P41" s="4">
        <v>0</v>
      </c>
      <c r="Q41" s="4">
        <v>0</v>
      </c>
      <c r="R41" s="4">
        <f t="shared" si="5"/>
        <v>0</v>
      </c>
      <c r="S41" s="4">
        <v>0</v>
      </c>
      <c r="T41" s="4">
        <v>0</v>
      </c>
      <c r="U41" s="4">
        <f t="shared" si="6"/>
        <v>0</v>
      </c>
      <c r="V41" s="4">
        <f t="shared" si="7"/>
        <v>93</v>
      </c>
      <c r="W41" s="4">
        <f t="shared" si="8"/>
        <v>45650</v>
      </c>
      <c r="X41" s="4">
        <f t="shared" si="9"/>
        <v>344</v>
      </c>
      <c r="Y41" s="5">
        <f t="shared" si="10"/>
        <v>0</v>
      </c>
      <c r="Z41" s="16">
        <v>2501890193</v>
      </c>
      <c r="AA41" s="16" t="s">
        <v>194</v>
      </c>
      <c r="AB41" s="16">
        <v>25</v>
      </c>
      <c r="AC41" s="16">
        <v>12100</v>
      </c>
      <c r="AD41" s="16">
        <v>91</v>
      </c>
    </row>
    <row r="42" spans="1:30" ht="20.100000000000001" customHeight="1">
      <c r="A42" s="4">
        <v>38</v>
      </c>
      <c r="B42" s="6">
        <v>2503117842</v>
      </c>
      <c r="C42" s="19" t="s">
        <v>195</v>
      </c>
      <c r="D42" s="4">
        <v>26</v>
      </c>
      <c r="E42" s="4">
        <v>13750</v>
      </c>
      <c r="F42" s="4">
        <f t="shared" si="1"/>
        <v>104</v>
      </c>
      <c r="G42" s="4">
        <v>26</v>
      </c>
      <c r="H42" s="4">
        <v>15950</v>
      </c>
      <c r="I42" s="4">
        <f t="shared" si="2"/>
        <v>120</v>
      </c>
      <c r="J42" s="4">
        <v>26</v>
      </c>
      <c r="K42" s="4">
        <v>15950</v>
      </c>
      <c r="L42" s="4">
        <f t="shared" si="3"/>
        <v>120</v>
      </c>
      <c r="M42" s="4">
        <v>26</v>
      </c>
      <c r="N42" s="4">
        <v>16500</v>
      </c>
      <c r="O42" s="4">
        <f t="shared" si="4"/>
        <v>124</v>
      </c>
      <c r="P42" s="4">
        <v>0</v>
      </c>
      <c r="Q42" s="4">
        <v>0</v>
      </c>
      <c r="R42" s="4">
        <f t="shared" si="5"/>
        <v>0</v>
      </c>
      <c r="S42" s="4">
        <v>0</v>
      </c>
      <c r="T42" s="4">
        <v>0</v>
      </c>
      <c r="U42" s="4">
        <f t="shared" si="6"/>
        <v>0</v>
      </c>
      <c r="V42" s="4">
        <f t="shared" si="7"/>
        <v>104</v>
      </c>
      <c r="W42" s="4">
        <f t="shared" si="8"/>
        <v>62150</v>
      </c>
      <c r="X42" s="4">
        <f t="shared" si="9"/>
        <v>468</v>
      </c>
      <c r="Y42" s="5">
        <f t="shared" si="10"/>
        <v>0</v>
      </c>
      <c r="Z42" s="16">
        <v>2503117842</v>
      </c>
      <c r="AA42" s="16" t="s">
        <v>195</v>
      </c>
      <c r="AB42" s="16">
        <v>26</v>
      </c>
      <c r="AC42" s="16">
        <v>16500</v>
      </c>
      <c r="AD42" s="16">
        <v>124</v>
      </c>
    </row>
    <row r="43" spans="1:30" ht="20.100000000000001" customHeight="1">
      <c r="A43" s="4">
        <v>39</v>
      </c>
      <c r="B43" s="6">
        <v>2503738717</v>
      </c>
      <c r="C43" s="19" t="s">
        <v>249</v>
      </c>
      <c r="D43" s="4">
        <v>26</v>
      </c>
      <c r="E43" s="4">
        <v>17696</v>
      </c>
      <c r="F43" s="4">
        <f t="shared" si="1"/>
        <v>133</v>
      </c>
      <c r="G43" s="4">
        <v>26</v>
      </c>
      <c r="H43" s="4">
        <v>20970</v>
      </c>
      <c r="I43" s="4">
        <f t="shared" si="2"/>
        <v>158</v>
      </c>
      <c r="J43" s="4">
        <v>21</v>
      </c>
      <c r="K43" s="4">
        <v>10562</v>
      </c>
      <c r="L43" s="4">
        <f t="shared" si="3"/>
        <v>80</v>
      </c>
      <c r="M43" s="4">
        <v>26</v>
      </c>
      <c r="N43" s="4">
        <v>16293</v>
      </c>
      <c r="O43" s="4">
        <f t="shared" si="4"/>
        <v>123</v>
      </c>
      <c r="P43" s="4">
        <v>0</v>
      </c>
      <c r="Q43" s="4">
        <v>0</v>
      </c>
      <c r="R43" s="4">
        <f t="shared" si="5"/>
        <v>0</v>
      </c>
      <c r="S43" s="4">
        <v>0</v>
      </c>
      <c r="T43" s="4">
        <v>0</v>
      </c>
      <c r="U43" s="4">
        <f t="shared" si="6"/>
        <v>0</v>
      </c>
      <c r="V43" s="4">
        <f t="shared" si="7"/>
        <v>99</v>
      </c>
      <c r="W43" s="4">
        <f t="shared" si="8"/>
        <v>65521</v>
      </c>
      <c r="X43" s="4">
        <f t="shared" si="9"/>
        <v>494</v>
      </c>
      <c r="Y43" s="5">
        <f t="shared" si="10"/>
        <v>0</v>
      </c>
      <c r="Z43" s="16">
        <v>2503738717</v>
      </c>
      <c r="AA43" s="16" t="s">
        <v>249</v>
      </c>
      <c r="AB43" s="16">
        <v>26</v>
      </c>
      <c r="AC43" s="16">
        <v>16293</v>
      </c>
      <c r="AD43" s="16">
        <v>123</v>
      </c>
    </row>
    <row r="44" spans="1:30" ht="20.100000000000001" customHeight="1">
      <c r="A44" s="4">
        <v>40</v>
      </c>
      <c r="B44" s="6">
        <v>2502585337</v>
      </c>
      <c r="C44" s="19" t="s">
        <v>218</v>
      </c>
      <c r="D44" s="4">
        <v>26</v>
      </c>
      <c r="E44" s="4">
        <v>14850</v>
      </c>
      <c r="F44" s="4">
        <f t="shared" si="1"/>
        <v>112</v>
      </c>
      <c r="G44" s="4">
        <v>26</v>
      </c>
      <c r="H44" s="4">
        <v>14300</v>
      </c>
      <c r="I44" s="4">
        <f t="shared" si="2"/>
        <v>108</v>
      </c>
      <c r="J44" s="4">
        <v>26</v>
      </c>
      <c r="K44" s="4">
        <v>15400</v>
      </c>
      <c r="L44" s="4">
        <f t="shared" si="3"/>
        <v>116</v>
      </c>
      <c r="M44" s="4">
        <v>26</v>
      </c>
      <c r="N44" s="4">
        <v>13750</v>
      </c>
      <c r="O44" s="4">
        <f t="shared" si="4"/>
        <v>104</v>
      </c>
      <c r="P44" s="4">
        <v>0</v>
      </c>
      <c r="Q44" s="4">
        <v>0</v>
      </c>
      <c r="R44" s="4">
        <f t="shared" si="5"/>
        <v>0</v>
      </c>
      <c r="S44" s="4">
        <v>0</v>
      </c>
      <c r="T44" s="4">
        <v>0</v>
      </c>
      <c r="U44" s="4">
        <f t="shared" si="6"/>
        <v>0</v>
      </c>
      <c r="V44" s="4">
        <f t="shared" si="7"/>
        <v>104</v>
      </c>
      <c r="W44" s="4">
        <f t="shared" si="8"/>
        <v>58300</v>
      </c>
      <c r="X44" s="4">
        <f t="shared" si="9"/>
        <v>440</v>
      </c>
      <c r="Y44" s="5">
        <f t="shared" si="10"/>
        <v>0</v>
      </c>
      <c r="Z44" s="16">
        <v>2502585337</v>
      </c>
      <c r="AA44" s="16" t="s">
        <v>218</v>
      </c>
      <c r="AB44" s="16">
        <v>26</v>
      </c>
      <c r="AC44" s="16">
        <v>13750</v>
      </c>
      <c r="AD44" s="16">
        <v>104</v>
      </c>
    </row>
    <row r="45" spans="1:30" ht="20.100000000000001" customHeight="1">
      <c r="A45" s="4">
        <v>41</v>
      </c>
      <c r="B45" s="6">
        <v>2502208853</v>
      </c>
      <c r="C45" s="19" t="s">
        <v>432</v>
      </c>
      <c r="D45" s="4">
        <v>26</v>
      </c>
      <c r="E45" s="4">
        <v>14300</v>
      </c>
      <c r="F45" s="4">
        <f t="shared" si="1"/>
        <v>108</v>
      </c>
      <c r="G45" s="4">
        <v>26</v>
      </c>
      <c r="H45" s="4">
        <v>14850</v>
      </c>
      <c r="I45" s="4">
        <f t="shared" si="2"/>
        <v>112</v>
      </c>
      <c r="J45" s="4">
        <v>26</v>
      </c>
      <c r="K45" s="4">
        <v>15400</v>
      </c>
      <c r="L45" s="4">
        <f t="shared" si="3"/>
        <v>116</v>
      </c>
      <c r="M45" s="4">
        <v>26</v>
      </c>
      <c r="N45" s="4">
        <v>14850</v>
      </c>
      <c r="O45" s="4">
        <f t="shared" si="4"/>
        <v>112</v>
      </c>
      <c r="P45" s="4">
        <v>0</v>
      </c>
      <c r="Q45" s="4">
        <v>0</v>
      </c>
      <c r="R45" s="4">
        <f t="shared" si="5"/>
        <v>0</v>
      </c>
      <c r="S45" s="4">
        <v>0</v>
      </c>
      <c r="T45" s="4">
        <v>0</v>
      </c>
      <c r="U45" s="4">
        <f t="shared" si="6"/>
        <v>0</v>
      </c>
      <c r="V45" s="4">
        <f t="shared" si="7"/>
        <v>104</v>
      </c>
      <c r="W45" s="4">
        <f t="shared" si="8"/>
        <v>59400</v>
      </c>
      <c r="X45" s="4">
        <f t="shared" si="9"/>
        <v>448</v>
      </c>
      <c r="Y45" s="5">
        <f t="shared" si="10"/>
        <v>0</v>
      </c>
      <c r="Z45" s="16">
        <v>2502208853</v>
      </c>
      <c r="AA45" s="16" t="s">
        <v>432</v>
      </c>
      <c r="AB45" s="16">
        <v>26</v>
      </c>
      <c r="AC45" s="16">
        <v>14850</v>
      </c>
      <c r="AD45" s="16">
        <v>112</v>
      </c>
    </row>
    <row r="46" spans="1:30" ht="20.100000000000001" customHeight="1">
      <c r="A46" s="4">
        <v>42</v>
      </c>
      <c r="B46" s="6">
        <v>2503451602</v>
      </c>
      <c r="C46" s="19" t="s">
        <v>433</v>
      </c>
      <c r="D46" s="4">
        <v>26</v>
      </c>
      <c r="E46" s="4">
        <v>14088</v>
      </c>
      <c r="F46" s="4">
        <f t="shared" si="1"/>
        <v>106</v>
      </c>
      <c r="G46" s="4">
        <v>26</v>
      </c>
      <c r="H46" s="4">
        <v>18287</v>
      </c>
      <c r="I46" s="4">
        <f t="shared" si="2"/>
        <v>138</v>
      </c>
      <c r="J46" s="4">
        <v>23</v>
      </c>
      <c r="K46" s="4">
        <v>11634</v>
      </c>
      <c r="L46" s="4">
        <f t="shared" si="3"/>
        <v>88</v>
      </c>
      <c r="M46" s="4">
        <v>22</v>
      </c>
      <c r="N46" s="4">
        <v>11340</v>
      </c>
      <c r="O46" s="4">
        <f t="shared" si="4"/>
        <v>86</v>
      </c>
      <c r="P46" s="4">
        <v>0</v>
      </c>
      <c r="Q46" s="4">
        <v>0</v>
      </c>
      <c r="R46" s="4">
        <f t="shared" si="5"/>
        <v>0</v>
      </c>
      <c r="S46" s="4">
        <v>0</v>
      </c>
      <c r="T46" s="4">
        <v>0</v>
      </c>
      <c r="U46" s="4">
        <f t="shared" si="6"/>
        <v>0</v>
      </c>
      <c r="V46" s="4">
        <f t="shared" si="7"/>
        <v>97</v>
      </c>
      <c r="W46" s="4">
        <f t="shared" si="8"/>
        <v>55349</v>
      </c>
      <c r="X46" s="4">
        <f t="shared" si="9"/>
        <v>418</v>
      </c>
      <c r="Y46" s="5">
        <f t="shared" si="10"/>
        <v>0</v>
      </c>
      <c r="Z46" s="16">
        <v>2503451602</v>
      </c>
      <c r="AA46" s="16" t="s">
        <v>433</v>
      </c>
      <c r="AB46" s="16">
        <v>22</v>
      </c>
      <c r="AC46" s="16">
        <v>11340</v>
      </c>
      <c r="AD46" s="16">
        <v>86</v>
      </c>
    </row>
    <row r="47" spans="1:30" ht="20.100000000000001" customHeight="1">
      <c r="A47" s="4">
        <v>43</v>
      </c>
      <c r="B47" s="6">
        <v>2503526561</v>
      </c>
      <c r="C47" s="19" t="s">
        <v>435</v>
      </c>
      <c r="D47" s="4">
        <v>25</v>
      </c>
      <c r="E47" s="4">
        <v>12801</v>
      </c>
      <c r="F47" s="4">
        <f t="shared" si="1"/>
        <v>97</v>
      </c>
      <c r="G47" s="4">
        <v>26</v>
      </c>
      <c r="H47" s="4">
        <v>21000</v>
      </c>
      <c r="I47" s="4">
        <f t="shared" si="2"/>
        <v>158</v>
      </c>
      <c r="J47" s="4">
        <v>21</v>
      </c>
      <c r="K47" s="4">
        <v>10562</v>
      </c>
      <c r="L47" s="4">
        <f t="shared" si="3"/>
        <v>80</v>
      </c>
      <c r="M47" s="4">
        <v>26</v>
      </c>
      <c r="N47" s="4">
        <v>16293</v>
      </c>
      <c r="O47" s="4">
        <f t="shared" si="4"/>
        <v>123</v>
      </c>
      <c r="P47" s="4">
        <v>0</v>
      </c>
      <c r="Q47" s="4">
        <v>0</v>
      </c>
      <c r="R47" s="4">
        <f t="shared" si="5"/>
        <v>0</v>
      </c>
      <c r="S47" s="4">
        <v>0</v>
      </c>
      <c r="T47" s="4">
        <v>0</v>
      </c>
      <c r="U47" s="4">
        <f t="shared" si="6"/>
        <v>0</v>
      </c>
      <c r="V47" s="4">
        <f t="shared" si="7"/>
        <v>98</v>
      </c>
      <c r="W47" s="4">
        <f t="shared" si="8"/>
        <v>60656</v>
      </c>
      <c r="X47" s="4">
        <f t="shared" si="9"/>
        <v>458</v>
      </c>
      <c r="Y47" s="5">
        <f t="shared" si="10"/>
        <v>0</v>
      </c>
      <c r="Z47" s="16">
        <v>2503526561</v>
      </c>
      <c r="AA47" s="16" t="s">
        <v>435</v>
      </c>
      <c r="AB47" s="16">
        <v>26</v>
      </c>
      <c r="AC47" s="16">
        <v>16293</v>
      </c>
      <c r="AD47" s="16">
        <v>123</v>
      </c>
    </row>
    <row r="48" spans="1:30" ht="20.100000000000001" customHeight="1">
      <c r="A48" s="4">
        <v>44</v>
      </c>
      <c r="B48" s="6">
        <v>2502866109</v>
      </c>
      <c r="C48" s="19" t="s">
        <v>436</v>
      </c>
      <c r="D48" s="4">
        <v>26</v>
      </c>
      <c r="E48" s="4">
        <v>16828</v>
      </c>
      <c r="F48" s="4">
        <f t="shared" si="1"/>
        <v>127</v>
      </c>
      <c r="G48" s="4">
        <v>26</v>
      </c>
      <c r="H48" s="4">
        <v>19708</v>
      </c>
      <c r="I48" s="4">
        <f t="shared" si="2"/>
        <v>148</v>
      </c>
      <c r="J48" s="4">
        <v>8</v>
      </c>
      <c r="K48" s="4">
        <v>4301</v>
      </c>
      <c r="L48" s="4">
        <f t="shared" si="3"/>
        <v>33</v>
      </c>
      <c r="M48" s="4">
        <v>26</v>
      </c>
      <c r="N48" s="4">
        <v>13200</v>
      </c>
      <c r="O48" s="4">
        <f t="shared" si="4"/>
        <v>99</v>
      </c>
      <c r="P48" s="4">
        <v>0</v>
      </c>
      <c r="Q48" s="4">
        <v>0</v>
      </c>
      <c r="R48" s="4">
        <f t="shared" si="5"/>
        <v>0</v>
      </c>
      <c r="S48" s="4">
        <v>0</v>
      </c>
      <c r="T48" s="4">
        <v>0</v>
      </c>
      <c r="U48" s="4">
        <f t="shared" si="6"/>
        <v>0</v>
      </c>
      <c r="V48" s="4">
        <f t="shared" si="7"/>
        <v>86</v>
      </c>
      <c r="W48" s="4">
        <f t="shared" si="8"/>
        <v>54037</v>
      </c>
      <c r="X48" s="4">
        <f t="shared" si="9"/>
        <v>407</v>
      </c>
      <c r="Y48" s="5">
        <f t="shared" si="10"/>
        <v>0</v>
      </c>
      <c r="Z48" s="16">
        <v>2502866109</v>
      </c>
      <c r="AA48" s="16" t="s">
        <v>436</v>
      </c>
      <c r="AB48" s="16">
        <v>26</v>
      </c>
      <c r="AC48" s="16">
        <v>13200</v>
      </c>
      <c r="AD48" s="16">
        <v>99</v>
      </c>
    </row>
    <row r="49" spans="1:30" ht="20.100000000000001" customHeight="1">
      <c r="A49" s="4">
        <v>45</v>
      </c>
      <c r="B49" s="6">
        <v>2504360390</v>
      </c>
      <c r="C49" s="19" t="s">
        <v>437</v>
      </c>
      <c r="D49" s="4">
        <v>26</v>
      </c>
      <c r="E49" s="4">
        <v>16578</v>
      </c>
      <c r="F49" s="4">
        <f t="shared" si="1"/>
        <v>125</v>
      </c>
      <c r="G49" s="4">
        <v>26</v>
      </c>
      <c r="H49" s="4">
        <v>21000</v>
      </c>
      <c r="I49" s="4">
        <f t="shared" si="2"/>
        <v>158</v>
      </c>
      <c r="J49" s="4">
        <v>20</v>
      </c>
      <c r="K49" s="4">
        <v>10019</v>
      </c>
      <c r="L49" s="4">
        <f t="shared" si="3"/>
        <v>76</v>
      </c>
      <c r="M49" s="4">
        <v>26</v>
      </c>
      <c r="N49" s="4">
        <v>16513</v>
      </c>
      <c r="O49" s="4">
        <f t="shared" si="4"/>
        <v>124</v>
      </c>
      <c r="P49" s="4">
        <v>0</v>
      </c>
      <c r="Q49" s="4">
        <v>0</v>
      </c>
      <c r="R49" s="4">
        <f t="shared" si="5"/>
        <v>0</v>
      </c>
      <c r="S49" s="4">
        <v>0</v>
      </c>
      <c r="T49" s="4">
        <v>0</v>
      </c>
      <c r="U49" s="4">
        <f t="shared" si="6"/>
        <v>0</v>
      </c>
      <c r="V49" s="4">
        <f t="shared" si="7"/>
        <v>98</v>
      </c>
      <c r="W49" s="4">
        <f t="shared" si="8"/>
        <v>64110</v>
      </c>
      <c r="X49" s="4">
        <f t="shared" si="9"/>
        <v>483</v>
      </c>
      <c r="Y49" s="5">
        <f t="shared" si="10"/>
        <v>0</v>
      </c>
      <c r="Z49" s="16">
        <v>2504360390</v>
      </c>
      <c r="AA49" s="16" t="s">
        <v>437</v>
      </c>
      <c r="AB49" s="16">
        <v>26</v>
      </c>
      <c r="AC49" s="16">
        <v>16513</v>
      </c>
      <c r="AD49" s="16">
        <v>124</v>
      </c>
    </row>
    <row r="50" spans="1:30" ht="20.100000000000001" customHeight="1">
      <c r="A50" s="4">
        <v>46</v>
      </c>
      <c r="B50" s="6">
        <v>2503347784</v>
      </c>
      <c r="C50" s="19" t="s">
        <v>461</v>
      </c>
      <c r="D50" s="4">
        <v>26</v>
      </c>
      <c r="E50" s="4">
        <v>14928</v>
      </c>
      <c r="F50" s="4">
        <f t="shared" si="1"/>
        <v>112</v>
      </c>
      <c r="G50" s="4">
        <v>26</v>
      </c>
      <c r="H50" s="4">
        <v>20304</v>
      </c>
      <c r="I50" s="4">
        <f t="shared" si="2"/>
        <v>153</v>
      </c>
      <c r="J50" s="4">
        <v>13</v>
      </c>
      <c r="K50" s="4">
        <v>6779</v>
      </c>
      <c r="L50" s="4">
        <f t="shared" si="3"/>
        <v>51</v>
      </c>
      <c r="M50" s="4">
        <v>19</v>
      </c>
      <c r="N50" s="4">
        <v>9539</v>
      </c>
      <c r="O50" s="4">
        <f t="shared" si="4"/>
        <v>72</v>
      </c>
      <c r="P50" s="4">
        <v>0</v>
      </c>
      <c r="Q50" s="4">
        <v>0</v>
      </c>
      <c r="R50" s="4">
        <f t="shared" si="5"/>
        <v>0</v>
      </c>
      <c r="S50" s="4">
        <v>0</v>
      </c>
      <c r="T50" s="4">
        <v>0</v>
      </c>
      <c r="U50" s="4">
        <f t="shared" si="6"/>
        <v>0</v>
      </c>
      <c r="V50" s="4">
        <f t="shared" si="7"/>
        <v>84</v>
      </c>
      <c r="W50" s="4">
        <f t="shared" si="8"/>
        <v>51550</v>
      </c>
      <c r="X50" s="4">
        <f t="shared" si="9"/>
        <v>388</v>
      </c>
      <c r="Y50" s="5">
        <f t="shared" si="10"/>
        <v>0</v>
      </c>
      <c r="Z50" s="16">
        <v>2503347784</v>
      </c>
      <c r="AA50" s="16" t="s">
        <v>461</v>
      </c>
      <c r="AB50" s="16">
        <v>19</v>
      </c>
      <c r="AC50" s="16">
        <v>9539</v>
      </c>
      <c r="AD50" s="16">
        <v>72</v>
      </c>
    </row>
    <row r="51" spans="1:30" ht="20.100000000000001" customHeight="1">
      <c r="A51" s="4">
        <v>47</v>
      </c>
      <c r="B51" s="6">
        <v>2503738717</v>
      </c>
      <c r="C51" s="19" t="s">
        <v>615</v>
      </c>
      <c r="D51" s="4">
        <v>26</v>
      </c>
      <c r="E51" s="4">
        <v>16291</v>
      </c>
      <c r="F51" s="4">
        <f t="shared" si="1"/>
        <v>123</v>
      </c>
      <c r="G51" s="4">
        <v>26</v>
      </c>
      <c r="H51" s="4">
        <v>20477</v>
      </c>
      <c r="I51" s="4">
        <f t="shared" si="2"/>
        <v>154</v>
      </c>
      <c r="J51" s="4">
        <v>20</v>
      </c>
      <c r="K51" s="4">
        <v>10470</v>
      </c>
      <c r="L51" s="4">
        <f t="shared" si="3"/>
        <v>79</v>
      </c>
      <c r="M51" s="4">
        <v>26</v>
      </c>
      <c r="N51" s="4">
        <v>16066</v>
      </c>
      <c r="O51" s="4">
        <f t="shared" si="4"/>
        <v>121</v>
      </c>
      <c r="P51" s="4">
        <v>0</v>
      </c>
      <c r="Q51" s="4">
        <v>0</v>
      </c>
      <c r="R51" s="4">
        <f t="shared" si="5"/>
        <v>0</v>
      </c>
      <c r="S51" s="4">
        <v>0</v>
      </c>
      <c r="T51" s="4">
        <v>0</v>
      </c>
      <c r="U51" s="4">
        <f t="shared" si="6"/>
        <v>0</v>
      </c>
      <c r="V51" s="4">
        <f t="shared" si="7"/>
        <v>98</v>
      </c>
      <c r="W51" s="4">
        <f t="shared" si="8"/>
        <v>63304</v>
      </c>
      <c r="X51" s="4">
        <f t="shared" si="9"/>
        <v>477</v>
      </c>
      <c r="Y51" s="5">
        <f t="shared" si="10"/>
        <v>0</v>
      </c>
      <c r="Z51" s="16">
        <v>2503738717</v>
      </c>
      <c r="AA51" s="16" t="s">
        <v>615</v>
      </c>
      <c r="AB51" s="16">
        <v>26</v>
      </c>
      <c r="AC51" s="16">
        <v>16066</v>
      </c>
      <c r="AD51" s="16">
        <v>121</v>
      </c>
    </row>
    <row r="52" spans="1:30" ht="20.100000000000001" customHeight="1">
      <c r="A52" s="4">
        <v>48</v>
      </c>
      <c r="B52" s="6">
        <v>2504436250</v>
      </c>
      <c r="C52" s="19" t="s">
        <v>566</v>
      </c>
      <c r="D52" s="4">
        <v>26</v>
      </c>
      <c r="E52" s="4">
        <v>13200</v>
      </c>
      <c r="F52" s="4">
        <f t="shared" si="1"/>
        <v>99</v>
      </c>
      <c r="G52" s="4">
        <v>24</v>
      </c>
      <c r="H52" s="4">
        <v>12100</v>
      </c>
      <c r="I52" s="4">
        <f t="shared" si="2"/>
        <v>91</v>
      </c>
      <c r="J52" s="4">
        <v>17</v>
      </c>
      <c r="K52" s="4">
        <v>8800</v>
      </c>
      <c r="L52" s="4">
        <f t="shared" si="3"/>
        <v>66</v>
      </c>
      <c r="M52" s="4">
        <v>26</v>
      </c>
      <c r="N52" s="4">
        <v>15436</v>
      </c>
      <c r="O52" s="4">
        <f t="shared" si="4"/>
        <v>116</v>
      </c>
      <c r="P52" s="4">
        <v>0</v>
      </c>
      <c r="Q52" s="4">
        <v>0</v>
      </c>
      <c r="R52" s="4">
        <f t="shared" si="5"/>
        <v>0</v>
      </c>
      <c r="S52" s="4">
        <v>0</v>
      </c>
      <c r="T52" s="4">
        <v>0</v>
      </c>
      <c r="U52" s="4">
        <f t="shared" si="6"/>
        <v>0</v>
      </c>
      <c r="V52" s="4">
        <f t="shared" si="7"/>
        <v>93</v>
      </c>
      <c r="W52" s="4">
        <f t="shared" si="8"/>
        <v>49536</v>
      </c>
      <c r="X52" s="4">
        <f t="shared" si="9"/>
        <v>372</v>
      </c>
      <c r="Y52" s="5">
        <f t="shared" si="10"/>
        <v>0</v>
      </c>
      <c r="Z52" s="16">
        <v>2504436250</v>
      </c>
      <c r="AA52" s="16" t="s">
        <v>566</v>
      </c>
      <c r="AB52" s="16">
        <v>26</v>
      </c>
      <c r="AC52" s="16">
        <v>15436</v>
      </c>
      <c r="AD52" s="16">
        <v>116</v>
      </c>
    </row>
    <row r="53" spans="1:30" ht="20.100000000000001" customHeight="1">
      <c r="A53" s="4">
        <v>49</v>
      </c>
      <c r="B53" s="10">
        <v>2502866244</v>
      </c>
      <c r="C53" s="20" t="s">
        <v>652</v>
      </c>
      <c r="D53" s="4"/>
      <c r="E53" s="4"/>
      <c r="F53" s="4">
        <f t="shared" si="1"/>
        <v>0</v>
      </c>
      <c r="G53" s="4">
        <v>15</v>
      </c>
      <c r="H53" s="4">
        <v>7776</v>
      </c>
      <c r="I53" s="4">
        <f t="shared" si="2"/>
        <v>59</v>
      </c>
      <c r="J53" s="4">
        <v>21</v>
      </c>
      <c r="K53" s="4">
        <v>10767</v>
      </c>
      <c r="L53" s="4">
        <f t="shared" si="3"/>
        <v>81</v>
      </c>
      <c r="M53" s="4">
        <v>26</v>
      </c>
      <c r="N53" s="4">
        <v>16745</v>
      </c>
      <c r="O53" s="4">
        <f t="shared" si="4"/>
        <v>126</v>
      </c>
      <c r="P53" s="4">
        <v>0</v>
      </c>
      <c r="Q53" s="4">
        <v>0</v>
      </c>
      <c r="R53" s="4">
        <f t="shared" si="5"/>
        <v>0</v>
      </c>
      <c r="S53" s="4">
        <v>0</v>
      </c>
      <c r="T53" s="4">
        <v>0</v>
      </c>
      <c r="U53" s="4">
        <f t="shared" si="6"/>
        <v>0</v>
      </c>
      <c r="V53" s="4">
        <f t="shared" si="7"/>
        <v>62</v>
      </c>
      <c r="W53" s="4">
        <f t="shared" si="8"/>
        <v>35288</v>
      </c>
      <c r="X53" s="4">
        <f t="shared" si="9"/>
        <v>266</v>
      </c>
      <c r="Y53" s="5">
        <f t="shared" si="10"/>
        <v>0</v>
      </c>
      <c r="Z53" s="16">
        <v>2502866244</v>
      </c>
      <c r="AA53" s="16" t="s">
        <v>652</v>
      </c>
      <c r="AB53" s="16">
        <v>26</v>
      </c>
      <c r="AC53" s="16">
        <v>16745</v>
      </c>
      <c r="AD53" s="16">
        <v>126</v>
      </c>
    </row>
    <row r="54" spans="1:30" ht="20.100000000000001" customHeight="1">
      <c r="A54" s="4">
        <v>50</v>
      </c>
      <c r="B54" s="10">
        <v>2504464833</v>
      </c>
      <c r="C54" s="20" t="s">
        <v>653</v>
      </c>
      <c r="D54" s="4"/>
      <c r="E54" s="4"/>
      <c r="F54" s="4">
        <f t="shared" ref="F54:F108" si="11">ROUNDUP(E54*0.75%,0)</f>
        <v>0</v>
      </c>
      <c r="G54" s="4">
        <v>23</v>
      </c>
      <c r="H54" s="4">
        <v>11653</v>
      </c>
      <c r="I54" s="4">
        <f t="shared" ref="I54:I108" si="12">ROUNDUP(H54*0.75%,0)</f>
        <v>88</v>
      </c>
      <c r="J54" s="4">
        <v>20</v>
      </c>
      <c r="K54" s="4">
        <v>10328</v>
      </c>
      <c r="L54" s="4">
        <f t="shared" si="3"/>
        <v>78</v>
      </c>
      <c r="M54" s="4">
        <v>26</v>
      </c>
      <c r="N54" s="4">
        <v>15869</v>
      </c>
      <c r="O54" s="4">
        <f t="shared" si="4"/>
        <v>120</v>
      </c>
      <c r="P54" s="4">
        <v>0</v>
      </c>
      <c r="Q54" s="4">
        <v>0</v>
      </c>
      <c r="R54" s="4">
        <f t="shared" si="5"/>
        <v>0</v>
      </c>
      <c r="S54" s="4">
        <v>0</v>
      </c>
      <c r="T54" s="4">
        <v>0</v>
      </c>
      <c r="U54" s="4">
        <f t="shared" si="6"/>
        <v>0</v>
      </c>
      <c r="V54" s="4">
        <f t="shared" si="7"/>
        <v>69</v>
      </c>
      <c r="W54" s="4">
        <f t="shared" si="8"/>
        <v>37850</v>
      </c>
      <c r="X54" s="4">
        <f t="shared" si="9"/>
        <v>286</v>
      </c>
      <c r="Y54" s="5">
        <f t="shared" si="10"/>
        <v>0</v>
      </c>
      <c r="Z54" s="16">
        <v>2504464833</v>
      </c>
      <c r="AA54" s="16" t="s">
        <v>653</v>
      </c>
      <c r="AB54" s="16">
        <v>26</v>
      </c>
      <c r="AC54" s="16">
        <v>15869</v>
      </c>
      <c r="AD54" s="16">
        <v>120</v>
      </c>
    </row>
    <row r="55" spans="1:30" ht="20.100000000000001" customHeight="1">
      <c r="A55" s="4">
        <v>51</v>
      </c>
      <c r="B55" s="10">
        <v>2503182956</v>
      </c>
      <c r="C55" s="20" t="s">
        <v>109</v>
      </c>
      <c r="D55" s="4"/>
      <c r="E55" s="4"/>
      <c r="F55" s="4">
        <f t="shared" si="11"/>
        <v>0</v>
      </c>
      <c r="G55" s="4">
        <v>26</v>
      </c>
      <c r="H55" s="4">
        <v>15212</v>
      </c>
      <c r="I55" s="4">
        <f t="shared" si="12"/>
        <v>115</v>
      </c>
      <c r="J55" s="4">
        <v>17</v>
      </c>
      <c r="K55" s="4">
        <v>8821</v>
      </c>
      <c r="L55" s="4">
        <f t="shared" si="3"/>
        <v>67</v>
      </c>
      <c r="M55" s="4">
        <v>26</v>
      </c>
      <c r="N55" s="4">
        <v>15364</v>
      </c>
      <c r="O55" s="4">
        <f t="shared" si="4"/>
        <v>116</v>
      </c>
      <c r="P55" s="4">
        <v>0</v>
      </c>
      <c r="Q55" s="4">
        <v>0</v>
      </c>
      <c r="R55" s="4">
        <f t="shared" si="5"/>
        <v>0</v>
      </c>
      <c r="S55" s="4">
        <v>0</v>
      </c>
      <c r="T55" s="4">
        <v>0</v>
      </c>
      <c r="U55" s="4">
        <f t="shared" si="6"/>
        <v>0</v>
      </c>
      <c r="V55" s="4">
        <f t="shared" si="7"/>
        <v>69</v>
      </c>
      <c r="W55" s="4">
        <f t="shared" si="8"/>
        <v>39397</v>
      </c>
      <c r="X55" s="4">
        <f t="shared" si="9"/>
        <v>298</v>
      </c>
      <c r="Y55" s="5">
        <f t="shared" si="10"/>
        <v>0</v>
      </c>
      <c r="Z55" s="16">
        <v>2503182956</v>
      </c>
      <c r="AA55" s="16" t="s">
        <v>109</v>
      </c>
      <c r="AB55" s="16">
        <v>26</v>
      </c>
      <c r="AC55" s="16">
        <v>15364</v>
      </c>
      <c r="AD55" s="16">
        <v>116</v>
      </c>
    </row>
    <row r="56" spans="1:30" ht="20.100000000000001" customHeight="1">
      <c r="A56" s="4">
        <v>52</v>
      </c>
      <c r="B56" s="10">
        <v>2503528801</v>
      </c>
      <c r="C56" s="20" t="s">
        <v>124</v>
      </c>
      <c r="D56" s="4"/>
      <c r="E56" s="4"/>
      <c r="F56" s="4">
        <f t="shared" si="11"/>
        <v>0</v>
      </c>
      <c r="G56" s="4">
        <v>26</v>
      </c>
      <c r="H56" s="4">
        <v>14544</v>
      </c>
      <c r="I56" s="4">
        <f t="shared" si="12"/>
        <v>110</v>
      </c>
      <c r="J56" s="4">
        <v>21</v>
      </c>
      <c r="K56" s="4">
        <v>10548</v>
      </c>
      <c r="L56" s="4">
        <f t="shared" si="3"/>
        <v>80</v>
      </c>
      <c r="M56" s="4">
        <v>26</v>
      </c>
      <c r="N56" s="4">
        <v>16506</v>
      </c>
      <c r="O56" s="4">
        <f t="shared" si="4"/>
        <v>124</v>
      </c>
      <c r="P56" s="4">
        <v>0</v>
      </c>
      <c r="Q56" s="4">
        <v>0</v>
      </c>
      <c r="R56" s="4">
        <f t="shared" si="5"/>
        <v>0</v>
      </c>
      <c r="S56" s="4">
        <v>0</v>
      </c>
      <c r="T56" s="4">
        <v>0</v>
      </c>
      <c r="U56" s="4">
        <f t="shared" si="6"/>
        <v>0</v>
      </c>
      <c r="V56" s="4">
        <f t="shared" si="7"/>
        <v>73</v>
      </c>
      <c r="W56" s="4">
        <f t="shared" si="8"/>
        <v>41598</v>
      </c>
      <c r="X56" s="4">
        <f t="shared" si="9"/>
        <v>314</v>
      </c>
      <c r="Y56" s="5">
        <f t="shared" si="10"/>
        <v>0</v>
      </c>
      <c r="Z56" s="16">
        <v>2503528801</v>
      </c>
      <c r="AA56" s="16" t="s">
        <v>124</v>
      </c>
      <c r="AB56" s="16">
        <v>26</v>
      </c>
      <c r="AC56" s="16">
        <v>16506</v>
      </c>
      <c r="AD56" s="16">
        <v>124</v>
      </c>
    </row>
    <row r="57" spans="1:30" ht="20.100000000000001" customHeight="1">
      <c r="A57" s="4">
        <v>53</v>
      </c>
      <c r="B57" s="10">
        <v>2504287953</v>
      </c>
      <c r="C57" s="20" t="s">
        <v>654</v>
      </c>
      <c r="D57" s="4"/>
      <c r="E57" s="4"/>
      <c r="F57" s="4">
        <f t="shared" si="11"/>
        <v>0</v>
      </c>
      <c r="G57" s="4">
        <v>26</v>
      </c>
      <c r="H57" s="4">
        <v>14737</v>
      </c>
      <c r="I57" s="4">
        <f t="shared" si="12"/>
        <v>111</v>
      </c>
      <c r="J57" s="4">
        <v>21</v>
      </c>
      <c r="K57" s="4">
        <v>10502</v>
      </c>
      <c r="L57" s="4">
        <f t="shared" si="3"/>
        <v>79</v>
      </c>
      <c r="M57" s="4">
        <v>26</v>
      </c>
      <c r="N57" s="4">
        <v>16902</v>
      </c>
      <c r="O57" s="4">
        <f t="shared" si="4"/>
        <v>127</v>
      </c>
      <c r="P57" s="4">
        <v>0</v>
      </c>
      <c r="Q57" s="4">
        <v>0</v>
      </c>
      <c r="R57" s="4">
        <f t="shared" si="5"/>
        <v>0</v>
      </c>
      <c r="S57" s="4">
        <v>0</v>
      </c>
      <c r="T57" s="4">
        <v>0</v>
      </c>
      <c r="U57" s="4">
        <f t="shared" si="6"/>
        <v>0</v>
      </c>
      <c r="V57" s="4">
        <f t="shared" si="7"/>
        <v>73</v>
      </c>
      <c r="W57" s="4">
        <f t="shared" si="8"/>
        <v>42141</v>
      </c>
      <c r="X57" s="4">
        <f t="shared" si="9"/>
        <v>317</v>
      </c>
      <c r="Y57" s="5">
        <f t="shared" si="10"/>
        <v>0</v>
      </c>
      <c r="Z57" s="16">
        <v>2504287953</v>
      </c>
      <c r="AA57" s="16" t="s">
        <v>654</v>
      </c>
      <c r="AB57" s="16">
        <v>26</v>
      </c>
      <c r="AC57" s="16">
        <v>16902</v>
      </c>
      <c r="AD57" s="16">
        <v>127</v>
      </c>
    </row>
    <row r="58" spans="1:30" ht="20.100000000000001" customHeight="1">
      <c r="A58" s="4">
        <v>54</v>
      </c>
      <c r="B58" s="10">
        <v>2504046699</v>
      </c>
      <c r="C58" s="20" t="s">
        <v>655</v>
      </c>
      <c r="D58" s="4"/>
      <c r="E58" s="4"/>
      <c r="F58" s="4">
        <f t="shared" si="11"/>
        <v>0</v>
      </c>
      <c r="G58" s="4">
        <v>10</v>
      </c>
      <c r="H58" s="4">
        <v>5483</v>
      </c>
      <c r="I58" s="4">
        <f t="shared" si="12"/>
        <v>42</v>
      </c>
      <c r="J58" s="4">
        <v>19</v>
      </c>
      <c r="K58" s="4">
        <v>9958</v>
      </c>
      <c r="L58" s="4">
        <f t="shared" si="3"/>
        <v>75</v>
      </c>
      <c r="M58" s="4">
        <v>26</v>
      </c>
      <c r="N58" s="4">
        <v>17092</v>
      </c>
      <c r="O58" s="4">
        <f t="shared" si="4"/>
        <v>129</v>
      </c>
      <c r="P58" s="4">
        <v>0</v>
      </c>
      <c r="Q58" s="4">
        <v>0</v>
      </c>
      <c r="R58" s="4">
        <f t="shared" si="5"/>
        <v>0</v>
      </c>
      <c r="S58" s="4">
        <v>0</v>
      </c>
      <c r="T58" s="4">
        <v>0</v>
      </c>
      <c r="U58" s="4">
        <f t="shared" si="6"/>
        <v>0</v>
      </c>
      <c r="V58" s="4">
        <f t="shared" si="7"/>
        <v>55</v>
      </c>
      <c r="W58" s="4">
        <f t="shared" si="8"/>
        <v>32533</v>
      </c>
      <c r="X58" s="4">
        <f t="shared" si="9"/>
        <v>246</v>
      </c>
      <c r="Y58" s="5">
        <f t="shared" si="10"/>
        <v>0</v>
      </c>
      <c r="Z58" s="16">
        <v>2504046699</v>
      </c>
      <c r="AA58" s="16" t="s">
        <v>655</v>
      </c>
      <c r="AB58" s="16">
        <v>26</v>
      </c>
      <c r="AC58" s="16">
        <v>17092</v>
      </c>
      <c r="AD58" s="16">
        <v>129</v>
      </c>
    </row>
    <row r="59" spans="1:30" ht="20.100000000000001" customHeight="1">
      <c r="A59" s="4">
        <v>55</v>
      </c>
      <c r="B59" s="10">
        <v>2504216630</v>
      </c>
      <c r="C59" s="20" t="s">
        <v>656</v>
      </c>
      <c r="D59" s="4"/>
      <c r="E59" s="4"/>
      <c r="F59" s="4">
        <f t="shared" si="11"/>
        <v>0</v>
      </c>
      <c r="G59" s="4">
        <v>26</v>
      </c>
      <c r="H59" s="4">
        <v>13956</v>
      </c>
      <c r="I59" s="4">
        <f t="shared" si="12"/>
        <v>105</v>
      </c>
      <c r="J59" s="4">
        <v>21</v>
      </c>
      <c r="K59" s="4">
        <v>10532</v>
      </c>
      <c r="L59" s="4">
        <f t="shared" si="3"/>
        <v>79</v>
      </c>
      <c r="M59" s="4">
        <v>26</v>
      </c>
      <c r="N59" s="4">
        <v>16513</v>
      </c>
      <c r="O59" s="4">
        <f t="shared" si="4"/>
        <v>124</v>
      </c>
      <c r="P59" s="4">
        <v>0</v>
      </c>
      <c r="Q59" s="4">
        <v>0</v>
      </c>
      <c r="R59" s="4">
        <f t="shared" si="5"/>
        <v>0</v>
      </c>
      <c r="S59" s="4">
        <v>0</v>
      </c>
      <c r="T59" s="4">
        <v>0</v>
      </c>
      <c r="U59" s="4">
        <f t="shared" si="6"/>
        <v>0</v>
      </c>
      <c r="V59" s="4">
        <f t="shared" si="7"/>
        <v>73</v>
      </c>
      <c r="W59" s="4">
        <f t="shared" si="8"/>
        <v>41001</v>
      </c>
      <c r="X59" s="4">
        <f t="shared" si="9"/>
        <v>308</v>
      </c>
      <c r="Y59" s="5">
        <f t="shared" si="10"/>
        <v>0</v>
      </c>
      <c r="Z59" s="16">
        <v>2504216630</v>
      </c>
      <c r="AA59" s="16" t="s">
        <v>656</v>
      </c>
      <c r="AB59" s="16">
        <v>26</v>
      </c>
      <c r="AC59" s="16">
        <v>16513</v>
      </c>
      <c r="AD59" s="16">
        <v>124</v>
      </c>
    </row>
    <row r="60" spans="1:30" ht="20.100000000000001" customHeight="1">
      <c r="A60" s="4">
        <v>56</v>
      </c>
      <c r="B60" s="10">
        <v>2504458854</v>
      </c>
      <c r="C60" s="20" t="s">
        <v>657</v>
      </c>
      <c r="D60" s="4"/>
      <c r="E60" s="4"/>
      <c r="F60" s="4">
        <f t="shared" si="11"/>
        <v>0</v>
      </c>
      <c r="G60" s="4">
        <v>13</v>
      </c>
      <c r="H60" s="4">
        <v>6600</v>
      </c>
      <c r="I60" s="4">
        <f t="shared" si="12"/>
        <v>50</v>
      </c>
      <c r="J60" s="4">
        <v>24</v>
      </c>
      <c r="K60" s="4">
        <v>12100</v>
      </c>
      <c r="L60" s="4">
        <f t="shared" si="3"/>
        <v>91</v>
      </c>
      <c r="M60" s="4">
        <v>24</v>
      </c>
      <c r="N60" s="4">
        <v>12100</v>
      </c>
      <c r="O60" s="4">
        <f t="shared" si="4"/>
        <v>91</v>
      </c>
      <c r="P60" s="4">
        <v>0</v>
      </c>
      <c r="Q60" s="4">
        <v>0</v>
      </c>
      <c r="R60" s="4">
        <f t="shared" si="5"/>
        <v>0</v>
      </c>
      <c r="S60" s="4">
        <v>0</v>
      </c>
      <c r="T60" s="4">
        <v>0</v>
      </c>
      <c r="U60" s="4">
        <f t="shared" si="6"/>
        <v>0</v>
      </c>
      <c r="V60" s="4">
        <f t="shared" si="7"/>
        <v>61</v>
      </c>
      <c r="W60" s="4">
        <f t="shared" si="8"/>
        <v>30800</v>
      </c>
      <c r="X60" s="4">
        <f t="shared" si="9"/>
        <v>232</v>
      </c>
      <c r="Y60" s="5">
        <f t="shared" si="10"/>
        <v>0</v>
      </c>
      <c r="Z60" s="87">
        <v>2504458854</v>
      </c>
      <c r="AA60" s="16" t="s">
        <v>657</v>
      </c>
      <c r="AB60" s="16">
        <v>24</v>
      </c>
      <c r="AC60" s="16">
        <v>12100</v>
      </c>
      <c r="AD60" s="16">
        <v>91</v>
      </c>
    </row>
    <row r="61" spans="1:30" ht="20.100000000000001" customHeight="1">
      <c r="A61" s="4">
        <v>57</v>
      </c>
      <c r="B61" s="10">
        <v>2504502236</v>
      </c>
      <c r="C61" s="20" t="s">
        <v>717</v>
      </c>
      <c r="D61" s="4"/>
      <c r="E61" s="4"/>
      <c r="F61" s="4"/>
      <c r="G61" s="4"/>
      <c r="H61" s="4"/>
      <c r="I61" s="4"/>
      <c r="J61" s="4"/>
      <c r="K61" s="4"/>
      <c r="L61" s="4">
        <f t="shared" si="3"/>
        <v>0</v>
      </c>
      <c r="M61" s="4">
        <v>24</v>
      </c>
      <c r="N61" s="4">
        <v>12268</v>
      </c>
      <c r="O61" s="4">
        <f t="shared" si="4"/>
        <v>93</v>
      </c>
      <c r="P61" s="4">
        <v>0</v>
      </c>
      <c r="Q61" s="4">
        <v>0</v>
      </c>
      <c r="R61" s="4">
        <f t="shared" si="5"/>
        <v>0</v>
      </c>
      <c r="S61" s="4">
        <v>0</v>
      </c>
      <c r="T61" s="4">
        <v>0</v>
      </c>
      <c r="U61" s="4">
        <f t="shared" si="6"/>
        <v>0</v>
      </c>
      <c r="V61" s="4">
        <f t="shared" si="7"/>
        <v>24</v>
      </c>
      <c r="W61" s="4">
        <f t="shared" si="8"/>
        <v>12268</v>
      </c>
      <c r="X61" s="4">
        <f t="shared" si="9"/>
        <v>93</v>
      </c>
      <c r="Y61" s="5">
        <f t="shared" si="10"/>
        <v>0</v>
      </c>
      <c r="Z61" s="16">
        <v>2504502236</v>
      </c>
      <c r="AA61" s="16" t="s">
        <v>717</v>
      </c>
      <c r="AB61" s="16">
        <v>24</v>
      </c>
      <c r="AC61" s="16">
        <v>12268</v>
      </c>
      <c r="AD61" s="16">
        <v>93</v>
      </c>
    </row>
    <row r="62" spans="1:30" ht="20.100000000000001" customHeight="1">
      <c r="A62" s="4">
        <v>58</v>
      </c>
      <c r="B62" s="10">
        <v>2502356701</v>
      </c>
      <c r="C62" s="20" t="s">
        <v>431</v>
      </c>
      <c r="D62" s="4">
        <v>26</v>
      </c>
      <c r="E62" s="4">
        <v>13200</v>
      </c>
      <c r="F62" s="4">
        <f t="shared" ref="F62:F77" si="13">ROUNDUP(E62*0.75%,0)</f>
        <v>99</v>
      </c>
      <c r="G62" s="4">
        <v>5</v>
      </c>
      <c r="H62" s="4">
        <v>2750</v>
      </c>
      <c r="I62" s="4">
        <f t="shared" ref="I62:I77" si="14">ROUNDUP(H62*0.75%,0)</f>
        <v>21</v>
      </c>
      <c r="J62" s="4"/>
      <c r="K62" s="4"/>
      <c r="L62" s="4">
        <f t="shared" si="3"/>
        <v>0</v>
      </c>
      <c r="M62" s="4">
        <v>0</v>
      </c>
      <c r="N62" s="4">
        <v>0</v>
      </c>
      <c r="O62" s="4">
        <f t="shared" si="4"/>
        <v>0</v>
      </c>
      <c r="P62" s="4">
        <v>0</v>
      </c>
      <c r="Q62" s="4">
        <v>0</v>
      </c>
      <c r="R62" s="4">
        <f t="shared" si="5"/>
        <v>0</v>
      </c>
      <c r="S62" s="4">
        <v>0</v>
      </c>
      <c r="T62" s="4">
        <v>0</v>
      </c>
      <c r="U62" s="4">
        <f t="shared" si="6"/>
        <v>0</v>
      </c>
      <c r="V62" s="4">
        <f t="shared" si="7"/>
        <v>31</v>
      </c>
      <c r="W62" s="4">
        <f t="shared" si="8"/>
        <v>15950</v>
      </c>
      <c r="X62" s="4">
        <f t="shared" si="9"/>
        <v>120</v>
      </c>
      <c r="Y62" s="16">
        <v>0</v>
      </c>
      <c r="Z62" s="16"/>
      <c r="AA62" s="16"/>
      <c r="AB62" s="16">
        <v>0</v>
      </c>
      <c r="AC62" s="16">
        <v>0</v>
      </c>
      <c r="AD62" s="16">
        <v>0</v>
      </c>
    </row>
    <row r="63" spans="1:30" ht="20.100000000000001" customHeight="1">
      <c r="A63" s="4">
        <v>59</v>
      </c>
      <c r="B63" s="10">
        <v>2502838920</v>
      </c>
      <c r="C63" s="20" t="s">
        <v>65</v>
      </c>
      <c r="D63" s="4">
        <v>26</v>
      </c>
      <c r="E63" s="4">
        <v>17182</v>
      </c>
      <c r="F63" s="4">
        <f t="shared" si="13"/>
        <v>129</v>
      </c>
      <c r="G63" s="4">
        <v>20</v>
      </c>
      <c r="H63" s="4">
        <v>9734</v>
      </c>
      <c r="I63" s="4">
        <f t="shared" si="14"/>
        <v>74</v>
      </c>
      <c r="J63" s="4"/>
      <c r="K63" s="4"/>
      <c r="L63" s="4">
        <f t="shared" si="3"/>
        <v>0</v>
      </c>
      <c r="M63" s="4">
        <v>0</v>
      </c>
      <c r="N63" s="4">
        <v>0</v>
      </c>
      <c r="O63" s="4">
        <f t="shared" si="4"/>
        <v>0</v>
      </c>
      <c r="P63" s="4">
        <v>0</v>
      </c>
      <c r="Q63" s="4">
        <v>0</v>
      </c>
      <c r="R63" s="4">
        <f t="shared" si="5"/>
        <v>0</v>
      </c>
      <c r="S63" s="4">
        <v>0</v>
      </c>
      <c r="T63" s="4">
        <v>0</v>
      </c>
      <c r="U63" s="4">
        <f t="shared" si="6"/>
        <v>0</v>
      </c>
      <c r="V63" s="4">
        <f t="shared" si="7"/>
        <v>46</v>
      </c>
      <c r="W63" s="4">
        <f t="shared" si="8"/>
        <v>26916</v>
      </c>
      <c r="X63" s="4">
        <f t="shared" si="9"/>
        <v>203</v>
      </c>
      <c r="Y63" s="16">
        <v>0</v>
      </c>
      <c r="Z63" s="16"/>
      <c r="AA63" s="16"/>
      <c r="AB63" s="16">
        <v>0</v>
      </c>
      <c r="AC63" s="16">
        <v>0</v>
      </c>
      <c r="AD63" s="16">
        <v>0</v>
      </c>
    </row>
    <row r="64" spans="1:30" ht="20.100000000000001" customHeight="1">
      <c r="A64" s="4">
        <v>60</v>
      </c>
      <c r="B64" s="10">
        <v>2503202256</v>
      </c>
      <c r="C64" s="20" t="s">
        <v>110</v>
      </c>
      <c r="D64" s="4"/>
      <c r="E64" s="4"/>
      <c r="F64" s="4">
        <f t="shared" si="13"/>
        <v>0</v>
      </c>
      <c r="G64" s="4">
        <v>17</v>
      </c>
      <c r="H64" s="4">
        <v>8250</v>
      </c>
      <c r="I64" s="4">
        <f t="shared" si="14"/>
        <v>62</v>
      </c>
      <c r="J64" s="4"/>
      <c r="K64" s="4"/>
      <c r="L64" s="4">
        <f t="shared" si="3"/>
        <v>0</v>
      </c>
      <c r="M64" s="4">
        <v>0</v>
      </c>
      <c r="N64" s="4">
        <v>0</v>
      </c>
      <c r="O64" s="4">
        <f t="shared" si="4"/>
        <v>0</v>
      </c>
      <c r="P64" s="4">
        <v>0</v>
      </c>
      <c r="Q64" s="4">
        <v>0</v>
      </c>
      <c r="R64" s="4">
        <f t="shared" si="5"/>
        <v>0</v>
      </c>
      <c r="S64" s="4">
        <v>0</v>
      </c>
      <c r="T64" s="4">
        <v>0</v>
      </c>
      <c r="U64" s="4">
        <f t="shared" si="6"/>
        <v>0</v>
      </c>
      <c r="V64" s="4">
        <f t="shared" si="7"/>
        <v>17</v>
      </c>
      <c r="W64" s="4">
        <f t="shared" si="8"/>
        <v>8250</v>
      </c>
      <c r="X64" s="4">
        <f t="shared" si="9"/>
        <v>62</v>
      </c>
      <c r="Y64" s="16">
        <v>0</v>
      </c>
      <c r="Z64" s="16"/>
      <c r="AA64" s="16"/>
      <c r="AB64" s="16">
        <v>0</v>
      </c>
      <c r="AC64" s="16">
        <v>0</v>
      </c>
      <c r="AD64" s="16">
        <v>0</v>
      </c>
    </row>
    <row r="65" spans="1:30" ht="20.100000000000001" customHeight="1">
      <c r="A65" s="4">
        <v>61</v>
      </c>
      <c r="B65" s="10">
        <v>2502838876</v>
      </c>
      <c r="C65" s="20" t="s">
        <v>114</v>
      </c>
      <c r="D65" s="4"/>
      <c r="E65" s="4"/>
      <c r="F65" s="4">
        <f t="shared" si="13"/>
        <v>0</v>
      </c>
      <c r="G65" s="4">
        <v>26</v>
      </c>
      <c r="H65" s="4">
        <v>20808</v>
      </c>
      <c r="I65" s="4">
        <f t="shared" si="14"/>
        <v>157</v>
      </c>
      <c r="J65" s="4"/>
      <c r="K65" s="4"/>
      <c r="L65" s="4">
        <f t="shared" si="3"/>
        <v>0</v>
      </c>
      <c r="M65" s="4">
        <v>0</v>
      </c>
      <c r="N65" s="4">
        <v>0</v>
      </c>
      <c r="O65" s="4">
        <f t="shared" si="4"/>
        <v>0</v>
      </c>
      <c r="P65" s="4">
        <v>0</v>
      </c>
      <c r="Q65" s="4">
        <v>0</v>
      </c>
      <c r="R65" s="4">
        <f t="shared" si="5"/>
        <v>0</v>
      </c>
      <c r="S65" s="4">
        <v>0</v>
      </c>
      <c r="T65" s="4">
        <v>0</v>
      </c>
      <c r="U65" s="4">
        <f t="shared" si="6"/>
        <v>0</v>
      </c>
      <c r="V65" s="4">
        <f t="shared" si="7"/>
        <v>26</v>
      </c>
      <c r="W65" s="4">
        <f t="shared" si="8"/>
        <v>20808</v>
      </c>
      <c r="X65" s="4">
        <f t="shared" si="9"/>
        <v>157</v>
      </c>
      <c r="Y65" s="16">
        <v>0</v>
      </c>
      <c r="Z65" s="16"/>
      <c r="AA65" s="16"/>
      <c r="AB65" s="16">
        <v>0</v>
      </c>
      <c r="AC65" s="16">
        <v>0</v>
      </c>
      <c r="AD65" s="16">
        <v>0</v>
      </c>
    </row>
    <row r="66" spans="1:30" ht="20.100000000000001" customHeight="1">
      <c r="A66" s="4">
        <v>62</v>
      </c>
      <c r="B66" s="10">
        <v>2502357578</v>
      </c>
      <c r="C66" s="20" t="s">
        <v>122</v>
      </c>
      <c r="D66" s="4">
        <v>17</v>
      </c>
      <c r="E66" s="4">
        <v>12100</v>
      </c>
      <c r="F66" s="4">
        <f t="shared" si="13"/>
        <v>91</v>
      </c>
      <c r="G66" s="4">
        <v>0</v>
      </c>
      <c r="H66" s="4">
        <v>0</v>
      </c>
      <c r="I66" s="4">
        <f t="shared" si="14"/>
        <v>0</v>
      </c>
      <c r="J66" s="4"/>
      <c r="K66" s="4"/>
      <c r="L66" s="4">
        <f t="shared" si="3"/>
        <v>0</v>
      </c>
      <c r="M66" s="4">
        <v>0</v>
      </c>
      <c r="N66" s="4">
        <v>0</v>
      </c>
      <c r="O66" s="4">
        <f t="shared" si="4"/>
        <v>0</v>
      </c>
      <c r="P66" s="4">
        <v>0</v>
      </c>
      <c r="Q66" s="4">
        <v>0</v>
      </c>
      <c r="R66" s="4">
        <f t="shared" si="5"/>
        <v>0</v>
      </c>
      <c r="S66" s="4">
        <v>0</v>
      </c>
      <c r="T66" s="4">
        <v>0</v>
      </c>
      <c r="U66" s="4">
        <f t="shared" si="6"/>
        <v>0</v>
      </c>
      <c r="V66" s="4">
        <f t="shared" si="7"/>
        <v>17</v>
      </c>
      <c r="W66" s="4">
        <f t="shared" si="8"/>
        <v>12100</v>
      </c>
      <c r="X66" s="4">
        <f t="shared" si="9"/>
        <v>91</v>
      </c>
      <c r="Y66" s="16">
        <v>0</v>
      </c>
      <c r="Z66" s="16"/>
      <c r="AA66" s="16"/>
      <c r="AB66" s="16">
        <v>0</v>
      </c>
      <c r="AC66" s="16">
        <v>0</v>
      </c>
      <c r="AD66" s="16">
        <v>0</v>
      </c>
    </row>
    <row r="67" spans="1:30" ht="20.100000000000001" customHeight="1">
      <c r="A67" s="4">
        <v>63</v>
      </c>
      <c r="B67" s="6">
        <v>2503535443</v>
      </c>
      <c r="C67" s="19" t="s">
        <v>231</v>
      </c>
      <c r="D67" s="4">
        <v>26</v>
      </c>
      <c r="E67" s="4">
        <v>15081</v>
      </c>
      <c r="F67" s="4">
        <f t="shared" si="13"/>
        <v>114</v>
      </c>
      <c r="G67" s="4">
        <v>0</v>
      </c>
      <c r="H67" s="4">
        <v>0</v>
      </c>
      <c r="I67" s="4">
        <f t="shared" si="14"/>
        <v>0</v>
      </c>
      <c r="J67" s="4"/>
      <c r="K67" s="4"/>
      <c r="L67" s="4">
        <f t="shared" si="3"/>
        <v>0</v>
      </c>
      <c r="M67" s="4">
        <v>0</v>
      </c>
      <c r="N67" s="4">
        <v>0</v>
      </c>
      <c r="O67" s="4">
        <f t="shared" si="4"/>
        <v>0</v>
      </c>
      <c r="P67" s="4">
        <v>0</v>
      </c>
      <c r="Q67" s="4">
        <v>0</v>
      </c>
      <c r="R67" s="4">
        <f t="shared" si="5"/>
        <v>0</v>
      </c>
      <c r="S67" s="4">
        <v>0</v>
      </c>
      <c r="T67" s="4">
        <v>0</v>
      </c>
      <c r="U67" s="4">
        <f t="shared" si="6"/>
        <v>0</v>
      </c>
      <c r="V67" s="4">
        <f t="shared" si="7"/>
        <v>26</v>
      </c>
      <c r="W67" s="4">
        <f t="shared" si="8"/>
        <v>15081</v>
      </c>
      <c r="X67" s="4">
        <f t="shared" si="9"/>
        <v>114</v>
      </c>
      <c r="Y67" s="16">
        <v>0</v>
      </c>
      <c r="Z67" s="16"/>
      <c r="AA67" s="16"/>
      <c r="AB67" s="16">
        <v>0</v>
      </c>
      <c r="AC67" s="16">
        <v>0</v>
      </c>
      <c r="AD67" s="16">
        <v>0</v>
      </c>
    </row>
    <row r="68" spans="1:30" ht="20.100000000000001" customHeight="1">
      <c r="A68" s="4">
        <v>64</v>
      </c>
      <c r="B68" s="6">
        <v>2503788839</v>
      </c>
      <c r="C68" s="19" t="s">
        <v>232</v>
      </c>
      <c r="D68" s="4">
        <v>26</v>
      </c>
      <c r="E68" s="4">
        <v>15772</v>
      </c>
      <c r="F68" s="4">
        <f t="shared" si="13"/>
        <v>119</v>
      </c>
      <c r="G68" s="4">
        <v>0</v>
      </c>
      <c r="H68" s="4">
        <v>0</v>
      </c>
      <c r="I68" s="4">
        <f t="shared" si="14"/>
        <v>0</v>
      </c>
      <c r="J68" s="4"/>
      <c r="K68" s="4"/>
      <c r="L68" s="4">
        <f t="shared" si="3"/>
        <v>0</v>
      </c>
      <c r="M68" s="4">
        <v>0</v>
      </c>
      <c r="N68" s="4">
        <v>0</v>
      </c>
      <c r="O68" s="4">
        <f t="shared" si="4"/>
        <v>0</v>
      </c>
      <c r="P68" s="4">
        <v>0</v>
      </c>
      <c r="Q68" s="4">
        <v>0</v>
      </c>
      <c r="R68" s="4">
        <f t="shared" si="5"/>
        <v>0</v>
      </c>
      <c r="S68" s="4">
        <v>0</v>
      </c>
      <c r="T68" s="4">
        <v>0</v>
      </c>
      <c r="U68" s="4">
        <f t="shared" si="6"/>
        <v>0</v>
      </c>
      <c r="V68" s="4">
        <f t="shared" si="7"/>
        <v>26</v>
      </c>
      <c r="W68" s="4">
        <f t="shared" si="8"/>
        <v>15772</v>
      </c>
      <c r="X68" s="4">
        <f t="shared" si="9"/>
        <v>119</v>
      </c>
      <c r="Y68" s="16">
        <v>0</v>
      </c>
      <c r="Z68" s="16"/>
      <c r="AA68" s="16"/>
      <c r="AB68" s="16">
        <v>0</v>
      </c>
      <c r="AC68" s="16">
        <v>0</v>
      </c>
      <c r="AD68" s="16">
        <v>0</v>
      </c>
    </row>
    <row r="69" spans="1:30" ht="20.100000000000001" customHeight="1">
      <c r="A69" s="4">
        <v>65</v>
      </c>
      <c r="B69" s="6">
        <v>2503285722</v>
      </c>
      <c r="C69" s="19" t="s">
        <v>115</v>
      </c>
      <c r="D69" s="4">
        <v>26</v>
      </c>
      <c r="E69" s="4">
        <v>14691</v>
      </c>
      <c r="F69" s="4">
        <f t="shared" si="13"/>
        <v>111</v>
      </c>
      <c r="G69" s="4">
        <v>23</v>
      </c>
      <c r="H69" s="4">
        <v>11452</v>
      </c>
      <c r="I69" s="4">
        <f t="shared" si="14"/>
        <v>86</v>
      </c>
      <c r="J69" s="4"/>
      <c r="K69" s="4"/>
      <c r="L69" s="4">
        <f t="shared" si="3"/>
        <v>0</v>
      </c>
      <c r="M69" s="4">
        <v>0</v>
      </c>
      <c r="N69" s="4">
        <v>0</v>
      </c>
      <c r="O69" s="4">
        <f t="shared" si="4"/>
        <v>0</v>
      </c>
      <c r="P69" s="4">
        <v>0</v>
      </c>
      <c r="Q69" s="4">
        <v>0</v>
      </c>
      <c r="R69" s="4">
        <f t="shared" si="5"/>
        <v>0</v>
      </c>
      <c r="S69" s="4">
        <v>0</v>
      </c>
      <c r="T69" s="4">
        <v>0</v>
      </c>
      <c r="U69" s="4">
        <f t="shared" si="6"/>
        <v>0</v>
      </c>
      <c r="V69" s="4">
        <f t="shared" si="7"/>
        <v>49</v>
      </c>
      <c r="W69" s="4">
        <f t="shared" si="8"/>
        <v>26143</v>
      </c>
      <c r="X69" s="4">
        <f t="shared" si="9"/>
        <v>197</v>
      </c>
      <c r="Y69" s="16">
        <v>0</v>
      </c>
      <c r="Z69" s="16"/>
      <c r="AA69" s="16"/>
      <c r="AB69" s="16">
        <v>0</v>
      </c>
      <c r="AC69" s="16">
        <v>0</v>
      </c>
      <c r="AD69" s="16">
        <v>0</v>
      </c>
    </row>
    <row r="70" spans="1:30" ht="20.100000000000001" customHeight="1">
      <c r="A70" s="4">
        <v>66</v>
      </c>
      <c r="B70" s="6">
        <v>2504010204</v>
      </c>
      <c r="C70" s="19" t="s">
        <v>172</v>
      </c>
      <c r="D70" s="4">
        <v>26</v>
      </c>
      <c r="E70" s="4">
        <v>16784</v>
      </c>
      <c r="F70" s="4">
        <f t="shared" si="13"/>
        <v>126</v>
      </c>
      <c r="G70" s="4">
        <v>26</v>
      </c>
      <c r="H70" s="4">
        <v>17111</v>
      </c>
      <c r="I70" s="4">
        <f t="shared" si="14"/>
        <v>129</v>
      </c>
      <c r="J70" s="4">
        <v>17</v>
      </c>
      <c r="K70" s="4">
        <v>9374</v>
      </c>
      <c r="L70" s="4">
        <f t="shared" ref="L70:L130" si="15">ROUNDUP(K70*0.75%,0)</f>
        <v>71</v>
      </c>
      <c r="M70" s="4">
        <v>0</v>
      </c>
      <c r="N70" s="4">
        <v>0</v>
      </c>
      <c r="O70" s="4">
        <f t="shared" ref="O70:O130" si="16">ROUNDUP(N70*0.75%,0)</f>
        <v>0</v>
      </c>
      <c r="P70" s="4">
        <v>0</v>
      </c>
      <c r="Q70" s="4">
        <v>0</v>
      </c>
      <c r="R70" s="4">
        <f t="shared" ref="R70:R130" si="17">ROUNDUP(Q70*0.75%,0)</f>
        <v>0</v>
      </c>
      <c r="S70" s="4">
        <v>0</v>
      </c>
      <c r="T70" s="4">
        <v>0</v>
      </c>
      <c r="U70" s="4">
        <f t="shared" ref="U70:U130" si="18">ROUNDUP(T70*0.75%,0)</f>
        <v>0</v>
      </c>
      <c r="V70" s="4">
        <f t="shared" ref="V70:V130" si="19">+D70+G70+J70+M70+P70+S70</f>
        <v>69</v>
      </c>
      <c r="W70" s="4">
        <f t="shared" ref="W70:W130" si="20">+E70+H70+K70+N70+Q70+T70</f>
        <v>43269</v>
      </c>
      <c r="X70" s="4">
        <f t="shared" ref="X70:X130" si="21">+F70+I70+L70+O70+R70+U70</f>
        <v>326</v>
      </c>
      <c r="Y70" s="16">
        <v>0</v>
      </c>
      <c r="Z70" s="16"/>
      <c r="AA70" s="16"/>
      <c r="AB70" s="16">
        <v>0</v>
      </c>
      <c r="AC70" s="16">
        <v>0</v>
      </c>
      <c r="AD70" s="16">
        <v>0</v>
      </c>
    </row>
    <row r="71" spans="1:30" ht="20.100000000000001" customHeight="1">
      <c r="A71" s="4">
        <v>67</v>
      </c>
      <c r="B71" s="6">
        <v>2504130949</v>
      </c>
      <c r="C71" s="19" t="s">
        <v>386</v>
      </c>
      <c r="D71" s="4">
        <v>15</v>
      </c>
      <c r="E71" s="4">
        <v>7483</v>
      </c>
      <c r="F71" s="4">
        <f t="shared" si="13"/>
        <v>57</v>
      </c>
      <c r="G71" s="4">
        <v>0</v>
      </c>
      <c r="H71" s="4">
        <v>0</v>
      </c>
      <c r="I71" s="4">
        <f t="shared" si="14"/>
        <v>0</v>
      </c>
      <c r="J71" s="4"/>
      <c r="K71" s="4"/>
      <c r="L71" s="4">
        <f t="shared" si="15"/>
        <v>0</v>
      </c>
      <c r="M71" s="4">
        <v>0</v>
      </c>
      <c r="N71" s="4">
        <v>0</v>
      </c>
      <c r="O71" s="4">
        <f t="shared" si="16"/>
        <v>0</v>
      </c>
      <c r="P71" s="4">
        <v>0</v>
      </c>
      <c r="Q71" s="4">
        <v>0</v>
      </c>
      <c r="R71" s="4">
        <f t="shared" si="17"/>
        <v>0</v>
      </c>
      <c r="S71" s="4">
        <v>0</v>
      </c>
      <c r="T71" s="4">
        <v>0</v>
      </c>
      <c r="U71" s="4">
        <f t="shared" si="18"/>
        <v>0</v>
      </c>
      <c r="V71" s="4">
        <f t="shared" si="19"/>
        <v>15</v>
      </c>
      <c r="W71" s="4">
        <f t="shared" si="20"/>
        <v>7483</v>
      </c>
      <c r="X71" s="4">
        <f t="shared" si="21"/>
        <v>57</v>
      </c>
      <c r="Y71" s="16">
        <v>0</v>
      </c>
      <c r="Z71" s="16"/>
      <c r="AA71" s="16"/>
      <c r="AB71" s="16">
        <v>0</v>
      </c>
      <c r="AC71" s="16">
        <v>0</v>
      </c>
      <c r="AD71" s="16">
        <v>0</v>
      </c>
    </row>
    <row r="72" spans="1:30" ht="20.100000000000001" customHeight="1">
      <c r="A72" s="4">
        <v>68</v>
      </c>
      <c r="B72" s="6">
        <v>2503732173</v>
      </c>
      <c r="C72" s="19" t="s">
        <v>255</v>
      </c>
      <c r="D72" s="4">
        <v>14</v>
      </c>
      <c r="E72" s="4">
        <v>7000</v>
      </c>
      <c r="F72" s="4">
        <f t="shared" si="13"/>
        <v>53</v>
      </c>
      <c r="G72" s="4">
        <v>0</v>
      </c>
      <c r="H72" s="4">
        <v>0</v>
      </c>
      <c r="I72" s="4">
        <f t="shared" si="14"/>
        <v>0</v>
      </c>
      <c r="J72" s="4"/>
      <c r="K72" s="4"/>
      <c r="L72" s="4">
        <f t="shared" si="15"/>
        <v>0</v>
      </c>
      <c r="M72" s="4">
        <v>0</v>
      </c>
      <c r="N72" s="4">
        <v>0</v>
      </c>
      <c r="O72" s="4">
        <f t="shared" si="16"/>
        <v>0</v>
      </c>
      <c r="P72" s="4">
        <v>0</v>
      </c>
      <c r="Q72" s="4">
        <v>0</v>
      </c>
      <c r="R72" s="4">
        <f t="shared" si="17"/>
        <v>0</v>
      </c>
      <c r="S72" s="4">
        <v>0</v>
      </c>
      <c r="T72" s="4">
        <v>0</v>
      </c>
      <c r="U72" s="4">
        <f t="shared" si="18"/>
        <v>0</v>
      </c>
      <c r="V72" s="4">
        <f t="shared" si="19"/>
        <v>14</v>
      </c>
      <c r="W72" s="4">
        <f t="shared" si="20"/>
        <v>7000</v>
      </c>
      <c r="X72" s="4">
        <f t="shared" si="21"/>
        <v>53</v>
      </c>
      <c r="Y72" s="16">
        <v>0</v>
      </c>
      <c r="Z72" s="16"/>
      <c r="AA72" s="16"/>
      <c r="AB72" s="16">
        <v>0</v>
      </c>
      <c r="AC72" s="16">
        <v>0</v>
      </c>
      <c r="AD72" s="16">
        <v>0</v>
      </c>
    </row>
    <row r="73" spans="1:30" ht="20.100000000000001" customHeight="1">
      <c r="A73" s="4">
        <v>69</v>
      </c>
      <c r="B73" s="6">
        <v>2504299112</v>
      </c>
      <c r="C73" s="19" t="s">
        <v>265</v>
      </c>
      <c r="D73" s="4">
        <v>26</v>
      </c>
      <c r="E73" s="4">
        <v>13407</v>
      </c>
      <c r="F73" s="4">
        <f t="shared" si="13"/>
        <v>101</v>
      </c>
      <c r="G73" s="4">
        <v>21</v>
      </c>
      <c r="H73" s="4">
        <v>10525</v>
      </c>
      <c r="I73" s="4">
        <f t="shared" si="14"/>
        <v>79</v>
      </c>
      <c r="J73" s="4"/>
      <c r="K73" s="4"/>
      <c r="L73" s="4">
        <f t="shared" si="15"/>
        <v>0</v>
      </c>
      <c r="M73" s="4">
        <v>0</v>
      </c>
      <c r="N73" s="4">
        <v>0</v>
      </c>
      <c r="O73" s="4">
        <f t="shared" si="16"/>
        <v>0</v>
      </c>
      <c r="P73" s="4">
        <v>0</v>
      </c>
      <c r="Q73" s="4">
        <v>0</v>
      </c>
      <c r="R73" s="4">
        <f t="shared" si="17"/>
        <v>0</v>
      </c>
      <c r="S73" s="4">
        <v>0</v>
      </c>
      <c r="T73" s="4">
        <v>0</v>
      </c>
      <c r="U73" s="4">
        <f t="shared" si="18"/>
        <v>0</v>
      </c>
      <c r="V73" s="4">
        <f t="shared" si="19"/>
        <v>47</v>
      </c>
      <c r="W73" s="4">
        <f t="shared" si="20"/>
        <v>23932</v>
      </c>
      <c r="X73" s="4">
        <f t="shared" si="21"/>
        <v>180</v>
      </c>
      <c r="Y73" s="16">
        <v>0</v>
      </c>
      <c r="Z73" s="16"/>
      <c r="AA73" s="16"/>
      <c r="AB73" s="16">
        <v>0</v>
      </c>
      <c r="AC73" s="16">
        <v>0</v>
      </c>
      <c r="AD73" s="16">
        <v>0</v>
      </c>
    </row>
    <row r="74" spans="1:30" ht="20.100000000000001" customHeight="1">
      <c r="A74" s="4">
        <v>70</v>
      </c>
      <c r="B74" s="6">
        <v>2504296283</v>
      </c>
      <c r="C74" s="19" t="s">
        <v>266</v>
      </c>
      <c r="D74" s="4">
        <v>26</v>
      </c>
      <c r="E74" s="4">
        <v>18637</v>
      </c>
      <c r="F74" s="4">
        <f t="shared" si="13"/>
        <v>140</v>
      </c>
      <c r="G74" s="4">
        <v>26</v>
      </c>
      <c r="H74" s="4">
        <v>21000</v>
      </c>
      <c r="I74" s="4">
        <f t="shared" si="14"/>
        <v>158</v>
      </c>
      <c r="J74" s="4">
        <v>5</v>
      </c>
      <c r="K74" s="4">
        <v>2959</v>
      </c>
      <c r="L74" s="4">
        <f t="shared" si="15"/>
        <v>23</v>
      </c>
      <c r="M74" s="4">
        <v>0</v>
      </c>
      <c r="N74" s="4">
        <v>0</v>
      </c>
      <c r="O74" s="4">
        <f t="shared" si="16"/>
        <v>0</v>
      </c>
      <c r="P74" s="4">
        <v>0</v>
      </c>
      <c r="Q74" s="4">
        <v>0</v>
      </c>
      <c r="R74" s="4">
        <f t="shared" si="17"/>
        <v>0</v>
      </c>
      <c r="S74" s="4">
        <v>0</v>
      </c>
      <c r="T74" s="4">
        <v>0</v>
      </c>
      <c r="U74" s="4">
        <f t="shared" si="18"/>
        <v>0</v>
      </c>
      <c r="V74" s="4">
        <f t="shared" si="19"/>
        <v>57</v>
      </c>
      <c r="W74" s="4">
        <f t="shared" si="20"/>
        <v>42596</v>
      </c>
      <c r="X74" s="4">
        <f t="shared" si="21"/>
        <v>321</v>
      </c>
      <c r="Y74" s="16">
        <v>0</v>
      </c>
      <c r="Z74" s="16"/>
      <c r="AA74" s="16"/>
      <c r="AB74" s="16">
        <v>0</v>
      </c>
      <c r="AC74" s="16">
        <v>0</v>
      </c>
      <c r="AD74" s="16">
        <v>0</v>
      </c>
    </row>
    <row r="75" spans="1:30" ht="20.100000000000001" customHeight="1">
      <c r="A75" s="4">
        <v>71</v>
      </c>
      <c r="B75" s="6">
        <v>2502866224</v>
      </c>
      <c r="C75" s="19" t="s">
        <v>434</v>
      </c>
      <c r="D75" s="4">
        <v>26</v>
      </c>
      <c r="E75" s="4">
        <v>17125</v>
      </c>
      <c r="F75" s="4">
        <f t="shared" si="13"/>
        <v>129</v>
      </c>
      <c r="G75" s="4">
        <v>0</v>
      </c>
      <c r="H75" s="4">
        <v>0</v>
      </c>
      <c r="I75" s="4">
        <f t="shared" si="14"/>
        <v>0</v>
      </c>
      <c r="J75" s="4"/>
      <c r="K75" s="4"/>
      <c r="L75" s="4">
        <f t="shared" si="15"/>
        <v>0</v>
      </c>
      <c r="M75" s="4">
        <v>0</v>
      </c>
      <c r="N75" s="4">
        <v>0</v>
      </c>
      <c r="O75" s="4">
        <f t="shared" si="16"/>
        <v>0</v>
      </c>
      <c r="P75" s="4">
        <v>0</v>
      </c>
      <c r="Q75" s="4">
        <v>0</v>
      </c>
      <c r="R75" s="4">
        <f t="shared" si="17"/>
        <v>0</v>
      </c>
      <c r="S75" s="4">
        <v>0</v>
      </c>
      <c r="T75" s="4">
        <v>0</v>
      </c>
      <c r="U75" s="4">
        <f t="shared" si="18"/>
        <v>0</v>
      </c>
      <c r="V75" s="4">
        <f t="shared" si="19"/>
        <v>26</v>
      </c>
      <c r="W75" s="4">
        <f t="shared" si="20"/>
        <v>17125</v>
      </c>
      <c r="X75" s="4">
        <f t="shared" si="21"/>
        <v>129</v>
      </c>
      <c r="Y75" s="16">
        <v>0</v>
      </c>
      <c r="Z75" s="16"/>
      <c r="AA75" s="16"/>
      <c r="AB75" s="16">
        <v>0</v>
      </c>
      <c r="AC75" s="16">
        <v>0</v>
      </c>
      <c r="AD75" s="16">
        <v>0</v>
      </c>
    </row>
    <row r="76" spans="1:30" ht="20.100000000000001" customHeight="1">
      <c r="A76" s="4">
        <v>72</v>
      </c>
      <c r="B76" s="6">
        <v>2504437057</v>
      </c>
      <c r="C76" s="19" t="s">
        <v>565</v>
      </c>
      <c r="D76" s="4">
        <v>9</v>
      </c>
      <c r="E76" s="4">
        <v>4950</v>
      </c>
      <c r="F76" s="4">
        <f t="shared" si="13"/>
        <v>38</v>
      </c>
      <c r="G76" s="4">
        <v>0</v>
      </c>
      <c r="H76" s="4">
        <v>0</v>
      </c>
      <c r="I76" s="4">
        <f t="shared" si="14"/>
        <v>0</v>
      </c>
      <c r="J76" s="4"/>
      <c r="K76" s="4"/>
      <c r="L76" s="4">
        <f t="shared" si="15"/>
        <v>0</v>
      </c>
      <c r="M76" s="4">
        <v>0</v>
      </c>
      <c r="N76" s="4">
        <v>0</v>
      </c>
      <c r="O76" s="4">
        <f t="shared" si="16"/>
        <v>0</v>
      </c>
      <c r="P76" s="4">
        <v>0</v>
      </c>
      <c r="Q76" s="4">
        <v>0</v>
      </c>
      <c r="R76" s="4">
        <f t="shared" si="17"/>
        <v>0</v>
      </c>
      <c r="S76" s="4">
        <v>0</v>
      </c>
      <c r="T76" s="4">
        <v>0</v>
      </c>
      <c r="U76" s="4">
        <f t="shared" si="18"/>
        <v>0</v>
      </c>
      <c r="V76" s="4">
        <f t="shared" si="19"/>
        <v>9</v>
      </c>
      <c r="W76" s="4">
        <f t="shared" si="20"/>
        <v>4950</v>
      </c>
      <c r="X76" s="4">
        <f t="shared" si="21"/>
        <v>38</v>
      </c>
      <c r="Y76" s="16">
        <v>0</v>
      </c>
      <c r="Z76" s="16"/>
      <c r="AA76" s="16"/>
      <c r="AB76" s="16">
        <v>0</v>
      </c>
      <c r="AC76" s="16">
        <v>0</v>
      </c>
      <c r="AD76" s="16">
        <v>0</v>
      </c>
    </row>
    <row r="77" spans="1:30" ht="20.100000000000001" customHeight="1">
      <c r="A77" s="4">
        <v>73</v>
      </c>
      <c r="B77" s="10">
        <v>2504436251</v>
      </c>
      <c r="C77" s="20" t="s">
        <v>567</v>
      </c>
      <c r="D77" s="4">
        <v>9</v>
      </c>
      <c r="E77" s="4">
        <v>4950</v>
      </c>
      <c r="F77" s="4">
        <f t="shared" si="13"/>
        <v>38</v>
      </c>
      <c r="G77" s="4">
        <v>20</v>
      </c>
      <c r="H77" s="4">
        <v>10450</v>
      </c>
      <c r="I77" s="4">
        <f t="shared" si="14"/>
        <v>79</v>
      </c>
      <c r="J77" s="4">
        <v>15</v>
      </c>
      <c r="K77" s="4">
        <v>7700</v>
      </c>
      <c r="L77" s="4">
        <f t="shared" si="15"/>
        <v>58</v>
      </c>
      <c r="M77" s="4">
        <v>0</v>
      </c>
      <c r="N77" s="4">
        <v>0</v>
      </c>
      <c r="O77" s="4">
        <f t="shared" si="16"/>
        <v>0</v>
      </c>
      <c r="P77" s="4">
        <v>0</v>
      </c>
      <c r="Q77" s="4">
        <v>0</v>
      </c>
      <c r="R77" s="4">
        <f t="shared" si="17"/>
        <v>0</v>
      </c>
      <c r="S77" s="4">
        <v>0</v>
      </c>
      <c r="T77" s="4">
        <v>0</v>
      </c>
      <c r="U77" s="4">
        <f t="shared" si="18"/>
        <v>0</v>
      </c>
      <c r="V77" s="4">
        <f t="shared" si="19"/>
        <v>44</v>
      </c>
      <c r="W77" s="4">
        <f t="shared" si="20"/>
        <v>23100</v>
      </c>
      <c r="X77" s="4">
        <f t="shared" si="21"/>
        <v>175</v>
      </c>
      <c r="Y77" s="16">
        <v>0</v>
      </c>
      <c r="Z77" s="16"/>
      <c r="AA77" s="16"/>
      <c r="AB77" s="16">
        <v>0</v>
      </c>
      <c r="AC77" s="16">
        <v>0</v>
      </c>
      <c r="AD77" s="16">
        <v>0</v>
      </c>
    </row>
    <row r="78" spans="1:30" ht="20.100000000000001" customHeight="1">
      <c r="A78" s="4">
        <v>74</v>
      </c>
      <c r="B78" s="10">
        <v>2502229974</v>
      </c>
      <c r="C78" s="37" t="s">
        <v>23</v>
      </c>
      <c r="D78" s="4">
        <v>26</v>
      </c>
      <c r="E78" s="4">
        <v>20000</v>
      </c>
      <c r="F78" s="4">
        <f t="shared" si="11"/>
        <v>150</v>
      </c>
      <c r="G78" s="4">
        <v>26</v>
      </c>
      <c r="H78" s="4">
        <v>20000</v>
      </c>
      <c r="I78" s="4">
        <f t="shared" si="12"/>
        <v>150</v>
      </c>
      <c r="J78" s="4">
        <v>26</v>
      </c>
      <c r="K78" s="4">
        <v>20000</v>
      </c>
      <c r="L78" s="4">
        <f t="shared" si="15"/>
        <v>150</v>
      </c>
      <c r="M78" s="4">
        <v>22</v>
      </c>
      <c r="N78" s="4">
        <v>20000</v>
      </c>
      <c r="O78" s="4">
        <f t="shared" si="16"/>
        <v>150</v>
      </c>
      <c r="P78" s="4">
        <v>0</v>
      </c>
      <c r="Q78" s="4">
        <v>0</v>
      </c>
      <c r="R78" s="4">
        <f t="shared" si="17"/>
        <v>0</v>
      </c>
      <c r="S78" s="4">
        <v>0</v>
      </c>
      <c r="T78" s="4">
        <v>0</v>
      </c>
      <c r="U78" s="4">
        <f t="shared" si="18"/>
        <v>0</v>
      </c>
      <c r="V78" s="4">
        <f t="shared" si="19"/>
        <v>100</v>
      </c>
      <c r="W78" s="4">
        <f t="shared" si="20"/>
        <v>80000</v>
      </c>
      <c r="X78" s="4">
        <f t="shared" si="21"/>
        <v>600</v>
      </c>
      <c r="Y78" s="5">
        <f t="shared" ref="Y78:Y130" si="22">+B78-Z78</f>
        <v>0</v>
      </c>
      <c r="Z78" s="16">
        <v>2502229974</v>
      </c>
      <c r="AA78" s="16" t="s">
        <v>23</v>
      </c>
      <c r="AB78" s="16">
        <v>22</v>
      </c>
      <c r="AC78" s="16">
        <v>20000</v>
      </c>
      <c r="AD78" s="16">
        <v>150</v>
      </c>
    </row>
    <row r="79" spans="1:30" ht="20.100000000000001" customHeight="1">
      <c r="A79" s="4">
        <v>75</v>
      </c>
      <c r="B79" s="10">
        <v>2501939426</v>
      </c>
      <c r="C79" s="37" t="s">
        <v>59</v>
      </c>
      <c r="D79" s="4">
        <v>26</v>
      </c>
      <c r="E79" s="4">
        <v>20000</v>
      </c>
      <c r="F79" s="4">
        <f t="shared" si="11"/>
        <v>150</v>
      </c>
      <c r="G79" s="4">
        <v>26</v>
      </c>
      <c r="H79" s="4">
        <v>20000</v>
      </c>
      <c r="I79" s="4">
        <f t="shared" si="12"/>
        <v>150</v>
      </c>
      <c r="J79" s="4">
        <v>26</v>
      </c>
      <c r="K79" s="4">
        <v>20000</v>
      </c>
      <c r="L79" s="4">
        <f t="shared" si="15"/>
        <v>150</v>
      </c>
      <c r="M79" s="4">
        <v>22</v>
      </c>
      <c r="N79" s="4">
        <v>20000</v>
      </c>
      <c r="O79" s="4">
        <f t="shared" si="16"/>
        <v>150</v>
      </c>
      <c r="P79" s="4">
        <v>0</v>
      </c>
      <c r="Q79" s="4">
        <v>0</v>
      </c>
      <c r="R79" s="4">
        <f t="shared" si="17"/>
        <v>0</v>
      </c>
      <c r="S79" s="4">
        <v>0</v>
      </c>
      <c r="T79" s="4">
        <v>0</v>
      </c>
      <c r="U79" s="4">
        <f t="shared" si="18"/>
        <v>0</v>
      </c>
      <c r="V79" s="4">
        <f t="shared" si="19"/>
        <v>100</v>
      </c>
      <c r="W79" s="4">
        <f t="shared" si="20"/>
        <v>80000</v>
      </c>
      <c r="X79" s="4">
        <f t="shared" si="21"/>
        <v>600</v>
      </c>
      <c r="Y79" s="5">
        <f t="shared" si="22"/>
        <v>0</v>
      </c>
      <c r="Z79" s="16">
        <v>2501939426</v>
      </c>
      <c r="AA79" s="16" t="s">
        <v>59</v>
      </c>
      <c r="AB79" s="16">
        <v>22</v>
      </c>
      <c r="AC79" s="16">
        <v>20000</v>
      </c>
      <c r="AD79" s="16">
        <v>150</v>
      </c>
    </row>
    <row r="80" spans="1:30" ht="20.100000000000001" customHeight="1">
      <c r="A80" s="4">
        <v>76</v>
      </c>
      <c r="B80" s="10">
        <v>2502209248</v>
      </c>
      <c r="C80" s="37" t="s">
        <v>69</v>
      </c>
      <c r="D80" s="4">
        <v>26</v>
      </c>
      <c r="E80" s="4">
        <v>18000</v>
      </c>
      <c r="F80" s="4">
        <f t="shared" si="11"/>
        <v>135</v>
      </c>
      <c r="G80" s="4">
        <v>26</v>
      </c>
      <c r="H80" s="4">
        <v>18000</v>
      </c>
      <c r="I80" s="4">
        <f t="shared" si="12"/>
        <v>135</v>
      </c>
      <c r="J80" s="4">
        <v>26</v>
      </c>
      <c r="K80" s="4">
        <v>18000</v>
      </c>
      <c r="L80" s="4">
        <f t="shared" si="15"/>
        <v>135</v>
      </c>
      <c r="M80" s="4">
        <v>22</v>
      </c>
      <c r="N80" s="4">
        <v>18000</v>
      </c>
      <c r="O80" s="4">
        <f t="shared" si="16"/>
        <v>135</v>
      </c>
      <c r="P80" s="4">
        <v>0</v>
      </c>
      <c r="Q80" s="4">
        <v>0</v>
      </c>
      <c r="R80" s="4">
        <f t="shared" si="17"/>
        <v>0</v>
      </c>
      <c r="S80" s="4">
        <v>0</v>
      </c>
      <c r="T80" s="4">
        <v>0</v>
      </c>
      <c r="U80" s="4">
        <f t="shared" si="18"/>
        <v>0</v>
      </c>
      <c r="V80" s="4">
        <f t="shared" si="19"/>
        <v>100</v>
      </c>
      <c r="W80" s="4">
        <f t="shared" si="20"/>
        <v>72000</v>
      </c>
      <c r="X80" s="4">
        <f t="shared" si="21"/>
        <v>540</v>
      </c>
      <c r="Y80" s="5">
        <f t="shared" si="22"/>
        <v>0</v>
      </c>
      <c r="Z80" s="16">
        <v>2502209248</v>
      </c>
      <c r="AA80" s="16" t="s">
        <v>69</v>
      </c>
      <c r="AB80" s="16">
        <v>22</v>
      </c>
      <c r="AC80" s="16">
        <v>18000</v>
      </c>
      <c r="AD80" s="16">
        <v>135</v>
      </c>
    </row>
    <row r="81" spans="1:30" ht="20.100000000000001" customHeight="1">
      <c r="A81" s="4">
        <v>77</v>
      </c>
      <c r="B81" s="10">
        <v>2502516906</v>
      </c>
      <c r="C81" s="4" t="s">
        <v>438</v>
      </c>
      <c r="D81" s="4">
        <v>20</v>
      </c>
      <c r="E81" s="4">
        <v>16105</v>
      </c>
      <c r="F81" s="4">
        <f t="shared" si="11"/>
        <v>121</v>
      </c>
      <c r="G81" s="4">
        <v>25</v>
      </c>
      <c r="H81" s="4">
        <v>20911</v>
      </c>
      <c r="I81" s="4">
        <f t="shared" si="12"/>
        <v>157</v>
      </c>
      <c r="J81" s="4">
        <v>16</v>
      </c>
      <c r="K81" s="4">
        <v>8790</v>
      </c>
      <c r="L81" s="4">
        <f t="shared" si="15"/>
        <v>66</v>
      </c>
      <c r="M81" s="4">
        <v>22</v>
      </c>
      <c r="N81" s="4">
        <v>18042</v>
      </c>
      <c r="O81" s="4">
        <f t="shared" si="16"/>
        <v>136</v>
      </c>
      <c r="P81" s="4">
        <v>0</v>
      </c>
      <c r="Q81" s="4">
        <v>0</v>
      </c>
      <c r="R81" s="4">
        <f t="shared" si="17"/>
        <v>0</v>
      </c>
      <c r="S81" s="4">
        <v>0</v>
      </c>
      <c r="T81" s="4">
        <v>0</v>
      </c>
      <c r="U81" s="4">
        <f t="shared" si="18"/>
        <v>0</v>
      </c>
      <c r="V81" s="4">
        <f t="shared" si="19"/>
        <v>83</v>
      </c>
      <c r="W81" s="4">
        <f t="shared" si="20"/>
        <v>63848</v>
      </c>
      <c r="X81" s="4">
        <f t="shared" si="21"/>
        <v>480</v>
      </c>
      <c r="Y81" s="5">
        <f t="shared" si="22"/>
        <v>0</v>
      </c>
      <c r="Z81" s="16">
        <v>2502516906</v>
      </c>
      <c r="AA81" s="16" t="s">
        <v>438</v>
      </c>
      <c r="AB81" s="16">
        <v>22</v>
      </c>
      <c r="AC81" s="16">
        <v>18042</v>
      </c>
      <c r="AD81" s="16">
        <v>136</v>
      </c>
    </row>
    <row r="82" spans="1:30" ht="20.100000000000001" customHeight="1">
      <c r="A82" s="4">
        <v>78</v>
      </c>
      <c r="B82" s="10">
        <v>2502516143</v>
      </c>
      <c r="C82" s="4" t="s">
        <v>33</v>
      </c>
      <c r="D82" s="4">
        <v>22</v>
      </c>
      <c r="E82" s="4">
        <v>19062</v>
      </c>
      <c r="F82" s="4">
        <f t="shared" si="11"/>
        <v>143</v>
      </c>
      <c r="G82" s="4">
        <v>24</v>
      </c>
      <c r="H82" s="4">
        <v>20062</v>
      </c>
      <c r="I82" s="4">
        <f t="shared" si="12"/>
        <v>151</v>
      </c>
      <c r="J82" s="4">
        <v>17</v>
      </c>
      <c r="K82" s="4">
        <v>12254</v>
      </c>
      <c r="L82" s="4">
        <f t="shared" si="15"/>
        <v>92</v>
      </c>
      <c r="M82" s="4">
        <v>17</v>
      </c>
      <c r="N82" s="4">
        <v>18713</v>
      </c>
      <c r="O82" s="4">
        <f t="shared" si="16"/>
        <v>141</v>
      </c>
      <c r="P82" s="4">
        <v>0</v>
      </c>
      <c r="Q82" s="4">
        <v>0</v>
      </c>
      <c r="R82" s="4">
        <f t="shared" si="17"/>
        <v>0</v>
      </c>
      <c r="S82" s="4">
        <v>0</v>
      </c>
      <c r="T82" s="4">
        <v>0</v>
      </c>
      <c r="U82" s="4">
        <f t="shared" si="18"/>
        <v>0</v>
      </c>
      <c r="V82" s="4">
        <f t="shared" si="19"/>
        <v>80</v>
      </c>
      <c r="W82" s="4">
        <f t="shared" si="20"/>
        <v>70091</v>
      </c>
      <c r="X82" s="4">
        <f t="shared" si="21"/>
        <v>527</v>
      </c>
      <c r="Y82" s="5">
        <f t="shared" si="22"/>
        <v>0</v>
      </c>
      <c r="Z82" s="16">
        <v>2502516143</v>
      </c>
      <c r="AA82" s="16" t="s">
        <v>33</v>
      </c>
      <c r="AB82" s="16">
        <v>17</v>
      </c>
      <c r="AC82" s="16">
        <v>18713</v>
      </c>
      <c r="AD82" s="16">
        <v>141</v>
      </c>
    </row>
    <row r="83" spans="1:30" ht="20.100000000000001" customHeight="1">
      <c r="A83" s="4">
        <v>79</v>
      </c>
      <c r="B83" s="10">
        <v>2502363248</v>
      </c>
      <c r="C83" s="4" t="s">
        <v>205</v>
      </c>
      <c r="D83" s="4">
        <v>18</v>
      </c>
      <c r="E83" s="4">
        <v>11248</v>
      </c>
      <c r="F83" s="4">
        <f t="shared" si="11"/>
        <v>85</v>
      </c>
      <c r="G83" s="4">
        <v>21</v>
      </c>
      <c r="H83" s="4">
        <v>15795</v>
      </c>
      <c r="I83" s="4">
        <f t="shared" si="12"/>
        <v>119</v>
      </c>
      <c r="J83" s="4">
        <v>19</v>
      </c>
      <c r="K83" s="4">
        <v>10696</v>
      </c>
      <c r="L83" s="4">
        <f t="shared" si="15"/>
        <v>81</v>
      </c>
      <c r="M83" s="4">
        <v>21</v>
      </c>
      <c r="N83" s="4">
        <v>16822</v>
      </c>
      <c r="O83" s="4">
        <f t="shared" si="16"/>
        <v>127</v>
      </c>
      <c r="P83" s="4">
        <v>0</v>
      </c>
      <c r="Q83" s="4">
        <v>0</v>
      </c>
      <c r="R83" s="4">
        <f t="shared" si="17"/>
        <v>0</v>
      </c>
      <c r="S83" s="4">
        <v>0</v>
      </c>
      <c r="T83" s="4">
        <v>0</v>
      </c>
      <c r="U83" s="4">
        <f t="shared" si="18"/>
        <v>0</v>
      </c>
      <c r="V83" s="4">
        <f t="shared" si="19"/>
        <v>79</v>
      </c>
      <c r="W83" s="4">
        <f t="shared" si="20"/>
        <v>54561</v>
      </c>
      <c r="X83" s="4">
        <f t="shared" si="21"/>
        <v>412</v>
      </c>
      <c r="Y83" s="5">
        <f t="shared" si="22"/>
        <v>0</v>
      </c>
      <c r="Z83" s="16">
        <v>2502363248</v>
      </c>
      <c r="AA83" s="16" t="s">
        <v>205</v>
      </c>
      <c r="AB83" s="16">
        <v>21</v>
      </c>
      <c r="AC83" s="16">
        <v>16822</v>
      </c>
      <c r="AD83" s="16">
        <v>127</v>
      </c>
    </row>
    <row r="84" spans="1:30" ht="20.100000000000001" customHeight="1">
      <c r="A84" s="4">
        <v>80</v>
      </c>
      <c r="B84" s="10">
        <v>2502517032</v>
      </c>
      <c r="C84" s="4" t="s">
        <v>34</v>
      </c>
      <c r="D84" s="4">
        <v>19</v>
      </c>
      <c r="E84" s="4">
        <v>17258</v>
      </c>
      <c r="F84" s="4">
        <f t="shared" si="11"/>
        <v>130</v>
      </c>
      <c r="G84" s="4">
        <v>23</v>
      </c>
      <c r="H84" s="4">
        <v>20677</v>
      </c>
      <c r="I84" s="4">
        <f t="shared" si="12"/>
        <v>156</v>
      </c>
      <c r="J84" s="4">
        <v>20</v>
      </c>
      <c r="K84" s="4">
        <v>17266</v>
      </c>
      <c r="L84" s="4">
        <f t="shared" si="15"/>
        <v>130</v>
      </c>
      <c r="M84" s="4">
        <v>22</v>
      </c>
      <c r="N84" s="4">
        <v>21000</v>
      </c>
      <c r="O84" s="4">
        <f t="shared" si="16"/>
        <v>158</v>
      </c>
      <c r="P84" s="4">
        <v>0</v>
      </c>
      <c r="Q84" s="4">
        <v>0</v>
      </c>
      <c r="R84" s="4">
        <f t="shared" si="17"/>
        <v>0</v>
      </c>
      <c r="S84" s="4">
        <v>0</v>
      </c>
      <c r="T84" s="4">
        <v>0</v>
      </c>
      <c r="U84" s="4">
        <f t="shared" si="18"/>
        <v>0</v>
      </c>
      <c r="V84" s="4">
        <f t="shared" si="19"/>
        <v>84</v>
      </c>
      <c r="W84" s="4">
        <f t="shared" si="20"/>
        <v>76201</v>
      </c>
      <c r="X84" s="4">
        <f t="shared" si="21"/>
        <v>574</v>
      </c>
      <c r="Y84" s="5">
        <f t="shared" si="22"/>
        <v>0</v>
      </c>
      <c r="Z84" s="16">
        <v>2502517032</v>
      </c>
      <c r="AA84" s="16" t="s">
        <v>393</v>
      </c>
      <c r="AB84" s="16">
        <v>22</v>
      </c>
      <c r="AC84" s="16">
        <v>21000</v>
      </c>
      <c r="AD84" s="16">
        <v>158</v>
      </c>
    </row>
    <row r="85" spans="1:30" ht="20.100000000000001" customHeight="1">
      <c r="A85" s="4">
        <v>81</v>
      </c>
      <c r="B85" s="10">
        <v>2502675313</v>
      </c>
      <c r="C85" s="4" t="s">
        <v>53</v>
      </c>
      <c r="D85" s="4">
        <v>22</v>
      </c>
      <c r="E85" s="4">
        <v>12900</v>
      </c>
      <c r="F85" s="4">
        <f t="shared" si="11"/>
        <v>97</v>
      </c>
      <c r="G85" s="4">
        <v>23</v>
      </c>
      <c r="H85" s="4">
        <v>13800</v>
      </c>
      <c r="I85" s="4">
        <f t="shared" si="12"/>
        <v>104</v>
      </c>
      <c r="J85" s="4">
        <v>18</v>
      </c>
      <c r="K85" s="4">
        <v>8654</v>
      </c>
      <c r="L85" s="4">
        <f t="shared" si="15"/>
        <v>65</v>
      </c>
      <c r="M85" s="4">
        <v>19</v>
      </c>
      <c r="N85" s="4">
        <v>11600</v>
      </c>
      <c r="O85" s="4">
        <f t="shared" si="16"/>
        <v>87</v>
      </c>
      <c r="P85" s="4">
        <v>0</v>
      </c>
      <c r="Q85" s="4">
        <v>0</v>
      </c>
      <c r="R85" s="4">
        <f t="shared" si="17"/>
        <v>0</v>
      </c>
      <c r="S85" s="4">
        <v>0</v>
      </c>
      <c r="T85" s="4">
        <v>0</v>
      </c>
      <c r="U85" s="4">
        <f t="shared" si="18"/>
        <v>0</v>
      </c>
      <c r="V85" s="4">
        <f t="shared" si="19"/>
        <v>82</v>
      </c>
      <c r="W85" s="4">
        <f t="shared" si="20"/>
        <v>46954</v>
      </c>
      <c r="X85" s="4">
        <f t="shared" si="21"/>
        <v>353</v>
      </c>
      <c r="Y85" s="5">
        <f t="shared" si="22"/>
        <v>0</v>
      </c>
      <c r="Z85" s="16">
        <v>2502675313</v>
      </c>
      <c r="AA85" s="16" t="s">
        <v>53</v>
      </c>
      <c r="AB85" s="16">
        <v>19</v>
      </c>
      <c r="AC85" s="88">
        <v>11600</v>
      </c>
      <c r="AD85" s="88">
        <v>87</v>
      </c>
    </row>
    <row r="86" spans="1:30" ht="20.100000000000001" customHeight="1">
      <c r="A86" s="4">
        <v>82</v>
      </c>
      <c r="B86" s="10">
        <v>2502675802</v>
      </c>
      <c r="C86" s="4" t="s">
        <v>220</v>
      </c>
      <c r="D86" s="4">
        <v>14</v>
      </c>
      <c r="E86" s="4">
        <v>17153</v>
      </c>
      <c r="F86" s="4">
        <f t="shared" si="11"/>
        <v>129</v>
      </c>
      <c r="G86" s="4">
        <v>15</v>
      </c>
      <c r="H86" s="4">
        <v>18232</v>
      </c>
      <c r="I86" s="4">
        <f t="shared" si="12"/>
        <v>137</v>
      </c>
      <c r="J86" s="4">
        <v>15</v>
      </c>
      <c r="K86" s="4">
        <v>10352</v>
      </c>
      <c r="L86" s="4">
        <f t="shared" si="15"/>
        <v>78</v>
      </c>
      <c r="M86" s="4">
        <v>17</v>
      </c>
      <c r="N86" s="4">
        <v>18555</v>
      </c>
      <c r="O86" s="4">
        <f t="shared" si="16"/>
        <v>140</v>
      </c>
      <c r="P86" s="4">
        <v>0</v>
      </c>
      <c r="Q86" s="4">
        <v>0</v>
      </c>
      <c r="R86" s="4">
        <f t="shared" si="17"/>
        <v>0</v>
      </c>
      <c r="S86" s="4">
        <v>0</v>
      </c>
      <c r="T86" s="4">
        <v>0</v>
      </c>
      <c r="U86" s="4">
        <f t="shared" si="18"/>
        <v>0</v>
      </c>
      <c r="V86" s="4">
        <f t="shared" si="19"/>
        <v>61</v>
      </c>
      <c r="W86" s="4">
        <f t="shared" si="20"/>
        <v>64292</v>
      </c>
      <c r="X86" s="4">
        <f t="shared" si="21"/>
        <v>484</v>
      </c>
      <c r="Y86" s="5">
        <f t="shared" si="22"/>
        <v>0</v>
      </c>
      <c r="Z86" s="16">
        <v>2502675802</v>
      </c>
      <c r="AA86" s="16" t="s">
        <v>220</v>
      </c>
      <c r="AB86" s="16">
        <v>17</v>
      </c>
      <c r="AC86" s="16">
        <v>18555</v>
      </c>
      <c r="AD86" s="16">
        <v>140</v>
      </c>
    </row>
    <row r="87" spans="1:30" ht="20.100000000000001" customHeight="1">
      <c r="A87" s="4">
        <v>83</v>
      </c>
      <c r="B87" s="10">
        <v>2501939434</v>
      </c>
      <c r="C87" s="4" t="s">
        <v>60</v>
      </c>
      <c r="D87" s="4">
        <v>21</v>
      </c>
      <c r="E87" s="4">
        <v>16232</v>
      </c>
      <c r="F87" s="4">
        <f t="shared" si="11"/>
        <v>122</v>
      </c>
      <c r="G87" s="4">
        <v>21</v>
      </c>
      <c r="H87" s="4">
        <v>17603</v>
      </c>
      <c r="I87" s="4">
        <f t="shared" si="12"/>
        <v>133</v>
      </c>
      <c r="J87" s="4">
        <v>18</v>
      </c>
      <c r="K87" s="4">
        <v>12735</v>
      </c>
      <c r="L87" s="4">
        <f t="shared" si="15"/>
        <v>96</v>
      </c>
      <c r="M87" s="4">
        <v>20</v>
      </c>
      <c r="N87" s="4">
        <v>21416</v>
      </c>
      <c r="O87" s="4">
        <f t="shared" si="16"/>
        <v>161</v>
      </c>
      <c r="P87" s="4">
        <v>0</v>
      </c>
      <c r="Q87" s="4">
        <v>0</v>
      </c>
      <c r="R87" s="4">
        <f t="shared" si="17"/>
        <v>0</v>
      </c>
      <c r="S87" s="4">
        <v>0</v>
      </c>
      <c r="T87" s="4">
        <v>0</v>
      </c>
      <c r="U87" s="4">
        <f t="shared" si="18"/>
        <v>0</v>
      </c>
      <c r="V87" s="4">
        <f t="shared" si="19"/>
        <v>80</v>
      </c>
      <c r="W87" s="4">
        <f t="shared" si="20"/>
        <v>67986</v>
      </c>
      <c r="X87" s="4">
        <f t="shared" si="21"/>
        <v>512</v>
      </c>
      <c r="Y87" s="5">
        <f t="shared" si="22"/>
        <v>0</v>
      </c>
      <c r="Z87" s="16">
        <v>2501939434</v>
      </c>
      <c r="AA87" s="16" t="s">
        <v>60</v>
      </c>
      <c r="AB87" s="16">
        <v>20</v>
      </c>
      <c r="AC87" s="16">
        <v>21416</v>
      </c>
      <c r="AD87" s="16">
        <v>161</v>
      </c>
    </row>
    <row r="88" spans="1:30" ht="20.100000000000001" customHeight="1">
      <c r="A88" s="4">
        <v>84</v>
      </c>
      <c r="B88" s="10">
        <v>2501940018</v>
      </c>
      <c r="C88" s="4" t="s">
        <v>63</v>
      </c>
      <c r="D88" s="4">
        <v>20</v>
      </c>
      <c r="E88" s="4">
        <v>20375</v>
      </c>
      <c r="F88" s="4">
        <f t="shared" si="11"/>
        <v>153</v>
      </c>
      <c r="G88" s="4">
        <v>18</v>
      </c>
      <c r="H88" s="4">
        <v>20645</v>
      </c>
      <c r="I88" s="4">
        <f t="shared" si="12"/>
        <v>155</v>
      </c>
      <c r="J88" s="4">
        <v>15</v>
      </c>
      <c r="K88" s="4">
        <v>10714</v>
      </c>
      <c r="L88" s="4">
        <f t="shared" si="15"/>
        <v>81</v>
      </c>
      <c r="M88" s="4">
        <v>19</v>
      </c>
      <c r="N88" s="4">
        <v>20128</v>
      </c>
      <c r="O88" s="4">
        <f t="shared" si="16"/>
        <v>151</v>
      </c>
      <c r="P88" s="4">
        <v>0</v>
      </c>
      <c r="Q88" s="4">
        <v>0</v>
      </c>
      <c r="R88" s="4">
        <f t="shared" si="17"/>
        <v>0</v>
      </c>
      <c r="S88" s="4">
        <v>0</v>
      </c>
      <c r="T88" s="4">
        <v>0</v>
      </c>
      <c r="U88" s="4">
        <f t="shared" si="18"/>
        <v>0</v>
      </c>
      <c r="V88" s="4">
        <f t="shared" si="19"/>
        <v>72</v>
      </c>
      <c r="W88" s="4">
        <f t="shared" si="20"/>
        <v>71862</v>
      </c>
      <c r="X88" s="4">
        <f t="shared" si="21"/>
        <v>540</v>
      </c>
      <c r="Y88" s="5">
        <f t="shared" si="22"/>
        <v>0</v>
      </c>
      <c r="Z88" s="16">
        <v>2501940018</v>
      </c>
      <c r="AA88" s="16" t="s">
        <v>63</v>
      </c>
      <c r="AB88" s="16">
        <v>19</v>
      </c>
      <c r="AC88" s="16">
        <v>20128</v>
      </c>
      <c r="AD88" s="16">
        <v>151</v>
      </c>
    </row>
    <row r="89" spans="1:30" ht="20.100000000000001" customHeight="1">
      <c r="A89" s="4">
        <v>85</v>
      </c>
      <c r="B89" s="10">
        <v>2501949489</v>
      </c>
      <c r="C89" s="4" t="s">
        <v>64</v>
      </c>
      <c r="D89" s="4"/>
      <c r="E89" s="4"/>
      <c r="F89" s="4">
        <f t="shared" si="11"/>
        <v>0</v>
      </c>
      <c r="G89" s="4">
        <v>25</v>
      </c>
      <c r="H89" s="4">
        <v>21000</v>
      </c>
      <c r="I89" s="4">
        <f t="shared" si="12"/>
        <v>158</v>
      </c>
      <c r="J89" s="4">
        <v>17</v>
      </c>
      <c r="K89" s="4">
        <v>14850</v>
      </c>
      <c r="L89" s="4">
        <f t="shared" si="15"/>
        <v>112</v>
      </c>
      <c r="M89" s="4">
        <v>21</v>
      </c>
      <c r="N89" s="4">
        <v>18786</v>
      </c>
      <c r="O89" s="4">
        <f t="shared" si="16"/>
        <v>141</v>
      </c>
      <c r="P89" s="4">
        <v>0</v>
      </c>
      <c r="Q89" s="4">
        <v>0</v>
      </c>
      <c r="R89" s="4">
        <f t="shared" si="17"/>
        <v>0</v>
      </c>
      <c r="S89" s="4">
        <v>0</v>
      </c>
      <c r="T89" s="4">
        <v>0</v>
      </c>
      <c r="U89" s="4">
        <f t="shared" si="18"/>
        <v>0</v>
      </c>
      <c r="V89" s="4">
        <f t="shared" si="19"/>
        <v>63</v>
      </c>
      <c r="W89" s="4">
        <f t="shared" si="20"/>
        <v>54636</v>
      </c>
      <c r="X89" s="4">
        <f t="shared" si="21"/>
        <v>411</v>
      </c>
      <c r="Y89" s="5">
        <f t="shared" si="22"/>
        <v>0</v>
      </c>
      <c r="Z89" s="16">
        <v>2501949489</v>
      </c>
      <c r="AA89" s="16" t="s">
        <v>64</v>
      </c>
      <c r="AB89" s="16">
        <v>21</v>
      </c>
      <c r="AC89" s="16">
        <v>18786</v>
      </c>
      <c r="AD89" s="16">
        <v>141</v>
      </c>
    </row>
    <row r="90" spans="1:30" ht="20.100000000000001" customHeight="1">
      <c r="A90" s="4">
        <v>86</v>
      </c>
      <c r="B90" s="10">
        <v>2502863866</v>
      </c>
      <c r="C90" s="31" t="s">
        <v>589</v>
      </c>
      <c r="D90" s="4">
        <v>22</v>
      </c>
      <c r="E90" s="4">
        <v>16313</v>
      </c>
      <c r="F90" s="4">
        <f t="shared" si="11"/>
        <v>123</v>
      </c>
      <c r="G90" s="4">
        <v>24</v>
      </c>
      <c r="H90" s="4">
        <v>21000</v>
      </c>
      <c r="I90" s="4">
        <f t="shared" si="12"/>
        <v>158</v>
      </c>
      <c r="J90" s="4">
        <v>16</v>
      </c>
      <c r="K90" s="4">
        <v>9864</v>
      </c>
      <c r="L90" s="4">
        <f t="shared" si="15"/>
        <v>74</v>
      </c>
      <c r="M90" s="4">
        <v>21</v>
      </c>
      <c r="N90" s="4">
        <v>17046</v>
      </c>
      <c r="O90" s="4">
        <f t="shared" si="16"/>
        <v>128</v>
      </c>
      <c r="P90" s="4">
        <v>0</v>
      </c>
      <c r="Q90" s="4">
        <v>0</v>
      </c>
      <c r="R90" s="4">
        <f t="shared" si="17"/>
        <v>0</v>
      </c>
      <c r="S90" s="4">
        <v>0</v>
      </c>
      <c r="T90" s="4">
        <v>0</v>
      </c>
      <c r="U90" s="4">
        <f t="shared" si="18"/>
        <v>0</v>
      </c>
      <c r="V90" s="4">
        <f t="shared" si="19"/>
        <v>83</v>
      </c>
      <c r="W90" s="4">
        <f t="shared" si="20"/>
        <v>64223</v>
      </c>
      <c r="X90" s="4">
        <f t="shared" si="21"/>
        <v>483</v>
      </c>
      <c r="Y90" s="5">
        <f t="shared" si="22"/>
        <v>0</v>
      </c>
      <c r="Z90" s="16">
        <v>2502863866</v>
      </c>
      <c r="AA90" s="16" t="s">
        <v>589</v>
      </c>
      <c r="AB90" s="16">
        <v>21</v>
      </c>
      <c r="AC90" s="16">
        <v>17046</v>
      </c>
      <c r="AD90" s="16">
        <v>128</v>
      </c>
    </row>
    <row r="91" spans="1:30" ht="20.100000000000001" customHeight="1">
      <c r="A91" s="4">
        <v>87</v>
      </c>
      <c r="B91" s="10">
        <v>2501949498</v>
      </c>
      <c r="C91" s="4" t="s">
        <v>72</v>
      </c>
      <c r="D91" s="4">
        <v>23</v>
      </c>
      <c r="E91" s="4">
        <v>20922</v>
      </c>
      <c r="F91" s="4">
        <f t="shared" si="11"/>
        <v>157</v>
      </c>
      <c r="G91" s="4">
        <v>24</v>
      </c>
      <c r="H91" s="4">
        <v>21000</v>
      </c>
      <c r="I91" s="4">
        <f t="shared" si="12"/>
        <v>158</v>
      </c>
      <c r="J91" s="4">
        <v>17</v>
      </c>
      <c r="K91" s="4">
        <v>15139</v>
      </c>
      <c r="L91" s="4">
        <f t="shared" si="15"/>
        <v>114</v>
      </c>
      <c r="M91" s="4">
        <v>18</v>
      </c>
      <c r="N91" s="4">
        <v>15102</v>
      </c>
      <c r="O91" s="4">
        <f t="shared" si="16"/>
        <v>114</v>
      </c>
      <c r="P91" s="4">
        <v>0</v>
      </c>
      <c r="Q91" s="4">
        <v>0</v>
      </c>
      <c r="R91" s="4">
        <f t="shared" si="17"/>
        <v>0</v>
      </c>
      <c r="S91" s="4">
        <v>0</v>
      </c>
      <c r="T91" s="4">
        <v>0</v>
      </c>
      <c r="U91" s="4">
        <f t="shared" si="18"/>
        <v>0</v>
      </c>
      <c r="V91" s="4">
        <f t="shared" si="19"/>
        <v>82</v>
      </c>
      <c r="W91" s="4">
        <f t="shared" si="20"/>
        <v>72163</v>
      </c>
      <c r="X91" s="4">
        <f t="shared" si="21"/>
        <v>543</v>
      </c>
      <c r="Y91" s="5">
        <f t="shared" si="22"/>
        <v>0</v>
      </c>
      <c r="Z91" s="16">
        <v>2501949498</v>
      </c>
      <c r="AA91" s="16" t="s">
        <v>72</v>
      </c>
      <c r="AB91" s="16">
        <v>18</v>
      </c>
      <c r="AC91" s="16">
        <v>15102</v>
      </c>
      <c r="AD91" s="16">
        <v>114</v>
      </c>
    </row>
    <row r="92" spans="1:30" ht="20.100000000000001" customHeight="1">
      <c r="A92" s="4">
        <v>88</v>
      </c>
      <c r="B92" s="6">
        <v>2502119811</v>
      </c>
      <c r="C92" s="4" t="s">
        <v>74</v>
      </c>
      <c r="D92" s="4">
        <v>23</v>
      </c>
      <c r="E92" s="4">
        <v>18738</v>
      </c>
      <c r="F92" s="4">
        <f t="shared" si="11"/>
        <v>141</v>
      </c>
      <c r="G92" s="4">
        <v>24</v>
      </c>
      <c r="H92" s="4">
        <v>19953</v>
      </c>
      <c r="I92" s="4">
        <f t="shared" si="12"/>
        <v>150</v>
      </c>
      <c r="J92" s="4">
        <v>18</v>
      </c>
      <c r="K92" s="4">
        <v>10018</v>
      </c>
      <c r="L92" s="4">
        <f t="shared" si="15"/>
        <v>76</v>
      </c>
      <c r="M92" s="4">
        <v>22</v>
      </c>
      <c r="N92" s="4">
        <v>18042</v>
      </c>
      <c r="O92" s="4">
        <f t="shared" si="16"/>
        <v>136</v>
      </c>
      <c r="P92" s="4">
        <v>0</v>
      </c>
      <c r="Q92" s="4">
        <v>0</v>
      </c>
      <c r="R92" s="4">
        <f t="shared" si="17"/>
        <v>0</v>
      </c>
      <c r="S92" s="4">
        <v>0</v>
      </c>
      <c r="T92" s="4">
        <v>0</v>
      </c>
      <c r="U92" s="4">
        <f t="shared" si="18"/>
        <v>0</v>
      </c>
      <c r="V92" s="4">
        <f t="shared" si="19"/>
        <v>87</v>
      </c>
      <c r="W92" s="4">
        <f t="shared" si="20"/>
        <v>66751</v>
      </c>
      <c r="X92" s="4">
        <f t="shared" si="21"/>
        <v>503</v>
      </c>
      <c r="Y92" s="5">
        <f t="shared" si="22"/>
        <v>0</v>
      </c>
      <c r="Z92" s="16">
        <v>2502119811</v>
      </c>
      <c r="AA92" s="16" t="s">
        <v>74</v>
      </c>
      <c r="AB92" s="16">
        <v>22</v>
      </c>
      <c r="AC92" s="16">
        <v>18042</v>
      </c>
      <c r="AD92" s="16">
        <v>136</v>
      </c>
    </row>
    <row r="93" spans="1:30" ht="20.100000000000001" customHeight="1">
      <c r="A93" s="4">
        <v>89</v>
      </c>
      <c r="B93" s="6" t="s">
        <v>551</v>
      </c>
      <c r="C93" s="31" t="s">
        <v>77</v>
      </c>
      <c r="D93" s="4">
        <v>14</v>
      </c>
      <c r="E93" s="4">
        <v>13766</v>
      </c>
      <c r="F93" s="4">
        <f t="shared" si="11"/>
        <v>104</v>
      </c>
      <c r="G93" s="4">
        <v>25</v>
      </c>
      <c r="H93" s="4">
        <v>21000</v>
      </c>
      <c r="I93" s="4">
        <f t="shared" si="12"/>
        <v>158</v>
      </c>
      <c r="J93" s="4">
        <v>18</v>
      </c>
      <c r="K93" s="4">
        <v>16181</v>
      </c>
      <c r="L93" s="4">
        <f t="shared" si="15"/>
        <v>122</v>
      </c>
      <c r="M93" s="4">
        <v>13</v>
      </c>
      <c r="N93" s="4">
        <v>12069</v>
      </c>
      <c r="O93" s="4">
        <f t="shared" si="16"/>
        <v>91</v>
      </c>
      <c r="P93" s="4">
        <v>0</v>
      </c>
      <c r="Q93" s="4">
        <v>0</v>
      </c>
      <c r="R93" s="4">
        <f t="shared" si="17"/>
        <v>0</v>
      </c>
      <c r="S93" s="4">
        <v>0</v>
      </c>
      <c r="T93" s="4">
        <v>0</v>
      </c>
      <c r="U93" s="4">
        <f t="shared" si="18"/>
        <v>0</v>
      </c>
      <c r="V93" s="4">
        <f t="shared" si="19"/>
        <v>70</v>
      </c>
      <c r="W93" s="4">
        <f t="shared" si="20"/>
        <v>63016</v>
      </c>
      <c r="X93" s="4">
        <f t="shared" si="21"/>
        <v>475</v>
      </c>
      <c r="Y93" s="5">
        <f t="shared" si="22"/>
        <v>0</v>
      </c>
      <c r="Z93" s="16">
        <v>2502119807</v>
      </c>
      <c r="AA93" s="16" t="s">
        <v>77</v>
      </c>
      <c r="AB93" s="88">
        <v>13</v>
      </c>
      <c r="AC93" s="16">
        <v>12069</v>
      </c>
      <c r="AD93" s="16">
        <v>91</v>
      </c>
    </row>
    <row r="94" spans="1:30" ht="20.100000000000001" customHeight="1">
      <c r="A94" s="4">
        <v>90</v>
      </c>
      <c r="B94" s="6">
        <v>2501949491</v>
      </c>
      <c r="C94" s="31" t="s">
        <v>445</v>
      </c>
      <c r="D94" s="4">
        <v>24</v>
      </c>
      <c r="E94" s="4">
        <v>18514</v>
      </c>
      <c r="F94" s="4">
        <f t="shared" si="11"/>
        <v>139</v>
      </c>
      <c r="G94" s="4">
        <v>24</v>
      </c>
      <c r="H94" s="4">
        <v>21000</v>
      </c>
      <c r="I94" s="4">
        <f t="shared" si="12"/>
        <v>158</v>
      </c>
      <c r="J94" s="4">
        <v>17</v>
      </c>
      <c r="K94" s="4">
        <v>10668</v>
      </c>
      <c r="L94" s="4">
        <f t="shared" si="15"/>
        <v>81</v>
      </c>
      <c r="M94" s="4">
        <v>22</v>
      </c>
      <c r="N94" s="4">
        <v>17607</v>
      </c>
      <c r="O94" s="4">
        <f t="shared" si="16"/>
        <v>133</v>
      </c>
      <c r="P94" s="4">
        <v>0</v>
      </c>
      <c r="Q94" s="4">
        <v>0</v>
      </c>
      <c r="R94" s="4">
        <f t="shared" si="17"/>
        <v>0</v>
      </c>
      <c r="S94" s="4">
        <v>0</v>
      </c>
      <c r="T94" s="4">
        <v>0</v>
      </c>
      <c r="U94" s="4">
        <f t="shared" si="18"/>
        <v>0</v>
      </c>
      <c r="V94" s="4">
        <f t="shared" si="19"/>
        <v>87</v>
      </c>
      <c r="W94" s="4">
        <f t="shared" si="20"/>
        <v>67789</v>
      </c>
      <c r="X94" s="4">
        <f t="shared" si="21"/>
        <v>511</v>
      </c>
      <c r="Y94" s="5">
        <f t="shared" si="22"/>
        <v>0</v>
      </c>
      <c r="Z94" s="16">
        <v>2501949491</v>
      </c>
      <c r="AA94" s="16" t="s">
        <v>445</v>
      </c>
      <c r="AB94" s="16">
        <v>22</v>
      </c>
      <c r="AC94" s="16">
        <v>17607</v>
      </c>
      <c r="AD94" s="16">
        <v>133</v>
      </c>
    </row>
    <row r="95" spans="1:30" ht="20.100000000000001" customHeight="1">
      <c r="A95" s="4">
        <v>91</v>
      </c>
      <c r="B95" s="6">
        <v>2501940017</v>
      </c>
      <c r="C95" s="31" t="s">
        <v>31</v>
      </c>
      <c r="D95" s="4">
        <v>23</v>
      </c>
      <c r="E95" s="4">
        <v>17151</v>
      </c>
      <c r="F95" s="4">
        <f t="shared" si="11"/>
        <v>129</v>
      </c>
      <c r="G95" s="4">
        <v>23</v>
      </c>
      <c r="H95" s="4">
        <v>19521</v>
      </c>
      <c r="I95" s="4">
        <f t="shared" si="12"/>
        <v>147</v>
      </c>
      <c r="J95" s="4">
        <v>19</v>
      </c>
      <c r="K95" s="4">
        <v>10231</v>
      </c>
      <c r="L95" s="4">
        <f t="shared" si="15"/>
        <v>77</v>
      </c>
      <c r="M95" s="4">
        <v>22</v>
      </c>
      <c r="N95" s="4">
        <v>17990</v>
      </c>
      <c r="O95" s="4">
        <f t="shared" si="16"/>
        <v>135</v>
      </c>
      <c r="P95" s="4">
        <v>0</v>
      </c>
      <c r="Q95" s="4">
        <v>0</v>
      </c>
      <c r="R95" s="4">
        <f t="shared" si="17"/>
        <v>0</v>
      </c>
      <c r="S95" s="4">
        <v>0</v>
      </c>
      <c r="T95" s="4">
        <v>0</v>
      </c>
      <c r="U95" s="4">
        <f t="shared" si="18"/>
        <v>0</v>
      </c>
      <c r="V95" s="4">
        <f t="shared" si="19"/>
        <v>87</v>
      </c>
      <c r="W95" s="4">
        <f t="shared" si="20"/>
        <v>64893</v>
      </c>
      <c r="X95" s="4">
        <f t="shared" si="21"/>
        <v>488</v>
      </c>
      <c r="Y95" s="5">
        <f t="shared" si="22"/>
        <v>0</v>
      </c>
      <c r="Z95" s="16">
        <v>2501940017</v>
      </c>
      <c r="AA95" s="16" t="s">
        <v>31</v>
      </c>
      <c r="AB95" s="16">
        <v>22</v>
      </c>
      <c r="AC95" s="16">
        <v>17990</v>
      </c>
      <c r="AD95" s="16">
        <v>135</v>
      </c>
    </row>
    <row r="96" spans="1:30" ht="20.100000000000001" customHeight="1">
      <c r="A96" s="4">
        <v>92</v>
      </c>
      <c r="B96" s="6" t="s">
        <v>83</v>
      </c>
      <c r="C96" s="33" t="s">
        <v>82</v>
      </c>
      <c r="D96" s="4">
        <v>18</v>
      </c>
      <c r="E96" s="4">
        <v>13688</v>
      </c>
      <c r="F96" s="4">
        <f t="shared" si="11"/>
        <v>103</v>
      </c>
      <c r="G96" s="4">
        <v>24</v>
      </c>
      <c r="H96" s="4">
        <v>21000</v>
      </c>
      <c r="I96" s="4">
        <f t="shared" si="12"/>
        <v>158</v>
      </c>
      <c r="J96" s="4">
        <v>16</v>
      </c>
      <c r="K96" s="4">
        <v>10516</v>
      </c>
      <c r="L96" s="4">
        <f t="shared" si="15"/>
        <v>79</v>
      </c>
      <c r="M96" s="4">
        <v>20</v>
      </c>
      <c r="N96" s="4">
        <v>16715</v>
      </c>
      <c r="O96" s="4">
        <f t="shared" si="16"/>
        <v>126</v>
      </c>
      <c r="P96" s="4">
        <v>0</v>
      </c>
      <c r="Q96" s="4">
        <v>0</v>
      </c>
      <c r="R96" s="4">
        <f t="shared" si="17"/>
        <v>0</v>
      </c>
      <c r="S96" s="4">
        <v>0</v>
      </c>
      <c r="T96" s="4">
        <v>0</v>
      </c>
      <c r="U96" s="4">
        <f t="shared" si="18"/>
        <v>0</v>
      </c>
      <c r="V96" s="4">
        <f t="shared" si="19"/>
        <v>78</v>
      </c>
      <c r="W96" s="4">
        <f t="shared" si="20"/>
        <v>61919</v>
      </c>
      <c r="X96" s="4">
        <f t="shared" si="21"/>
        <v>466</v>
      </c>
      <c r="Y96" s="5">
        <f t="shared" si="22"/>
        <v>0</v>
      </c>
      <c r="Z96" s="89" t="s">
        <v>83</v>
      </c>
      <c r="AA96" s="16" t="s">
        <v>82</v>
      </c>
      <c r="AB96" s="16">
        <v>20</v>
      </c>
      <c r="AC96" s="16">
        <v>16715</v>
      </c>
      <c r="AD96" s="16">
        <v>126</v>
      </c>
    </row>
    <row r="97" spans="1:30" ht="20.100000000000001" customHeight="1">
      <c r="A97" s="4">
        <v>93</v>
      </c>
      <c r="B97" s="6">
        <v>2502229975</v>
      </c>
      <c r="C97" s="33" t="s">
        <v>94</v>
      </c>
      <c r="D97" s="4">
        <v>20</v>
      </c>
      <c r="E97" s="4">
        <v>13622</v>
      </c>
      <c r="F97" s="4">
        <f t="shared" si="11"/>
        <v>103</v>
      </c>
      <c r="G97" s="4">
        <v>25</v>
      </c>
      <c r="H97" s="4">
        <v>21000</v>
      </c>
      <c r="I97" s="4">
        <f t="shared" si="12"/>
        <v>158</v>
      </c>
      <c r="J97" s="4">
        <v>21</v>
      </c>
      <c r="K97" s="4">
        <v>20342</v>
      </c>
      <c r="L97" s="4">
        <f t="shared" si="15"/>
        <v>153</v>
      </c>
      <c r="M97" s="4">
        <v>22</v>
      </c>
      <c r="N97" s="4">
        <v>21000</v>
      </c>
      <c r="O97" s="4">
        <f t="shared" si="16"/>
        <v>158</v>
      </c>
      <c r="P97" s="4">
        <v>0</v>
      </c>
      <c r="Q97" s="4">
        <v>0</v>
      </c>
      <c r="R97" s="4">
        <f t="shared" si="17"/>
        <v>0</v>
      </c>
      <c r="S97" s="4">
        <v>0</v>
      </c>
      <c r="T97" s="4">
        <v>0</v>
      </c>
      <c r="U97" s="4">
        <f t="shared" si="18"/>
        <v>0</v>
      </c>
      <c r="V97" s="4">
        <f t="shared" si="19"/>
        <v>88</v>
      </c>
      <c r="W97" s="4">
        <f t="shared" si="20"/>
        <v>75964</v>
      </c>
      <c r="X97" s="4">
        <f t="shared" si="21"/>
        <v>572</v>
      </c>
      <c r="Y97" s="5">
        <f t="shared" si="22"/>
        <v>0</v>
      </c>
      <c r="Z97" s="89">
        <v>2502229975</v>
      </c>
      <c r="AA97" s="16" t="s">
        <v>94</v>
      </c>
      <c r="AB97" s="16">
        <v>22</v>
      </c>
      <c r="AC97" s="16">
        <v>21000</v>
      </c>
      <c r="AD97" s="16">
        <v>158</v>
      </c>
    </row>
    <row r="98" spans="1:30" ht="20.100000000000001" customHeight="1">
      <c r="A98" s="4">
        <v>94</v>
      </c>
      <c r="B98" s="6">
        <v>2502119808</v>
      </c>
      <c r="C98" s="33" t="s">
        <v>95</v>
      </c>
      <c r="D98" s="4">
        <v>24</v>
      </c>
      <c r="E98" s="4">
        <v>18738</v>
      </c>
      <c r="F98" s="4">
        <f t="shared" si="11"/>
        <v>141</v>
      </c>
      <c r="G98" s="4">
        <v>25</v>
      </c>
      <c r="H98" s="4">
        <v>21000</v>
      </c>
      <c r="I98" s="4">
        <f t="shared" si="12"/>
        <v>158</v>
      </c>
      <c r="J98" s="4">
        <v>21</v>
      </c>
      <c r="K98" s="4">
        <v>17242</v>
      </c>
      <c r="L98" s="4">
        <f t="shared" si="15"/>
        <v>130</v>
      </c>
      <c r="M98" s="4">
        <v>22</v>
      </c>
      <c r="N98" s="4">
        <v>18439</v>
      </c>
      <c r="O98" s="4">
        <f t="shared" si="16"/>
        <v>139</v>
      </c>
      <c r="P98" s="4">
        <v>0</v>
      </c>
      <c r="Q98" s="4">
        <v>0</v>
      </c>
      <c r="R98" s="4">
        <f t="shared" si="17"/>
        <v>0</v>
      </c>
      <c r="S98" s="4">
        <v>0</v>
      </c>
      <c r="T98" s="4">
        <v>0</v>
      </c>
      <c r="U98" s="4">
        <f t="shared" si="18"/>
        <v>0</v>
      </c>
      <c r="V98" s="4">
        <f t="shared" si="19"/>
        <v>92</v>
      </c>
      <c r="W98" s="4">
        <f t="shared" si="20"/>
        <v>75419</v>
      </c>
      <c r="X98" s="4">
        <f t="shared" si="21"/>
        <v>568</v>
      </c>
      <c r="Y98" s="5">
        <f t="shared" si="22"/>
        <v>0</v>
      </c>
      <c r="Z98" s="89">
        <v>2502119808</v>
      </c>
      <c r="AA98" s="16" t="s">
        <v>95</v>
      </c>
      <c r="AB98" s="16">
        <v>22</v>
      </c>
      <c r="AC98" s="16">
        <v>18439</v>
      </c>
      <c r="AD98" s="16">
        <v>139</v>
      </c>
    </row>
    <row r="99" spans="1:30" ht="20.100000000000001" customHeight="1">
      <c r="A99" s="4">
        <v>95</v>
      </c>
      <c r="B99" s="6">
        <v>2503993085</v>
      </c>
      <c r="C99" s="33" t="s">
        <v>96</v>
      </c>
      <c r="D99" s="4">
        <v>21</v>
      </c>
      <c r="E99" s="4">
        <v>20968</v>
      </c>
      <c r="F99" s="4">
        <f t="shared" si="11"/>
        <v>158</v>
      </c>
      <c r="G99" s="4">
        <v>22</v>
      </c>
      <c r="H99" s="4">
        <v>18366</v>
      </c>
      <c r="I99" s="4">
        <f t="shared" si="12"/>
        <v>138</v>
      </c>
      <c r="J99" s="4">
        <v>15</v>
      </c>
      <c r="K99" s="4">
        <v>8654</v>
      </c>
      <c r="L99" s="4">
        <f t="shared" si="15"/>
        <v>65</v>
      </c>
      <c r="M99" s="4">
        <v>16</v>
      </c>
      <c r="N99" s="4">
        <v>12860</v>
      </c>
      <c r="O99" s="4">
        <f t="shared" si="16"/>
        <v>97</v>
      </c>
      <c r="P99" s="4">
        <v>0</v>
      </c>
      <c r="Q99" s="4">
        <v>0</v>
      </c>
      <c r="R99" s="4">
        <f t="shared" si="17"/>
        <v>0</v>
      </c>
      <c r="S99" s="4">
        <v>0</v>
      </c>
      <c r="T99" s="4">
        <v>0</v>
      </c>
      <c r="U99" s="4">
        <f t="shared" si="18"/>
        <v>0</v>
      </c>
      <c r="V99" s="4">
        <f t="shared" si="19"/>
        <v>74</v>
      </c>
      <c r="W99" s="4">
        <f t="shared" si="20"/>
        <v>60848</v>
      </c>
      <c r="X99" s="4">
        <f t="shared" si="21"/>
        <v>458</v>
      </c>
      <c r="Y99" s="5">
        <f t="shared" si="22"/>
        <v>0</v>
      </c>
      <c r="Z99" s="89">
        <v>2503993085</v>
      </c>
      <c r="AA99" s="16" t="s">
        <v>96</v>
      </c>
      <c r="AB99" s="16">
        <v>16</v>
      </c>
      <c r="AC99" s="16">
        <v>12860</v>
      </c>
      <c r="AD99" s="16">
        <v>97</v>
      </c>
    </row>
    <row r="100" spans="1:30" ht="20.100000000000001" customHeight="1">
      <c r="A100" s="4">
        <v>96</v>
      </c>
      <c r="B100" s="6">
        <v>2503010283</v>
      </c>
      <c r="C100" s="33" t="s">
        <v>97</v>
      </c>
      <c r="D100" s="4">
        <v>23</v>
      </c>
      <c r="E100" s="4">
        <v>17042</v>
      </c>
      <c r="F100" s="4">
        <f t="shared" si="11"/>
        <v>128</v>
      </c>
      <c r="G100" s="4">
        <v>24</v>
      </c>
      <c r="H100" s="4">
        <v>20438</v>
      </c>
      <c r="I100" s="4">
        <f t="shared" si="12"/>
        <v>154</v>
      </c>
      <c r="J100" s="4">
        <v>19</v>
      </c>
      <c r="K100" s="4">
        <v>12222</v>
      </c>
      <c r="L100" s="4">
        <f t="shared" si="15"/>
        <v>92</v>
      </c>
      <c r="M100" s="4">
        <v>22</v>
      </c>
      <c r="N100" s="4">
        <v>18152</v>
      </c>
      <c r="O100" s="4">
        <f t="shared" si="16"/>
        <v>137</v>
      </c>
      <c r="P100" s="4">
        <v>0</v>
      </c>
      <c r="Q100" s="4">
        <v>0</v>
      </c>
      <c r="R100" s="4">
        <f t="shared" si="17"/>
        <v>0</v>
      </c>
      <c r="S100" s="4">
        <v>0</v>
      </c>
      <c r="T100" s="4">
        <v>0</v>
      </c>
      <c r="U100" s="4">
        <f t="shared" si="18"/>
        <v>0</v>
      </c>
      <c r="V100" s="4">
        <f t="shared" si="19"/>
        <v>88</v>
      </c>
      <c r="W100" s="4">
        <f t="shared" si="20"/>
        <v>67854</v>
      </c>
      <c r="X100" s="4">
        <f t="shared" si="21"/>
        <v>511</v>
      </c>
      <c r="Y100" s="5">
        <f t="shared" si="22"/>
        <v>0</v>
      </c>
      <c r="Z100" s="89">
        <v>2503010283</v>
      </c>
      <c r="AA100" s="16" t="s">
        <v>97</v>
      </c>
      <c r="AB100" s="16">
        <v>22</v>
      </c>
      <c r="AC100" s="16">
        <v>18152</v>
      </c>
      <c r="AD100" s="16">
        <v>137</v>
      </c>
    </row>
    <row r="101" spans="1:30" ht="20.100000000000001" customHeight="1">
      <c r="A101" s="4">
        <v>97</v>
      </c>
      <c r="B101" s="6">
        <v>2501939430</v>
      </c>
      <c r="C101" s="33" t="s">
        <v>258</v>
      </c>
      <c r="D101" s="4">
        <v>23</v>
      </c>
      <c r="E101" s="4">
        <v>18000</v>
      </c>
      <c r="F101" s="4">
        <f t="shared" si="11"/>
        <v>135</v>
      </c>
      <c r="G101" s="4">
        <v>26</v>
      </c>
      <c r="H101" s="4">
        <v>21000</v>
      </c>
      <c r="I101" s="4">
        <f t="shared" si="12"/>
        <v>158</v>
      </c>
      <c r="J101" s="4">
        <v>20</v>
      </c>
      <c r="K101" s="4">
        <v>13827</v>
      </c>
      <c r="L101" s="4">
        <f t="shared" si="15"/>
        <v>104</v>
      </c>
      <c r="M101" s="4">
        <v>20</v>
      </c>
      <c r="N101" s="4">
        <v>17170</v>
      </c>
      <c r="O101" s="4">
        <f t="shared" si="16"/>
        <v>129</v>
      </c>
      <c r="P101" s="4">
        <v>0</v>
      </c>
      <c r="Q101" s="4">
        <v>0</v>
      </c>
      <c r="R101" s="4">
        <f t="shared" si="17"/>
        <v>0</v>
      </c>
      <c r="S101" s="4">
        <v>0</v>
      </c>
      <c r="T101" s="4">
        <v>0</v>
      </c>
      <c r="U101" s="4">
        <f t="shared" si="18"/>
        <v>0</v>
      </c>
      <c r="V101" s="4">
        <f t="shared" si="19"/>
        <v>89</v>
      </c>
      <c r="W101" s="4">
        <f t="shared" si="20"/>
        <v>69997</v>
      </c>
      <c r="X101" s="4">
        <f t="shared" si="21"/>
        <v>526</v>
      </c>
      <c r="Y101" s="5">
        <f t="shared" si="22"/>
        <v>0</v>
      </c>
      <c r="Z101" s="89">
        <v>2501939430</v>
      </c>
      <c r="AA101" s="16" t="s">
        <v>258</v>
      </c>
      <c r="AB101" s="16">
        <v>20</v>
      </c>
      <c r="AC101" s="16">
        <v>17170</v>
      </c>
      <c r="AD101" s="16">
        <v>129</v>
      </c>
    </row>
    <row r="102" spans="1:30" ht="20.100000000000001" customHeight="1">
      <c r="A102" s="4">
        <v>98</v>
      </c>
      <c r="B102" s="6">
        <v>2503202264</v>
      </c>
      <c r="C102" s="33" t="s">
        <v>173</v>
      </c>
      <c r="D102" s="4">
        <v>22</v>
      </c>
      <c r="E102" s="4">
        <v>19935</v>
      </c>
      <c r="F102" s="4">
        <f t="shared" si="11"/>
        <v>150</v>
      </c>
      <c r="G102" s="4">
        <v>16</v>
      </c>
      <c r="H102" s="4">
        <v>14765</v>
      </c>
      <c r="I102" s="4">
        <f t="shared" si="12"/>
        <v>111</v>
      </c>
      <c r="J102" s="4">
        <v>21</v>
      </c>
      <c r="K102" s="4">
        <v>19656</v>
      </c>
      <c r="L102" s="4">
        <f t="shared" si="15"/>
        <v>148</v>
      </c>
      <c r="M102" s="4">
        <v>22</v>
      </c>
      <c r="N102" s="4">
        <v>19976</v>
      </c>
      <c r="O102" s="4">
        <f t="shared" si="16"/>
        <v>150</v>
      </c>
      <c r="P102" s="4">
        <v>0</v>
      </c>
      <c r="Q102" s="4">
        <v>0</v>
      </c>
      <c r="R102" s="4">
        <f t="shared" si="17"/>
        <v>0</v>
      </c>
      <c r="S102" s="4">
        <v>0</v>
      </c>
      <c r="T102" s="4">
        <v>0</v>
      </c>
      <c r="U102" s="4">
        <f t="shared" si="18"/>
        <v>0</v>
      </c>
      <c r="V102" s="4">
        <f t="shared" si="19"/>
        <v>81</v>
      </c>
      <c r="W102" s="4">
        <f t="shared" si="20"/>
        <v>74332</v>
      </c>
      <c r="X102" s="4">
        <f t="shared" si="21"/>
        <v>559</v>
      </c>
      <c r="Y102" s="5">
        <f t="shared" si="22"/>
        <v>0</v>
      </c>
      <c r="Z102" s="89">
        <v>2503202264</v>
      </c>
      <c r="AA102" s="16" t="s">
        <v>173</v>
      </c>
      <c r="AB102" s="16">
        <v>22</v>
      </c>
      <c r="AC102" s="16">
        <v>19976</v>
      </c>
      <c r="AD102" s="16">
        <v>150</v>
      </c>
    </row>
    <row r="103" spans="1:30" ht="20.100000000000001" customHeight="1">
      <c r="A103" s="4">
        <v>99</v>
      </c>
      <c r="B103" s="6" t="s">
        <v>113</v>
      </c>
      <c r="C103" s="33" t="s">
        <v>112</v>
      </c>
      <c r="D103" s="4">
        <v>21</v>
      </c>
      <c r="E103" s="4">
        <v>16250</v>
      </c>
      <c r="F103" s="4">
        <f t="shared" si="11"/>
        <v>122</v>
      </c>
      <c r="G103" s="4">
        <v>25</v>
      </c>
      <c r="H103" s="4">
        <v>21000</v>
      </c>
      <c r="I103" s="4">
        <f t="shared" si="12"/>
        <v>158</v>
      </c>
      <c r="J103" s="4">
        <v>21</v>
      </c>
      <c r="K103" s="4">
        <v>14819</v>
      </c>
      <c r="L103" s="4">
        <f t="shared" si="15"/>
        <v>112</v>
      </c>
      <c r="M103" s="4">
        <v>20</v>
      </c>
      <c r="N103" s="4">
        <v>16217</v>
      </c>
      <c r="O103" s="4">
        <f t="shared" si="16"/>
        <v>122</v>
      </c>
      <c r="P103" s="4">
        <v>0</v>
      </c>
      <c r="Q103" s="4">
        <v>0</v>
      </c>
      <c r="R103" s="4">
        <f t="shared" si="17"/>
        <v>0</v>
      </c>
      <c r="S103" s="4">
        <v>0</v>
      </c>
      <c r="T103" s="4">
        <v>0</v>
      </c>
      <c r="U103" s="4">
        <f t="shared" si="18"/>
        <v>0</v>
      </c>
      <c r="V103" s="4">
        <f t="shared" si="19"/>
        <v>87</v>
      </c>
      <c r="W103" s="4">
        <f t="shared" si="20"/>
        <v>68286</v>
      </c>
      <c r="X103" s="4">
        <f t="shared" si="21"/>
        <v>514</v>
      </c>
      <c r="Y103" s="5">
        <f t="shared" si="22"/>
        <v>0</v>
      </c>
      <c r="Z103" s="16">
        <v>2503215874</v>
      </c>
      <c r="AA103" s="16" t="s">
        <v>112</v>
      </c>
      <c r="AB103" s="16">
        <v>20</v>
      </c>
      <c r="AC103" s="16">
        <v>16217</v>
      </c>
      <c r="AD103" s="16">
        <v>122</v>
      </c>
    </row>
    <row r="104" spans="1:30" ht="20.100000000000001" customHeight="1">
      <c r="A104" s="4">
        <v>100</v>
      </c>
      <c r="B104" s="6">
        <v>2503331476</v>
      </c>
      <c r="C104" s="33" t="s">
        <v>229</v>
      </c>
      <c r="D104" s="4">
        <v>17</v>
      </c>
      <c r="E104" s="4">
        <v>15218</v>
      </c>
      <c r="F104" s="4">
        <f t="shared" si="11"/>
        <v>115</v>
      </c>
      <c r="G104" s="4">
        <v>24</v>
      </c>
      <c r="H104" s="4">
        <v>21000</v>
      </c>
      <c r="I104" s="4">
        <f t="shared" si="12"/>
        <v>158</v>
      </c>
      <c r="J104" s="4">
        <v>16</v>
      </c>
      <c r="K104" s="4">
        <v>9174</v>
      </c>
      <c r="L104" s="4">
        <f t="shared" si="15"/>
        <v>69</v>
      </c>
      <c r="M104" s="4">
        <v>14</v>
      </c>
      <c r="N104" s="4">
        <v>11432</v>
      </c>
      <c r="O104" s="4">
        <f t="shared" si="16"/>
        <v>86</v>
      </c>
      <c r="P104" s="4">
        <v>0</v>
      </c>
      <c r="Q104" s="4">
        <v>0</v>
      </c>
      <c r="R104" s="4">
        <f t="shared" si="17"/>
        <v>0</v>
      </c>
      <c r="S104" s="4">
        <v>0</v>
      </c>
      <c r="T104" s="4">
        <v>0</v>
      </c>
      <c r="U104" s="4">
        <f t="shared" si="18"/>
        <v>0</v>
      </c>
      <c r="V104" s="4">
        <f t="shared" si="19"/>
        <v>71</v>
      </c>
      <c r="W104" s="4">
        <f t="shared" si="20"/>
        <v>56824</v>
      </c>
      <c r="X104" s="4">
        <f t="shared" si="21"/>
        <v>428</v>
      </c>
      <c r="Y104" s="5">
        <f t="shared" si="22"/>
        <v>0</v>
      </c>
      <c r="Z104" s="16">
        <v>2503331476</v>
      </c>
      <c r="AA104" s="16" t="s">
        <v>229</v>
      </c>
      <c r="AB104" s="16">
        <v>14</v>
      </c>
      <c r="AC104" s="16">
        <v>11432</v>
      </c>
      <c r="AD104" s="16">
        <v>86</v>
      </c>
    </row>
    <row r="105" spans="1:30" ht="20.100000000000001" customHeight="1">
      <c r="A105" s="4">
        <v>101</v>
      </c>
      <c r="B105" s="6">
        <v>2502587547</v>
      </c>
      <c r="C105" s="33" t="s">
        <v>119</v>
      </c>
      <c r="D105" s="4">
        <v>19</v>
      </c>
      <c r="E105" s="4">
        <v>12437</v>
      </c>
      <c r="F105" s="4">
        <f t="shared" si="11"/>
        <v>94</v>
      </c>
      <c r="G105" s="4">
        <v>23</v>
      </c>
      <c r="H105" s="4">
        <v>20105</v>
      </c>
      <c r="I105" s="4">
        <f t="shared" si="12"/>
        <v>151</v>
      </c>
      <c r="J105" s="4">
        <v>19</v>
      </c>
      <c r="K105" s="4">
        <v>11769</v>
      </c>
      <c r="L105" s="4">
        <f t="shared" si="15"/>
        <v>89</v>
      </c>
      <c r="M105" s="4">
        <v>17</v>
      </c>
      <c r="N105" s="4">
        <v>15908</v>
      </c>
      <c r="O105" s="4">
        <f t="shared" si="16"/>
        <v>120</v>
      </c>
      <c r="P105" s="4">
        <v>0</v>
      </c>
      <c r="Q105" s="4">
        <v>0</v>
      </c>
      <c r="R105" s="4">
        <f t="shared" si="17"/>
        <v>0</v>
      </c>
      <c r="S105" s="4">
        <v>0</v>
      </c>
      <c r="T105" s="4">
        <v>0</v>
      </c>
      <c r="U105" s="4">
        <f t="shared" si="18"/>
        <v>0</v>
      </c>
      <c r="V105" s="4">
        <f t="shared" si="19"/>
        <v>78</v>
      </c>
      <c r="W105" s="4">
        <f t="shared" si="20"/>
        <v>60219</v>
      </c>
      <c r="X105" s="4">
        <f t="shared" si="21"/>
        <v>454</v>
      </c>
      <c r="Y105" s="5">
        <f t="shared" si="22"/>
        <v>0</v>
      </c>
      <c r="Z105" s="16">
        <v>2502587547</v>
      </c>
      <c r="AA105" s="16" t="s">
        <v>119</v>
      </c>
      <c r="AB105" s="16">
        <v>17</v>
      </c>
      <c r="AC105" s="16">
        <v>15908</v>
      </c>
      <c r="AD105" s="16">
        <v>120</v>
      </c>
    </row>
    <row r="106" spans="1:30" ht="20.100000000000001" customHeight="1">
      <c r="A106" s="4">
        <v>102</v>
      </c>
      <c r="B106" s="6">
        <v>2503347785</v>
      </c>
      <c r="C106" s="33" t="s">
        <v>118</v>
      </c>
      <c r="D106" s="4">
        <v>23</v>
      </c>
      <c r="E106" s="4">
        <v>21000</v>
      </c>
      <c r="F106" s="4">
        <f t="shared" si="11"/>
        <v>158</v>
      </c>
      <c r="G106" s="4">
        <v>17</v>
      </c>
      <c r="H106" s="4">
        <v>16660</v>
      </c>
      <c r="I106" s="4">
        <f t="shared" si="12"/>
        <v>125</v>
      </c>
      <c r="J106" s="4">
        <v>20</v>
      </c>
      <c r="K106" s="4">
        <v>13923</v>
      </c>
      <c r="L106" s="4">
        <f t="shared" si="15"/>
        <v>105</v>
      </c>
      <c r="M106" s="4">
        <v>13</v>
      </c>
      <c r="N106" s="4">
        <v>12029</v>
      </c>
      <c r="O106" s="4">
        <f t="shared" si="16"/>
        <v>91</v>
      </c>
      <c r="P106" s="4">
        <v>0</v>
      </c>
      <c r="Q106" s="4">
        <v>0</v>
      </c>
      <c r="R106" s="4">
        <f t="shared" si="17"/>
        <v>0</v>
      </c>
      <c r="S106" s="4">
        <v>0</v>
      </c>
      <c r="T106" s="4">
        <v>0</v>
      </c>
      <c r="U106" s="4">
        <f t="shared" si="18"/>
        <v>0</v>
      </c>
      <c r="V106" s="4">
        <f t="shared" si="19"/>
        <v>73</v>
      </c>
      <c r="W106" s="4">
        <f t="shared" si="20"/>
        <v>63612</v>
      </c>
      <c r="X106" s="4">
        <f t="shared" si="21"/>
        <v>479</v>
      </c>
      <c r="Y106" s="5">
        <f t="shared" si="22"/>
        <v>0</v>
      </c>
      <c r="Z106" s="16">
        <v>2503347785</v>
      </c>
      <c r="AA106" s="16" t="s">
        <v>118</v>
      </c>
      <c r="AB106" s="16">
        <v>13</v>
      </c>
      <c r="AC106" s="16">
        <v>12029</v>
      </c>
      <c r="AD106" s="16">
        <v>91</v>
      </c>
    </row>
    <row r="107" spans="1:30" ht="20.100000000000001" customHeight="1">
      <c r="A107" s="4">
        <v>103</v>
      </c>
      <c r="B107" s="6">
        <v>2503674583</v>
      </c>
      <c r="C107" s="33" t="s">
        <v>137</v>
      </c>
      <c r="D107" s="4">
        <v>23</v>
      </c>
      <c r="E107" s="4">
        <v>16863</v>
      </c>
      <c r="F107" s="4">
        <f t="shared" si="11"/>
        <v>127</v>
      </c>
      <c r="G107" s="4">
        <v>23</v>
      </c>
      <c r="H107" s="4">
        <v>19338</v>
      </c>
      <c r="I107" s="4">
        <f t="shared" si="12"/>
        <v>146</v>
      </c>
      <c r="J107" s="4">
        <v>14</v>
      </c>
      <c r="K107" s="4">
        <v>7020</v>
      </c>
      <c r="L107" s="4">
        <f t="shared" si="15"/>
        <v>53</v>
      </c>
      <c r="M107" s="4">
        <v>16</v>
      </c>
      <c r="N107" s="4">
        <v>12883</v>
      </c>
      <c r="O107" s="4">
        <f t="shared" si="16"/>
        <v>97</v>
      </c>
      <c r="P107" s="4">
        <v>0</v>
      </c>
      <c r="Q107" s="4">
        <v>0</v>
      </c>
      <c r="R107" s="4">
        <f t="shared" si="17"/>
        <v>0</v>
      </c>
      <c r="S107" s="4">
        <v>0</v>
      </c>
      <c r="T107" s="4">
        <v>0</v>
      </c>
      <c r="U107" s="4">
        <f t="shared" si="18"/>
        <v>0</v>
      </c>
      <c r="V107" s="4">
        <f t="shared" si="19"/>
        <v>76</v>
      </c>
      <c r="W107" s="4">
        <f t="shared" si="20"/>
        <v>56104</v>
      </c>
      <c r="X107" s="4">
        <f t="shared" si="21"/>
        <v>423</v>
      </c>
      <c r="Y107" s="5">
        <f t="shared" si="22"/>
        <v>0</v>
      </c>
      <c r="Z107" s="16">
        <v>2503674583</v>
      </c>
      <c r="AA107" s="16" t="s">
        <v>137</v>
      </c>
      <c r="AB107" s="16">
        <v>16</v>
      </c>
      <c r="AC107" s="16">
        <v>12883</v>
      </c>
      <c r="AD107" s="16">
        <v>97</v>
      </c>
    </row>
    <row r="108" spans="1:30" ht="20.100000000000001" customHeight="1">
      <c r="A108" s="4">
        <v>104</v>
      </c>
      <c r="B108" s="6">
        <v>2502438345</v>
      </c>
      <c r="C108" s="33" t="s">
        <v>81</v>
      </c>
      <c r="D108" s="4">
        <v>11</v>
      </c>
      <c r="E108" s="4">
        <v>7342</v>
      </c>
      <c r="F108" s="4">
        <f t="shared" si="11"/>
        <v>56</v>
      </c>
      <c r="G108" s="4">
        <v>20</v>
      </c>
      <c r="H108" s="4">
        <v>12489</v>
      </c>
      <c r="I108" s="4">
        <f t="shared" si="12"/>
        <v>94</v>
      </c>
      <c r="J108" s="4">
        <v>14</v>
      </c>
      <c r="K108" s="4">
        <v>9138</v>
      </c>
      <c r="L108" s="4">
        <f t="shared" si="15"/>
        <v>69</v>
      </c>
      <c r="M108" s="4">
        <v>19</v>
      </c>
      <c r="N108" s="4">
        <v>15894</v>
      </c>
      <c r="O108" s="4">
        <f t="shared" si="16"/>
        <v>120</v>
      </c>
      <c r="P108" s="4">
        <v>0</v>
      </c>
      <c r="Q108" s="4">
        <v>0</v>
      </c>
      <c r="R108" s="4">
        <f t="shared" si="17"/>
        <v>0</v>
      </c>
      <c r="S108" s="4">
        <v>0</v>
      </c>
      <c r="T108" s="4">
        <v>0</v>
      </c>
      <c r="U108" s="4">
        <f t="shared" si="18"/>
        <v>0</v>
      </c>
      <c r="V108" s="4">
        <f t="shared" si="19"/>
        <v>64</v>
      </c>
      <c r="W108" s="4">
        <f t="shared" si="20"/>
        <v>44863</v>
      </c>
      <c r="X108" s="4">
        <f t="shared" si="21"/>
        <v>339</v>
      </c>
      <c r="Y108" s="5">
        <f t="shared" si="22"/>
        <v>0</v>
      </c>
      <c r="Z108" s="16">
        <v>2502438345</v>
      </c>
      <c r="AA108" s="16" t="s">
        <v>81</v>
      </c>
      <c r="AB108" s="16">
        <v>19</v>
      </c>
      <c r="AC108" s="16">
        <v>15894</v>
      </c>
      <c r="AD108" s="16">
        <v>120</v>
      </c>
    </row>
    <row r="109" spans="1:30" ht="20.100000000000001" customHeight="1">
      <c r="A109" s="4">
        <v>105</v>
      </c>
      <c r="B109" s="6">
        <v>2503782285</v>
      </c>
      <c r="C109" s="33" t="s">
        <v>150</v>
      </c>
      <c r="D109" s="4">
        <v>19</v>
      </c>
      <c r="E109" s="4">
        <v>15065</v>
      </c>
      <c r="F109" s="4">
        <f t="shared" ref="F109:F202" si="23">ROUNDUP(E109*0.75%,0)</f>
        <v>113</v>
      </c>
      <c r="G109" s="4">
        <v>24</v>
      </c>
      <c r="H109" s="4">
        <v>21000</v>
      </c>
      <c r="I109" s="4">
        <f t="shared" ref="I109:I202" si="24">ROUNDUP(H109*0.75%,0)</f>
        <v>158</v>
      </c>
      <c r="J109" s="4">
        <v>21</v>
      </c>
      <c r="K109" s="4">
        <v>14819</v>
      </c>
      <c r="L109" s="4">
        <f t="shared" si="15"/>
        <v>112</v>
      </c>
      <c r="M109" s="4">
        <v>22</v>
      </c>
      <c r="N109" s="4">
        <v>21000</v>
      </c>
      <c r="O109" s="4">
        <f t="shared" si="16"/>
        <v>158</v>
      </c>
      <c r="P109" s="4">
        <v>0</v>
      </c>
      <c r="Q109" s="4">
        <v>0</v>
      </c>
      <c r="R109" s="4">
        <f t="shared" si="17"/>
        <v>0</v>
      </c>
      <c r="S109" s="4">
        <v>0</v>
      </c>
      <c r="T109" s="4">
        <v>0</v>
      </c>
      <c r="U109" s="4">
        <f t="shared" si="18"/>
        <v>0</v>
      </c>
      <c r="V109" s="4">
        <f t="shared" si="19"/>
        <v>86</v>
      </c>
      <c r="W109" s="4">
        <f t="shared" si="20"/>
        <v>71884</v>
      </c>
      <c r="X109" s="4">
        <f t="shared" si="21"/>
        <v>541</v>
      </c>
      <c r="Y109" s="5">
        <f t="shared" si="22"/>
        <v>0</v>
      </c>
      <c r="Z109" s="16">
        <v>2503782285</v>
      </c>
      <c r="AA109" s="16" t="s">
        <v>150</v>
      </c>
      <c r="AB109" s="16">
        <v>22</v>
      </c>
      <c r="AC109" s="16">
        <v>21000</v>
      </c>
      <c r="AD109" s="16">
        <v>158</v>
      </c>
    </row>
    <row r="110" spans="1:30" ht="20.100000000000001" customHeight="1">
      <c r="A110" s="4">
        <v>106</v>
      </c>
      <c r="B110" s="6">
        <v>2503812316</v>
      </c>
      <c r="C110" s="33" t="s">
        <v>153</v>
      </c>
      <c r="D110" s="4">
        <v>20</v>
      </c>
      <c r="E110" s="4">
        <v>11600</v>
      </c>
      <c r="F110" s="4">
        <f t="shared" si="23"/>
        <v>87</v>
      </c>
      <c r="G110" s="4">
        <v>21</v>
      </c>
      <c r="H110" s="4">
        <v>12400</v>
      </c>
      <c r="I110" s="4">
        <f t="shared" si="24"/>
        <v>93</v>
      </c>
      <c r="J110" s="4">
        <v>12</v>
      </c>
      <c r="K110" s="4">
        <v>5770</v>
      </c>
      <c r="L110" s="4">
        <f t="shared" si="15"/>
        <v>44</v>
      </c>
      <c r="M110" s="4">
        <v>13</v>
      </c>
      <c r="N110" s="4">
        <v>8400</v>
      </c>
      <c r="O110" s="4">
        <f t="shared" si="16"/>
        <v>63</v>
      </c>
      <c r="P110" s="4">
        <v>0</v>
      </c>
      <c r="Q110" s="4">
        <v>0</v>
      </c>
      <c r="R110" s="4">
        <f t="shared" si="17"/>
        <v>0</v>
      </c>
      <c r="S110" s="4">
        <v>0</v>
      </c>
      <c r="T110" s="4">
        <v>0</v>
      </c>
      <c r="U110" s="4">
        <f t="shared" si="18"/>
        <v>0</v>
      </c>
      <c r="V110" s="4">
        <f t="shared" si="19"/>
        <v>66</v>
      </c>
      <c r="W110" s="4">
        <f t="shared" si="20"/>
        <v>38170</v>
      </c>
      <c r="X110" s="4">
        <f t="shared" si="21"/>
        <v>287</v>
      </c>
      <c r="Y110" s="5">
        <f t="shared" si="22"/>
        <v>0</v>
      </c>
      <c r="Z110" s="16">
        <v>2503812316</v>
      </c>
      <c r="AA110" s="16" t="s">
        <v>153</v>
      </c>
      <c r="AB110" s="16">
        <v>13</v>
      </c>
      <c r="AC110" s="16">
        <v>8400</v>
      </c>
      <c r="AD110" s="16">
        <v>63</v>
      </c>
    </row>
    <row r="111" spans="1:30" ht="20.100000000000001" customHeight="1">
      <c r="A111" s="4">
        <v>107</v>
      </c>
      <c r="B111" s="6">
        <v>2503942551</v>
      </c>
      <c r="C111" s="33" t="s">
        <v>679</v>
      </c>
      <c r="D111" s="4"/>
      <c r="E111" s="4"/>
      <c r="F111" s="4">
        <f t="shared" si="23"/>
        <v>0</v>
      </c>
      <c r="G111" s="4">
        <v>25</v>
      </c>
      <c r="H111" s="4">
        <v>14904</v>
      </c>
      <c r="I111" s="4">
        <f t="shared" si="24"/>
        <v>112</v>
      </c>
      <c r="J111" s="4">
        <v>13</v>
      </c>
      <c r="K111" s="4">
        <v>7666</v>
      </c>
      <c r="L111" s="4">
        <f t="shared" si="15"/>
        <v>58</v>
      </c>
      <c r="M111" s="4">
        <v>16</v>
      </c>
      <c r="N111" s="4">
        <v>13251</v>
      </c>
      <c r="O111" s="4">
        <f t="shared" si="16"/>
        <v>100</v>
      </c>
      <c r="P111" s="4">
        <v>0</v>
      </c>
      <c r="Q111" s="4">
        <v>0</v>
      </c>
      <c r="R111" s="4">
        <f t="shared" si="17"/>
        <v>0</v>
      </c>
      <c r="S111" s="4">
        <v>0</v>
      </c>
      <c r="T111" s="4">
        <v>0</v>
      </c>
      <c r="U111" s="4">
        <f t="shared" si="18"/>
        <v>0</v>
      </c>
      <c r="V111" s="4">
        <f t="shared" si="19"/>
        <v>54</v>
      </c>
      <c r="W111" s="4">
        <f t="shared" si="20"/>
        <v>35821</v>
      </c>
      <c r="X111" s="4">
        <f t="shared" si="21"/>
        <v>270</v>
      </c>
      <c r="Y111" s="5">
        <f t="shared" si="22"/>
        <v>0</v>
      </c>
      <c r="Z111" s="16">
        <v>2503942551</v>
      </c>
      <c r="AA111" s="16" t="s">
        <v>482</v>
      </c>
      <c r="AB111" s="16">
        <v>16</v>
      </c>
      <c r="AC111" s="16">
        <v>13251</v>
      </c>
      <c r="AD111" s="16">
        <v>100</v>
      </c>
    </row>
    <row r="112" spans="1:30" ht="20.100000000000001" customHeight="1">
      <c r="A112" s="4">
        <v>108</v>
      </c>
      <c r="B112" s="6">
        <v>2503975435</v>
      </c>
      <c r="C112" s="33" t="s">
        <v>162</v>
      </c>
      <c r="D112" s="4">
        <v>23</v>
      </c>
      <c r="E112" s="4">
        <v>13800</v>
      </c>
      <c r="F112" s="4">
        <f t="shared" si="23"/>
        <v>104</v>
      </c>
      <c r="G112" s="4">
        <v>16</v>
      </c>
      <c r="H112" s="4">
        <v>9150</v>
      </c>
      <c r="I112" s="4">
        <f t="shared" si="24"/>
        <v>69</v>
      </c>
      <c r="J112" s="4">
        <v>21</v>
      </c>
      <c r="K112" s="4">
        <v>10096</v>
      </c>
      <c r="L112" s="4">
        <f t="shared" si="15"/>
        <v>76</v>
      </c>
      <c r="M112" s="4">
        <v>19</v>
      </c>
      <c r="N112" s="4">
        <v>11500</v>
      </c>
      <c r="O112" s="4">
        <f t="shared" si="16"/>
        <v>87</v>
      </c>
      <c r="P112" s="4">
        <v>0</v>
      </c>
      <c r="Q112" s="4">
        <v>0</v>
      </c>
      <c r="R112" s="4">
        <f t="shared" si="17"/>
        <v>0</v>
      </c>
      <c r="S112" s="4">
        <v>0</v>
      </c>
      <c r="T112" s="4">
        <v>0</v>
      </c>
      <c r="U112" s="4">
        <f t="shared" si="18"/>
        <v>0</v>
      </c>
      <c r="V112" s="4">
        <f t="shared" si="19"/>
        <v>79</v>
      </c>
      <c r="W112" s="4">
        <f t="shared" si="20"/>
        <v>44546</v>
      </c>
      <c r="X112" s="4">
        <f t="shared" si="21"/>
        <v>336</v>
      </c>
      <c r="Y112" s="5">
        <f t="shared" si="22"/>
        <v>0</v>
      </c>
      <c r="Z112" s="16">
        <v>2503975435</v>
      </c>
      <c r="AA112" s="16" t="s">
        <v>162</v>
      </c>
      <c r="AB112" s="16">
        <v>19</v>
      </c>
      <c r="AC112" s="16">
        <v>11500</v>
      </c>
      <c r="AD112" s="16">
        <v>87</v>
      </c>
    </row>
    <row r="113" spans="1:30" ht="20.100000000000001" customHeight="1">
      <c r="A113" s="4">
        <v>109</v>
      </c>
      <c r="B113" s="6">
        <v>2503996346</v>
      </c>
      <c r="C113" s="33" t="s">
        <v>164</v>
      </c>
      <c r="D113" s="4">
        <v>15</v>
      </c>
      <c r="E113" s="4">
        <v>8800</v>
      </c>
      <c r="F113" s="4">
        <f t="shared" si="23"/>
        <v>66</v>
      </c>
      <c r="G113" s="4">
        <v>24</v>
      </c>
      <c r="H113" s="4">
        <v>14700</v>
      </c>
      <c r="I113" s="4">
        <f t="shared" si="24"/>
        <v>111</v>
      </c>
      <c r="J113" s="4">
        <v>20</v>
      </c>
      <c r="K113" s="4">
        <v>9616</v>
      </c>
      <c r="L113" s="4">
        <f t="shared" si="15"/>
        <v>73</v>
      </c>
      <c r="M113" s="4">
        <v>21</v>
      </c>
      <c r="N113" s="4">
        <v>12450</v>
      </c>
      <c r="O113" s="4">
        <f t="shared" si="16"/>
        <v>94</v>
      </c>
      <c r="P113" s="4">
        <v>0</v>
      </c>
      <c r="Q113" s="4">
        <v>0</v>
      </c>
      <c r="R113" s="4">
        <f t="shared" si="17"/>
        <v>0</v>
      </c>
      <c r="S113" s="4">
        <v>0</v>
      </c>
      <c r="T113" s="4">
        <v>0</v>
      </c>
      <c r="U113" s="4">
        <f t="shared" si="18"/>
        <v>0</v>
      </c>
      <c r="V113" s="4">
        <f t="shared" si="19"/>
        <v>80</v>
      </c>
      <c r="W113" s="4">
        <f t="shared" si="20"/>
        <v>45566</v>
      </c>
      <c r="X113" s="4">
        <f t="shared" si="21"/>
        <v>344</v>
      </c>
      <c r="Y113" s="5">
        <f t="shared" si="22"/>
        <v>0</v>
      </c>
      <c r="Z113" s="16">
        <v>2503996346</v>
      </c>
      <c r="AA113" s="16" t="s">
        <v>164</v>
      </c>
      <c r="AB113" s="16">
        <v>21</v>
      </c>
      <c r="AC113" s="16">
        <v>12450</v>
      </c>
      <c r="AD113" s="16">
        <v>94</v>
      </c>
    </row>
    <row r="114" spans="1:30" ht="20.100000000000001" customHeight="1">
      <c r="A114" s="4">
        <v>110</v>
      </c>
      <c r="B114" s="6">
        <v>2503998657</v>
      </c>
      <c r="C114" s="33" t="s">
        <v>165</v>
      </c>
      <c r="D114" s="4">
        <v>21</v>
      </c>
      <c r="E114" s="4">
        <v>12400</v>
      </c>
      <c r="F114" s="4">
        <f t="shared" si="23"/>
        <v>93</v>
      </c>
      <c r="G114" s="4">
        <v>24</v>
      </c>
      <c r="H114" s="4">
        <v>15000</v>
      </c>
      <c r="I114" s="4">
        <f t="shared" si="24"/>
        <v>113</v>
      </c>
      <c r="J114" s="4">
        <v>21</v>
      </c>
      <c r="K114" s="4">
        <v>10600</v>
      </c>
      <c r="L114" s="4">
        <f t="shared" si="15"/>
        <v>80</v>
      </c>
      <c r="M114" s="4">
        <v>21</v>
      </c>
      <c r="N114" s="4">
        <v>13400</v>
      </c>
      <c r="O114" s="4">
        <f t="shared" si="16"/>
        <v>101</v>
      </c>
      <c r="P114" s="4">
        <v>0</v>
      </c>
      <c r="Q114" s="4">
        <v>0</v>
      </c>
      <c r="R114" s="4">
        <f t="shared" si="17"/>
        <v>0</v>
      </c>
      <c r="S114" s="4">
        <v>0</v>
      </c>
      <c r="T114" s="4">
        <v>0</v>
      </c>
      <c r="U114" s="4">
        <f t="shared" si="18"/>
        <v>0</v>
      </c>
      <c r="V114" s="4">
        <f t="shared" si="19"/>
        <v>87</v>
      </c>
      <c r="W114" s="4">
        <f t="shared" si="20"/>
        <v>51400</v>
      </c>
      <c r="X114" s="4">
        <f t="shared" si="21"/>
        <v>387</v>
      </c>
      <c r="Y114" s="5">
        <f t="shared" si="22"/>
        <v>0</v>
      </c>
      <c r="Z114" s="16">
        <v>2503998657</v>
      </c>
      <c r="AA114" s="16" t="s">
        <v>165</v>
      </c>
      <c r="AB114" s="16">
        <v>21</v>
      </c>
      <c r="AC114" s="16">
        <v>13400</v>
      </c>
      <c r="AD114" s="16">
        <v>101</v>
      </c>
    </row>
    <row r="115" spans="1:30" ht="20.100000000000001" customHeight="1">
      <c r="A115" s="4">
        <v>111</v>
      </c>
      <c r="B115" s="6">
        <v>2504001478</v>
      </c>
      <c r="C115" s="33" t="s">
        <v>167</v>
      </c>
      <c r="D115" s="4"/>
      <c r="E115" s="4"/>
      <c r="F115" s="4">
        <f t="shared" si="23"/>
        <v>0</v>
      </c>
      <c r="G115" s="4">
        <v>8</v>
      </c>
      <c r="H115" s="4">
        <v>4700</v>
      </c>
      <c r="I115" s="4">
        <f t="shared" si="24"/>
        <v>36</v>
      </c>
      <c r="J115" s="4">
        <v>16</v>
      </c>
      <c r="K115" s="4">
        <v>8000</v>
      </c>
      <c r="L115" s="4">
        <f t="shared" si="15"/>
        <v>60</v>
      </c>
      <c r="M115" s="4">
        <v>13</v>
      </c>
      <c r="N115" s="4">
        <v>7800</v>
      </c>
      <c r="O115" s="4">
        <f t="shared" si="16"/>
        <v>59</v>
      </c>
      <c r="P115" s="4">
        <v>0</v>
      </c>
      <c r="Q115" s="4">
        <v>0</v>
      </c>
      <c r="R115" s="4">
        <f t="shared" si="17"/>
        <v>0</v>
      </c>
      <c r="S115" s="4">
        <v>0</v>
      </c>
      <c r="T115" s="4">
        <v>0</v>
      </c>
      <c r="U115" s="4">
        <f t="shared" si="18"/>
        <v>0</v>
      </c>
      <c r="V115" s="4">
        <f t="shared" si="19"/>
        <v>37</v>
      </c>
      <c r="W115" s="4">
        <f t="shared" si="20"/>
        <v>20500</v>
      </c>
      <c r="X115" s="4">
        <f t="shared" si="21"/>
        <v>155</v>
      </c>
      <c r="Y115" s="5">
        <f t="shared" si="22"/>
        <v>0</v>
      </c>
      <c r="Z115" s="16">
        <v>2504001478</v>
      </c>
      <c r="AA115" s="16" t="s">
        <v>167</v>
      </c>
      <c r="AB115" s="16">
        <v>13</v>
      </c>
      <c r="AC115" s="16">
        <v>7800</v>
      </c>
      <c r="AD115" s="16">
        <v>59</v>
      </c>
    </row>
    <row r="116" spans="1:30" ht="20.100000000000001" customHeight="1">
      <c r="A116" s="4">
        <v>112</v>
      </c>
      <c r="B116" s="6">
        <v>2504006114</v>
      </c>
      <c r="C116" s="33" t="s">
        <v>168</v>
      </c>
      <c r="D116" s="4">
        <v>20</v>
      </c>
      <c r="E116" s="4">
        <v>13172</v>
      </c>
      <c r="F116" s="4">
        <f t="shared" si="23"/>
        <v>99</v>
      </c>
      <c r="G116" s="4">
        <v>22</v>
      </c>
      <c r="H116" s="4">
        <v>14478</v>
      </c>
      <c r="I116" s="4">
        <f t="shared" si="24"/>
        <v>109</v>
      </c>
      <c r="J116" s="4">
        <v>20</v>
      </c>
      <c r="K116" s="4">
        <v>11165</v>
      </c>
      <c r="L116" s="4">
        <f t="shared" si="15"/>
        <v>84</v>
      </c>
      <c r="M116" s="4">
        <v>21</v>
      </c>
      <c r="N116" s="4">
        <v>16137</v>
      </c>
      <c r="O116" s="4">
        <f t="shared" si="16"/>
        <v>122</v>
      </c>
      <c r="P116" s="4">
        <v>0</v>
      </c>
      <c r="Q116" s="4">
        <v>0</v>
      </c>
      <c r="R116" s="4">
        <f t="shared" si="17"/>
        <v>0</v>
      </c>
      <c r="S116" s="4">
        <v>0</v>
      </c>
      <c r="T116" s="4">
        <v>0</v>
      </c>
      <c r="U116" s="4">
        <f t="shared" si="18"/>
        <v>0</v>
      </c>
      <c r="V116" s="4">
        <f t="shared" si="19"/>
        <v>83</v>
      </c>
      <c r="W116" s="4">
        <f t="shared" si="20"/>
        <v>54952</v>
      </c>
      <c r="X116" s="4">
        <f t="shared" si="21"/>
        <v>414</v>
      </c>
      <c r="Y116" s="5">
        <f t="shared" si="22"/>
        <v>0</v>
      </c>
      <c r="Z116" s="16">
        <v>2504006114</v>
      </c>
      <c r="AA116" s="16" t="s">
        <v>168</v>
      </c>
      <c r="AB116" s="16">
        <v>21</v>
      </c>
      <c r="AC116" s="16">
        <v>16137</v>
      </c>
      <c r="AD116" s="16">
        <v>122</v>
      </c>
    </row>
    <row r="117" spans="1:30" ht="20.100000000000001" customHeight="1">
      <c r="A117" s="4">
        <v>113</v>
      </c>
      <c r="B117" s="6">
        <v>2504006112</v>
      </c>
      <c r="C117" s="33" t="s">
        <v>169</v>
      </c>
      <c r="D117" s="4">
        <v>20</v>
      </c>
      <c r="E117" s="4">
        <v>11638</v>
      </c>
      <c r="F117" s="4">
        <f t="shared" si="23"/>
        <v>88</v>
      </c>
      <c r="G117" s="4">
        <v>24</v>
      </c>
      <c r="H117" s="4">
        <v>19854</v>
      </c>
      <c r="I117" s="4">
        <f t="shared" si="24"/>
        <v>149</v>
      </c>
      <c r="J117" s="4">
        <v>20</v>
      </c>
      <c r="K117" s="4">
        <v>9874</v>
      </c>
      <c r="L117" s="4">
        <f t="shared" si="15"/>
        <v>75</v>
      </c>
      <c r="M117" s="4">
        <v>22</v>
      </c>
      <c r="N117" s="4">
        <v>18200</v>
      </c>
      <c r="O117" s="4">
        <f t="shared" si="16"/>
        <v>137</v>
      </c>
      <c r="P117" s="4">
        <v>0</v>
      </c>
      <c r="Q117" s="4">
        <v>0</v>
      </c>
      <c r="R117" s="4">
        <f t="shared" si="17"/>
        <v>0</v>
      </c>
      <c r="S117" s="4">
        <v>0</v>
      </c>
      <c r="T117" s="4">
        <v>0</v>
      </c>
      <c r="U117" s="4">
        <f t="shared" si="18"/>
        <v>0</v>
      </c>
      <c r="V117" s="4">
        <f t="shared" si="19"/>
        <v>86</v>
      </c>
      <c r="W117" s="4">
        <f t="shared" si="20"/>
        <v>59566</v>
      </c>
      <c r="X117" s="4">
        <f t="shared" si="21"/>
        <v>449</v>
      </c>
      <c r="Y117" s="5">
        <f t="shared" si="22"/>
        <v>0</v>
      </c>
      <c r="Z117" s="16">
        <v>2504006112</v>
      </c>
      <c r="AA117" s="16" t="s">
        <v>169</v>
      </c>
      <c r="AB117" s="16">
        <v>22</v>
      </c>
      <c r="AC117" s="16">
        <v>18200</v>
      </c>
      <c r="AD117" s="16">
        <v>137</v>
      </c>
    </row>
    <row r="118" spans="1:30" ht="20.100000000000001" customHeight="1">
      <c r="A118" s="4">
        <v>114</v>
      </c>
      <c r="B118" s="6">
        <v>2504023075</v>
      </c>
      <c r="C118" s="33" t="s">
        <v>175</v>
      </c>
      <c r="D118" s="4">
        <v>23</v>
      </c>
      <c r="E118" s="4">
        <v>14200</v>
      </c>
      <c r="F118" s="4">
        <f t="shared" si="23"/>
        <v>107</v>
      </c>
      <c r="G118" s="4">
        <v>21</v>
      </c>
      <c r="H118" s="4">
        <v>13747</v>
      </c>
      <c r="I118" s="4">
        <f t="shared" si="24"/>
        <v>104</v>
      </c>
      <c r="J118" s="4">
        <v>18</v>
      </c>
      <c r="K118" s="4">
        <v>8654</v>
      </c>
      <c r="L118" s="4">
        <f t="shared" si="15"/>
        <v>65</v>
      </c>
      <c r="M118" s="4">
        <v>22</v>
      </c>
      <c r="N118" s="4">
        <v>12450</v>
      </c>
      <c r="O118" s="4">
        <f t="shared" si="16"/>
        <v>94</v>
      </c>
      <c r="P118" s="4">
        <v>0</v>
      </c>
      <c r="Q118" s="4">
        <v>0</v>
      </c>
      <c r="R118" s="4">
        <f t="shared" si="17"/>
        <v>0</v>
      </c>
      <c r="S118" s="4">
        <v>0</v>
      </c>
      <c r="T118" s="4">
        <v>0</v>
      </c>
      <c r="U118" s="4">
        <f t="shared" si="18"/>
        <v>0</v>
      </c>
      <c r="V118" s="4">
        <f t="shared" si="19"/>
        <v>84</v>
      </c>
      <c r="W118" s="4">
        <f t="shared" si="20"/>
        <v>49051</v>
      </c>
      <c r="X118" s="4">
        <f t="shared" si="21"/>
        <v>370</v>
      </c>
      <c r="Y118" s="5">
        <f t="shared" si="22"/>
        <v>0</v>
      </c>
      <c r="Z118" s="16">
        <v>2504023075</v>
      </c>
      <c r="AA118" s="16" t="s">
        <v>175</v>
      </c>
      <c r="AB118" s="16">
        <v>22</v>
      </c>
      <c r="AC118" s="16">
        <v>12450</v>
      </c>
      <c r="AD118" s="16">
        <v>94</v>
      </c>
    </row>
    <row r="119" spans="1:30" ht="20.100000000000001" customHeight="1">
      <c r="A119" s="4">
        <v>115</v>
      </c>
      <c r="B119" s="6">
        <v>2504043365</v>
      </c>
      <c r="C119" s="33" t="s">
        <v>591</v>
      </c>
      <c r="D119" s="4">
        <v>2</v>
      </c>
      <c r="E119" s="4">
        <v>1200</v>
      </c>
      <c r="F119" s="4">
        <f t="shared" si="23"/>
        <v>9</v>
      </c>
      <c r="G119" s="4">
        <v>20</v>
      </c>
      <c r="H119" s="4">
        <v>11200</v>
      </c>
      <c r="I119" s="4">
        <f t="shared" si="24"/>
        <v>84</v>
      </c>
      <c r="J119" s="4">
        <v>20</v>
      </c>
      <c r="K119" s="4">
        <v>12000</v>
      </c>
      <c r="L119" s="4">
        <f t="shared" si="15"/>
        <v>90</v>
      </c>
      <c r="M119" s="4">
        <v>21</v>
      </c>
      <c r="N119" s="4">
        <v>12300</v>
      </c>
      <c r="O119" s="4">
        <f t="shared" si="16"/>
        <v>93</v>
      </c>
      <c r="P119" s="4">
        <v>0</v>
      </c>
      <c r="Q119" s="4">
        <v>0</v>
      </c>
      <c r="R119" s="4">
        <f t="shared" si="17"/>
        <v>0</v>
      </c>
      <c r="S119" s="4">
        <v>0</v>
      </c>
      <c r="T119" s="4">
        <v>0</v>
      </c>
      <c r="U119" s="4">
        <f t="shared" si="18"/>
        <v>0</v>
      </c>
      <c r="V119" s="4">
        <f t="shared" si="19"/>
        <v>63</v>
      </c>
      <c r="W119" s="4">
        <f t="shared" si="20"/>
        <v>36700</v>
      </c>
      <c r="X119" s="4">
        <f t="shared" si="21"/>
        <v>276</v>
      </c>
      <c r="Y119" s="5">
        <f t="shared" si="22"/>
        <v>0</v>
      </c>
      <c r="Z119" s="16">
        <v>2504043365</v>
      </c>
      <c r="AA119" s="16" t="s">
        <v>591</v>
      </c>
      <c r="AB119" s="16">
        <v>21</v>
      </c>
      <c r="AC119" s="16">
        <v>12300</v>
      </c>
      <c r="AD119" s="16">
        <v>93</v>
      </c>
    </row>
    <row r="120" spans="1:30" ht="20.100000000000001" customHeight="1">
      <c r="A120" s="4">
        <v>116</v>
      </c>
      <c r="B120" s="6">
        <v>2504096033</v>
      </c>
      <c r="C120" s="33" t="s">
        <v>207</v>
      </c>
      <c r="D120" s="4">
        <v>21</v>
      </c>
      <c r="E120" s="4">
        <v>13732</v>
      </c>
      <c r="F120" s="4">
        <f t="shared" si="23"/>
        <v>103</v>
      </c>
      <c r="G120" s="4">
        <v>21</v>
      </c>
      <c r="H120" s="4">
        <v>16632</v>
      </c>
      <c r="I120" s="4">
        <f t="shared" si="24"/>
        <v>125</v>
      </c>
      <c r="J120" s="4">
        <v>20</v>
      </c>
      <c r="K120" s="4">
        <v>10932</v>
      </c>
      <c r="L120" s="4">
        <f t="shared" si="15"/>
        <v>82</v>
      </c>
      <c r="M120" s="4">
        <v>19</v>
      </c>
      <c r="N120" s="4">
        <v>15330</v>
      </c>
      <c r="O120" s="4">
        <f t="shared" si="16"/>
        <v>115</v>
      </c>
      <c r="P120" s="4">
        <v>0</v>
      </c>
      <c r="Q120" s="4">
        <v>0</v>
      </c>
      <c r="R120" s="4">
        <f t="shared" si="17"/>
        <v>0</v>
      </c>
      <c r="S120" s="4">
        <v>0</v>
      </c>
      <c r="T120" s="4">
        <v>0</v>
      </c>
      <c r="U120" s="4">
        <f t="shared" si="18"/>
        <v>0</v>
      </c>
      <c r="V120" s="4">
        <f t="shared" si="19"/>
        <v>81</v>
      </c>
      <c r="W120" s="4">
        <f t="shared" si="20"/>
        <v>56626</v>
      </c>
      <c r="X120" s="4">
        <f t="shared" si="21"/>
        <v>425</v>
      </c>
      <c r="Y120" s="5">
        <f t="shared" si="22"/>
        <v>0</v>
      </c>
      <c r="Z120" s="16">
        <v>2504096033</v>
      </c>
      <c r="AA120" s="16" t="s">
        <v>207</v>
      </c>
      <c r="AB120" s="16">
        <v>19</v>
      </c>
      <c r="AC120" s="16">
        <v>15330</v>
      </c>
      <c r="AD120" s="16">
        <v>115</v>
      </c>
    </row>
    <row r="121" spans="1:30" ht="20.100000000000001" customHeight="1">
      <c r="A121" s="4">
        <v>117</v>
      </c>
      <c r="B121" s="6">
        <v>2503652031</v>
      </c>
      <c r="C121" s="33" t="s">
        <v>217</v>
      </c>
      <c r="D121" s="4">
        <v>20</v>
      </c>
      <c r="E121" s="4">
        <v>15583</v>
      </c>
      <c r="F121" s="4">
        <f t="shared" si="23"/>
        <v>117</v>
      </c>
      <c r="G121" s="4">
        <v>23</v>
      </c>
      <c r="H121" s="4">
        <v>19204</v>
      </c>
      <c r="I121" s="4">
        <f t="shared" si="24"/>
        <v>145</v>
      </c>
      <c r="J121" s="4">
        <v>19</v>
      </c>
      <c r="K121" s="4">
        <v>13676</v>
      </c>
      <c r="L121" s="4">
        <f t="shared" si="15"/>
        <v>103</v>
      </c>
      <c r="M121" s="4">
        <v>18</v>
      </c>
      <c r="N121" s="4">
        <v>15769</v>
      </c>
      <c r="O121" s="4">
        <f t="shared" si="16"/>
        <v>119</v>
      </c>
      <c r="P121" s="4">
        <v>0</v>
      </c>
      <c r="Q121" s="4">
        <v>0</v>
      </c>
      <c r="R121" s="4">
        <f t="shared" si="17"/>
        <v>0</v>
      </c>
      <c r="S121" s="4">
        <v>0</v>
      </c>
      <c r="T121" s="4">
        <v>0</v>
      </c>
      <c r="U121" s="4">
        <f t="shared" si="18"/>
        <v>0</v>
      </c>
      <c r="V121" s="4">
        <f t="shared" si="19"/>
        <v>80</v>
      </c>
      <c r="W121" s="4">
        <f t="shared" si="20"/>
        <v>64232</v>
      </c>
      <c r="X121" s="4">
        <f t="shared" si="21"/>
        <v>484</v>
      </c>
      <c r="Y121" s="5">
        <f t="shared" si="22"/>
        <v>0</v>
      </c>
      <c r="Z121" s="16">
        <v>2503652031</v>
      </c>
      <c r="AA121" s="16" t="s">
        <v>217</v>
      </c>
      <c r="AB121" s="16">
        <v>18</v>
      </c>
      <c r="AC121" s="16">
        <v>15769</v>
      </c>
      <c r="AD121" s="16">
        <v>119</v>
      </c>
    </row>
    <row r="122" spans="1:30" ht="20.100000000000001" customHeight="1">
      <c r="A122" s="4">
        <v>118</v>
      </c>
      <c r="B122" s="6">
        <v>2504107962</v>
      </c>
      <c r="C122" s="33" t="s">
        <v>210</v>
      </c>
      <c r="D122" s="4">
        <v>21</v>
      </c>
      <c r="E122" s="4">
        <v>12400</v>
      </c>
      <c r="F122" s="4">
        <f t="shared" si="23"/>
        <v>93</v>
      </c>
      <c r="G122" s="4">
        <v>18</v>
      </c>
      <c r="H122" s="4">
        <v>9600</v>
      </c>
      <c r="I122" s="4">
        <f t="shared" si="24"/>
        <v>72</v>
      </c>
      <c r="J122" s="4">
        <v>21</v>
      </c>
      <c r="K122" s="4">
        <v>10800</v>
      </c>
      <c r="L122" s="4">
        <f t="shared" si="15"/>
        <v>81</v>
      </c>
      <c r="M122" s="4">
        <v>21</v>
      </c>
      <c r="N122" s="4">
        <v>12000</v>
      </c>
      <c r="O122" s="4">
        <f t="shared" si="16"/>
        <v>90</v>
      </c>
      <c r="P122" s="4">
        <v>0</v>
      </c>
      <c r="Q122" s="4">
        <v>0</v>
      </c>
      <c r="R122" s="4">
        <f t="shared" si="17"/>
        <v>0</v>
      </c>
      <c r="S122" s="4">
        <v>0</v>
      </c>
      <c r="T122" s="4">
        <v>0</v>
      </c>
      <c r="U122" s="4">
        <f t="shared" si="18"/>
        <v>0</v>
      </c>
      <c r="V122" s="4">
        <f t="shared" si="19"/>
        <v>81</v>
      </c>
      <c r="W122" s="4">
        <f t="shared" si="20"/>
        <v>44800</v>
      </c>
      <c r="X122" s="4">
        <f t="shared" si="21"/>
        <v>336</v>
      </c>
      <c r="Y122" s="5">
        <f t="shared" si="22"/>
        <v>0</v>
      </c>
      <c r="Z122" s="16">
        <v>2504107962</v>
      </c>
      <c r="AA122" s="16" t="s">
        <v>210</v>
      </c>
      <c r="AB122" s="16">
        <v>21</v>
      </c>
      <c r="AC122" s="16">
        <v>12000</v>
      </c>
      <c r="AD122" s="16">
        <v>90</v>
      </c>
    </row>
    <row r="123" spans="1:30" ht="20.100000000000001" customHeight="1">
      <c r="A123" s="4">
        <v>119</v>
      </c>
      <c r="B123" s="6">
        <v>2504126865</v>
      </c>
      <c r="C123" s="33" t="s">
        <v>211</v>
      </c>
      <c r="D123" s="4">
        <v>18</v>
      </c>
      <c r="E123" s="4">
        <v>19953</v>
      </c>
      <c r="F123" s="4">
        <f t="shared" si="23"/>
        <v>150</v>
      </c>
      <c r="G123" s="4">
        <v>25</v>
      </c>
      <c r="H123" s="4">
        <v>21033</v>
      </c>
      <c r="I123" s="4">
        <f t="shared" si="24"/>
        <v>158</v>
      </c>
      <c r="J123" s="4">
        <v>20</v>
      </c>
      <c r="K123" s="4">
        <v>11364</v>
      </c>
      <c r="L123" s="4">
        <f t="shared" si="15"/>
        <v>86</v>
      </c>
      <c r="M123" s="4">
        <v>21</v>
      </c>
      <c r="N123" s="4">
        <v>18908</v>
      </c>
      <c r="O123" s="4">
        <f t="shared" si="16"/>
        <v>142</v>
      </c>
      <c r="P123" s="4">
        <v>0</v>
      </c>
      <c r="Q123" s="4">
        <v>0</v>
      </c>
      <c r="R123" s="4">
        <f t="shared" si="17"/>
        <v>0</v>
      </c>
      <c r="S123" s="4">
        <v>0</v>
      </c>
      <c r="T123" s="4">
        <v>0</v>
      </c>
      <c r="U123" s="4">
        <f t="shared" si="18"/>
        <v>0</v>
      </c>
      <c r="V123" s="4">
        <f t="shared" si="19"/>
        <v>84</v>
      </c>
      <c r="W123" s="4">
        <f t="shared" si="20"/>
        <v>71258</v>
      </c>
      <c r="X123" s="4">
        <f t="shared" si="21"/>
        <v>536</v>
      </c>
      <c r="Y123" s="5">
        <f t="shared" si="22"/>
        <v>0</v>
      </c>
      <c r="Z123" s="16">
        <v>2504126865</v>
      </c>
      <c r="AA123" s="16" t="s">
        <v>211</v>
      </c>
      <c r="AB123" s="16">
        <v>21</v>
      </c>
      <c r="AC123" s="16">
        <v>18908</v>
      </c>
      <c r="AD123" s="16">
        <v>142</v>
      </c>
    </row>
    <row r="124" spans="1:30" ht="20.100000000000001" customHeight="1">
      <c r="A124" s="4">
        <v>120</v>
      </c>
      <c r="B124" s="6">
        <v>2503908910</v>
      </c>
      <c r="C124" s="33" t="s">
        <v>680</v>
      </c>
      <c r="D124" s="4"/>
      <c r="E124" s="4"/>
      <c r="F124" s="4">
        <f t="shared" si="23"/>
        <v>0</v>
      </c>
      <c r="G124" s="4">
        <v>25</v>
      </c>
      <c r="H124" s="4">
        <v>17419</v>
      </c>
      <c r="I124" s="4">
        <f t="shared" si="24"/>
        <v>131</v>
      </c>
      <c r="J124" s="4">
        <v>19</v>
      </c>
      <c r="K124" s="4">
        <v>11882</v>
      </c>
      <c r="L124" s="4">
        <f t="shared" si="15"/>
        <v>90</v>
      </c>
      <c r="M124" s="4">
        <v>19</v>
      </c>
      <c r="N124" s="4">
        <v>16381</v>
      </c>
      <c r="O124" s="4">
        <f t="shared" si="16"/>
        <v>123</v>
      </c>
      <c r="P124" s="4">
        <v>0</v>
      </c>
      <c r="Q124" s="4">
        <v>0</v>
      </c>
      <c r="R124" s="4">
        <f t="shared" si="17"/>
        <v>0</v>
      </c>
      <c r="S124" s="4">
        <v>0</v>
      </c>
      <c r="T124" s="4">
        <v>0</v>
      </c>
      <c r="U124" s="4">
        <f t="shared" si="18"/>
        <v>0</v>
      </c>
      <c r="V124" s="4">
        <f t="shared" si="19"/>
        <v>63</v>
      </c>
      <c r="W124" s="4">
        <f t="shared" si="20"/>
        <v>45682</v>
      </c>
      <c r="X124" s="4">
        <f t="shared" si="21"/>
        <v>344</v>
      </c>
      <c r="Y124" s="5">
        <f t="shared" si="22"/>
        <v>0</v>
      </c>
      <c r="Z124" s="16">
        <v>2503908910</v>
      </c>
      <c r="AA124" s="16" t="s">
        <v>680</v>
      </c>
      <c r="AB124" s="16">
        <v>19</v>
      </c>
      <c r="AC124" s="16">
        <v>16381</v>
      </c>
      <c r="AD124" s="16">
        <v>123</v>
      </c>
    </row>
    <row r="125" spans="1:30" ht="20.100000000000001" customHeight="1">
      <c r="A125" s="4">
        <v>121</v>
      </c>
      <c r="B125" s="6">
        <v>2502714364</v>
      </c>
      <c r="C125" s="33" t="s">
        <v>225</v>
      </c>
      <c r="D125" s="4">
        <v>24</v>
      </c>
      <c r="E125" s="4">
        <v>18507</v>
      </c>
      <c r="F125" s="4">
        <f t="shared" si="23"/>
        <v>139</v>
      </c>
      <c r="G125" s="4">
        <v>20</v>
      </c>
      <c r="H125" s="4">
        <v>17122</v>
      </c>
      <c r="I125" s="4">
        <f t="shared" si="24"/>
        <v>129</v>
      </c>
      <c r="J125" s="4">
        <v>21</v>
      </c>
      <c r="K125" s="4">
        <v>12044</v>
      </c>
      <c r="L125" s="4">
        <f t="shared" si="15"/>
        <v>91</v>
      </c>
      <c r="M125" s="4">
        <v>21</v>
      </c>
      <c r="N125" s="4">
        <v>17173</v>
      </c>
      <c r="O125" s="4">
        <f t="shared" si="16"/>
        <v>129</v>
      </c>
      <c r="P125" s="4">
        <v>0</v>
      </c>
      <c r="Q125" s="4">
        <v>0</v>
      </c>
      <c r="R125" s="4">
        <f t="shared" si="17"/>
        <v>0</v>
      </c>
      <c r="S125" s="4">
        <v>0</v>
      </c>
      <c r="T125" s="4">
        <v>0</v>
      </c>
      <c r="U125" s="4">
        <f t="shared" si="18"/>
        <v>0</v>
      </c>
      <c r="V125" s="4">
        <f t="shared" si="19"/>
        <v>86</v>
      </c>
      <c r="W125" s="4">
        <f t="shared" si="20"/>
        <v>64846</v>
      </c>
      <c r="X125" s="4">
        <f t="shared" si="21"/>
        <v>488</v>
      </c>
      <c r="Y125" s="5">
        <f t="shared" si="22"/>
        <v>0</v>
      </c>
      <c r="Z125" s="16">
        <v>2502714364</v>
      </c>
      <c r="AA125" s="16" t="s">
        <v>225</v>
      </c>
      <c r="AB125" s="16">
        <v>21</v>
      </c>
      <c r="AC125" s="16">
        <v>17173</v>
      </c>
      <c r="AD125" s="16">
        <v>129</v>
      </c>
    </row>
    <row r="126" spans="1:30" ht="20.100000000000001" customHeight="1">
      <c r="A126" s="4">
        <v>122</v>
      </c>
      <c r="B126" s="6">
        <v>2504202944</v>
      </c>
      <c r="C126" s="33" t="s">
        <v>237</v>
      </c>
      <c r="D126" s="4">
        <v>23</v>
      </c>
      <c r="E126" s="4">
        <v>15137</v>
      </c>
      <c r="F126" s="4">
        <f>ROUNDUP(E126*0.75%,0)</f>
        <v>114</v>
      </c>
      <c r="G126" s="4">
        <v>20</v>
      </c>
      <c r="H126" s="4">
        <v>14784</v>
      </c>
      <c r="I126" s="4">
        <f>ROUNDUP(H126*0.75%,0)</f>
        <v>111</v>
      </c>
      <c r="J126" s="4">
        <v>19</v>
      </c>
      <c r="K126" s="4">
        <v>10869</v>
      </c>
      <c r="L126" s="4">
        <f t="shared" si="15"/>
        <v>82</v>
      </c>
      <c r="M126" s="4">
        <v>22</v>
      </c>
      <c r="N126" s="4">
        <v>17068</v>
      </c>
      <c r="O126" s="4">
        <f t="shared" si="16"/>
        <v>129</v>
      </c>
      <c r="P126" s="4">
        <v>0</v>
      </c>
      <c r="Q126" s="4">
        <v>0</v>
      </c>
      <c r="R126" s="4">
        <f t="shared" si="17"/>
        <v>0</v>
      </c>
      <c r="S126" s="4">
        <v>0</v>
      </c>
      <c r="T126" s="4">
        <v>0</v>
      </c>
      <c r="U126" s="4">
        <f t="shared" si="18"/>
        <v>0</v>
      </c>
      <c r="V126" s="4">
        <f t="shared" si="19"/>
        <v>84</v>
      </c>
      <c r="W126" s="4">
        <f t="shared" si="20"/>
        <v>57858</v>
      </c>
      <c r="X126" s="4">
        <f t="shared" si="21"/>
        <v>436</v>
      </c>
      <c r="Y126" s="5">
        <f t="shared" si="22"/>
        <v>0</v>
      </c>
      <c r="Z126" s="16">
        <v>2504202944</v>
      </c>
      <c r="AA126" s="16" t="s">
        <v>237</v>
      </c>
      <c r="AB126" s="16">
        <v>22</v>
      </c>
      <c r="AC126" s="16">
        <v>17068</v>
      </c>
      <c r="AD126" s="16">
        <v>129</v>
      </c>
    </row>
    <row r="127" spans="1:30" ht="20.100000000000001" customHeight="1">
      <c r="A127" s="4">
        <v>123</v>
      </c>
      <c r="B127" s="6">
        <v>2504366078</v>
      </c>
      <c r="C127" s="33" t="s">
        <v>712</v>
      </c>
      <c r="D127" s="4"/>
      <c r="E127" s="4"/>
      <c r="F127" s="4"/>
      <c r="G127" s="4"/>
      <c r="H127" s="4"/>
      <c r="I127" s="4"/>
      <c r="J127" s="4"/>
      <c r="K127" s="4"/>
      <c r="L127" s="4">
        <f t="shared" si="15"/>
        <v>0</v>
      </c>
      <c r="M127" s="4">
        <v>21</v>
      </c>
      <c r="N127" s="4">
        <v>12192</v>
      </c>
      <c r="O127" s="4">
        <f t="shared" si="16"/>
        <v>92</v>
      </c>
      <c r="P127" s="4">
        <v>0</v>
      </c>
      <c r="Q127" s="4">
        <v>0</v>
      </c>
      <c r="R127" s="4">
        <f t="shared" si="17"/>
        <v>0</v>
      </c>
      <c r="S127" s="4">
        <v>0</v>
      </c>
      <c r="T127" s="4">
        <v>0</v>
      </c>
      <c r="U127" s="4">
        <f t="shared" si="18"/>
        <v>0</v>
      </c>
      <c r="V127" s="4">
        <f t="shared" si="19"/>
        <v>21</v>
      </c>
      <c r="W127" s="4">
        <f t="shared" si="20"/>
        <v>12192</v>
      </c>
      <c r="X127" s="4">
        <f t="shared" si="21"/>
        <v>92</v>
      </c>
      <c r="Y127" s="5">
        <f t="shared" si="22"/>
        <v>0</v>
      </c>
      <c r="Z127" s="16">
        <v>2504366078</v>
      </c>
      <c r="AA127" s="16" t="s">
        <v>712</v>
      </c>
      <c r="AB127" s="16">
        <v>21</v>
      </c>
      <c r="AC127" s="16">
        <v>12192</v>
      </c>
      <c r="AD127" s="16">
        <v>92</v>
      </c>
    </row>
    <row r="128" spans="1:30" ht="20.100000000000001" customHeight="1">
      <c r="A128" s="4">
        <v>124</v>
      </c>
      <c r="B128" s="6">
        <v>2504349254</v>
      </c>
      <c r="C128" s="33" t="s">
        <v>444</v>
      </c>
      <c r="D128" s="4">
        <v>7</v>
      </c>
      <c r="E128" s="4">
        <v>4800</v>
      </c>
      <c r="F128" s="4">
        <f t="shared" ref="F128:F140" si="25">ROUNDUP(E128*0.75%,0)</f>
        <v>36</v>
      </c>
      <c r="G128" s="4">
        <v>21</v>
      </c>
      <c r="H128" s="4">
        <v>11900</v>
      </c>
      <c r="I128" s="4">
        <f t="shared" ref="I128:I140" si="26">ROUNDUP(H128*0.75%,0)</f>
        <v>90</v>
      </c>
      <c r="J128" s="4">
        <v>19</v>
      </c>
      <c r="K128" s="4">
        <v>11400</v>
      </c>
      <c r="L128" s="4">
        <f t="shared" si="15"/>
        <v>86</v>
      </c>
      <c r="M128" s="4">
        <v>15</v>
      </c>
      <c r="N128" s="4">
        <v>9000</v>
      </c>
      <c r="O128" s="4">
        <f t="shared" si="16"/>
        <v>68</v>
      </c>
      <c r="P128" s="4">
        <v>0</v>
      </c>
      <c r="Q128" s="4">
        <v>0</v>
      </c>
      <c r="R128" s="4">
        <f t="shared" si="17"/>
        <v>0</v>
      </c>
      <c r="S128" s="4">
        <v>0</v>
      </c>
      <c r="T128" s="4">
        <v>0</v>
      </c>
      <c r="U128" s="4">
        <f t="shared" si="18"/>
        <v>0</v>
      </c>
      <c r="V128" s="4">
        <f t="shared" si="19"/>
        <v>62</v>
      </c>
      <c r="W128" s="4">
        <f t="shared" si="20"/>
        <v>37100</v>
      </c>
      <c r="X128" s="4">
        <f t="shared" si="21"/>
        <v>280</v>
      </c>
      <c r="Y128" s="5">
        <f t="shared" si="22"/>
        <v>0</v>
      </c>
      <c r="Z128" s="16">
        <v>2504349254</v>
      </c>
      <c r="AA128" s="16" t="s">
        <v>444</v>
      </c>
      <c r="AB128" s="16">
        <v>15</v>
      </c>
      <c r="AC128" s="16">
        <v>9000</v>
      </c>
      <c r="AD128" s="16">
        <v>68</v>
      </c>
    </row>
    <row r="129" spans="1:30" ht="20.100000000000001" customHeight="1">
      <c r="A129" s="4">
        <v>125</v>
      </c>
      <c r="B129" s="6">
        <v>2504403789</v>
      </c>
      <c r="C129" s="33" t="s">
        <v>538</v>
      </c>
      <c r="D129" s="4">
        <v>21</v>
      </c>
      <c r="E129" s="4">
        <v>12800</v>
      </c>
      <c r="F129" s="4">
        <f t="shared" si="25"/>
        <v>96</v>
      </c>
      <c r="G129" s="4">
        <v>26</v>
      </c>
      <c r="H129" s="4">
        <v>14900</v>
      </c>
      <c r="I129" s="4">
        <f t="shared" si="26"/>
        <v>112</v>
      </c>
      <c r="J129" s="4">
        <v>19</v>
      </c>
      <c r="K129" s="4">
        <v>9800</v>
      </c>
      <c r="L129" s="4">
        <f t="shared" si="15"/>
        <v>74</v>
      </c>
      <c r="M129" s="4">
        <v>20</v>
      </c>
      <c r="N129" s="4">
        <v>12600</v>
      </c>
      <c r="O129" s="4">
        <f t="shared" si="16"/>
        <v>95</v>
      </c>
      <c r="P129" s="4">
        <v>0</v>
      </c>
      <c r="Q129" s="4">
        <v>0</v>
      </c>
      <c r="R129" s="4">
        <f t="shared" si="17"/>
        <v>0</v>
      </c>
      <c r="S129" s="4">
        <v>0</v>
      </c>
      <c r="T129" s="4">
        <v>0</v>
      </c>
      <c r="U129" s="4">
        <f t="shared" si="18"/>
        <v>0</v>
      </c>
      <c r="V129" s="4">
        <f t="shared" si="19"/>
        <v>86</v>
      </c>
      <c r="W129" s="4">
        <f t="shared" si="20"/>
        <v>50100</v>
      </c>
      <c r="X129" s="4">
        <f t="shared" si="21"/>
        <v>377</v>
      </c>
      <c r="Y129" s="5">
        <f t="shared" si="22"/>
        <v>0</v>
      </c>
      <c r="Z129" s="16">
        <v>2504403789</v>
      </c>
      <c r="AA129" s="16" t="s">
        <v>538</v>
      </c>
      <c r="AB129" s="16">
        <v>20</v>
      </c>
      <c r="AC129" s="16">
        <v>12600</v>
      </c>
      <c r="AD129" s="16">
        <v>95</v>
      </c>
    </row>
    <row r="130" spans="1:30" ht="20.100000000000001" customHeight="1">
      <c r="A130" s="4">
        <v>126</v>
      </c>
      <c r="B130" s="6">
        <v>2504215512</v>
      </c>
      <c r="C130" s="33" t="s">
        <v>506</v>
      </c>
      <c r="D130" s="4">
        <v>19</v>
      </c>
      <c r="E130" s="4">
        <v>10550</v>
      </c>
      <c r="F130" s="4">
        <f t="shared" si="25"/>
        <v>80</v>
      </c>
      <c r="G130" s="4">
        <v>20</v>
      </c>
      <c r="H130" s="4">
        <v>11200</v>
      </c>
      <c r="I130" s="4">
        <f t="shared" si="26"/>
        <v>84</v>
      </c>
      <c r="J130" s="4">
        <v>18</v>
      </c>
      <c r="K130" s="4">
        <v>9600</v>
      </c>
      <c r="L130" s="4">
        <f t="shared" si="15"/>
        <v>72</v>
      </c>
      <c r="M130" s="4">
        <v>17</v>
      </c>
      <c r="N130" s="4">
        <v>10200</v>
      </c>
      <c r="O130" s="4">
        <f t="shared" si="16"/>
        <v>77</v>
      </c>
      <c r="P130" s="4">
        <v>0</v>
      </c>
      <c r="Q130" s="4">
        <v>0</v>
      </c>
      <c r="R130" s="4">
        <f t="shared" si="17"/>
        <v>0</v>
      </c>
      <c r="S130" s="4">
        <v>0</v>
      </c>
      <c r="T130" s="4">
        <v>0</v>
      </c>
      <c r="U130" s="4">
        <f t="shared" si="18"/>
        <v>0</v>
      </c>
      <c r="V130" s="4">
        <f t="shared" si="19"/>
        <v>74</v>
      </c>
      <c r="W130" s="4">
        <f t="shared" si="20"/>
        <v>41550</v>
      </c>
      <c r="X130" s="4">
        <f t="shared" si="21"/>
        <v>313</v>
      </c>
      <c r="Y130" s="5">
        <f t="shared" si="22"/>
        <v>0</v>
      </c>
      <c r="Z130" s="16">
        <v>2504215512</v>
      </c>
      <c r="AA130" s="16" t="s">
        <v>506</v>
      </c>
      <c r="AB130" s="16">
        <v>17</v>
      </c>
      <c r="AC130" s="16">
        <v>10200</v>
      </c>
      <c r="AD130" s="16">
        <v>77</v>
      </c>
    </row>
    <row r="131" spans="1:30" ht="20.100000000000001" customHeight="1">
      <c r="A131" s="4">
        <v>127</v>
      </c>
      <c r="B131" s="6">
        <v>2504406039</v>
      </c>
      <c r="C131" s="33" t="s">
        <v>540</v>
      </c>
      <c r="D131" s="4">
        <v>20</v>
      </c>
      <c r="E131" s="4">
        <v>15402</v>
      </c>
      <c r="F131" s="4">
        <f t="shared" si="25"/>
        <v>116</v>
      </c>
      <c r="G131" s="4">
        <v>25</v>
      </c>
      <c r="H131" s="4">
        <v>17454</v>
      </c>
      <c r="I131" s="4">
        <f t="shared" si="26"/>
        <v>131</v>
      </c>
      <c r="J131" s="4">
        <v>19</v>
      </c>
      <c r="K131" s="4">
        <v>14038</v>
      </c>
      <c r="L131" s="4">
        <f t="shared" ref="L131:L194" si="27">ROUNDUP(K131*0.75%,0)</f>
        <v>106</v>
      </c>
      <c r="M131" s="4">
        <v>20</v>
      </c>
      <c r="N131" s="4">
        <v>16007</v>
      </c>
      <c r="O131" s="4">
        <f t="shared" ref="O131:O194" si="28">ROUNDUP(N131*0.75%,0)</f>
        <v>121</v>
      </c>
      <c r="P131" s="4">
        <v>0</v>
      </c>
      <c r="Q131" s="4">
        <v>0</v>
      </c>
      <c r="R131" s="4">
        <f t="shared" ref="R131:R194" si="29">ROUNDUP(Q131*0.75%,0)</f>
        <v>0</v>
      </c>
      <c r="S131" s="4">
        <v>0</v>
      </c>
      <c r="T131" s="4">
        <v>0</v>
      </c>
      <c r="U131" s="4">
        <f t="shared" ref="U131:U194" si="30">ROUNDUP(T131*0.75%,0)</f>
        <v>0</v>
      </c>
      <c r="V131" s="4">
        <f t="shared" ref="V131:V194" si="31">+D131+G131+J131+M131+P131+S131</f>
        <v>84</v>
      </c>
      <c r="W131" s="4">
        <f t="shared" ref="W131:W194" si="32">+E131+H131+K131+N131+Q131+T131</f>
        <v>62901</v>
      </c>
      <c r="X131" s="4">
        <f t="shared" ref="X131:X194" si="33">+F131+I131+L131+O131+R131+U131</f>
        <v>474</v>
      </c>
      <c r="Y131" s="5">
        <f t="shared" ref="Y131:Y170" si="34">+B131-Z131</f>
        <v>0</v>
      </c>
      <c r="Z131" s="16">
        <v>2504406039</v>
      </c>
      <c r="AA131" s="16" t="s">
        <v>540</v>
      </c>
      <c r="AB131" s="16">
        <v>20</v>
      </c>
      <c r="AC131" s="16">
        <v>16007</v>
      </c>
      <c r="AD131" s="16">
        <v>121</v>
      </c>
    </row>
    <row r="132" spans="1:30" ht="20.100000000000001" customHeight="1">
      <c r="A132" s="4">
        <v>128</v>
      </c>
      <c r="B132" s="6">
        <v>2504406159</v>
      </c>
      <c r="C132" s="33" t="s">
        <v>541</v>
      </c>
      <c r="D132" s="4">
        <v>13</v>
      </c>
      <c r="E132" s="4">
        <v>7250</v>
      </c>
      <c r="F132" s="4">
        <f t="shared" si="25"/>
        <v>55</v>
      </c>
      <c r="G132" s="4">
        <v>20</v>
      </c>
      <c r="H132" s="4">
        <v>11200</v>
      </c>
      <c r="I132" s="4">
        <f t="shared" si="26"/>
        <v>84</v>
      </c>
      <c r="J132" s="4">
        <v>17</v>
      </c>
      <c r="K132" s="4">
        <v>8978</v>
      </c>
      <c r="L132" s="4">
        <f t="shared" si="27"/>
        <v>68</v>
      </c>
      <c r="M132" s="4">
        <v>16</v>
      </c>
      <c r="N132" s="4">
        <v>9861</v>
      </c>
      <c r="O132" s="4">
        <f t="shared" si="28"/>
        <v>74</v>
      </c>
      <c r="P132" s="4">
        <v>0</v>
      </c>
      <c r="Q132" s="4">
        <v>0</v>
      </c>
      <c r="R132" s="4">
        <f t="shared" si="29"/>
        <v>0</v>
      </c>
      <c r="S132" s="4">
        <v>0</v>
      </c>
      <c r="T132" s="4">
        <v>0</v>
      </c>
      <c r="U132" s="4">
        <f t="shared" si="30"/>
        <v>0</v>
      </c>
      <c r="V132" s="4">
        <f t="shared" si="31"/>
        <v>66</v>
      </c>
      <c r="W132" s="4">
        <f t="shared" si="32"/>
        <v>37289</v>
      </c>
      <c r="X132" s="4">
        <f t="shared" si="33"/>
        <v>281</v>
      </c>
      <c r="Y132" s="5">
        <f t="shared" si="34"/>
        <v>0</v>
      </c>
      <c r="Z132" s="16">
        <v>2504406159</v>
      </c>
      <c r="AA132" s="16" t="s">
        <v>541</v>
      </c>
      <c r="AB132" s="16">
        <v>16</v>
      </c>
      <c r="AC132" s="16">
        <v>9861</v>
      </c>
      <c r="AD132" s="16">
        <v>74</v>
      </c>
    </row>
    <row r="133" spans="1:30" ht="20.100000000000001" customHeight="1">
      <c r="A133" s="4">
        <v>129</v>
      </c>
      <c r="B133" s="41">
        <v>2503000473</v>
      </c>
      <c r="C133" s="32" t="s">
        <v>629</v>
      </c>
      <c r="D133" s="4">
        <v>2</v>
      </c>
      <c r="E133" s="4">
        <v>1200</v>
      </c>
      <c r="F133" s="4">
        <f t="shared" si="25"/>
        <v>9</v>
      </c>
      <c r="G133" s="4">
        <v>23</v>
      </c>
      <c r="H133" s="4">
        <v>13169</v>
      </c>
      <c r="I133" s="4">
        <f t="shared" si="26"/>
        <v>99</v>
      </c>
      <c r="J133" s="4">
        <v>17</v>
      </c>
      <c r="K133" s="4">
        <v>12644</v>
      </c>
      <c r="L133" s="4">
        <f t="shared" si="27"/>
        <v>95</v>
      </c>
      <c r="M133" s="4">
        <v>17</v>
      </c>
      <c r="N133" s="4">
        <v>11820</v>
      </c>
      <c r="O133" s="4">
        <f t="shared" si="28"/>
        <v>89</v>
      </c>
      <c r="P133" s="4">
        <v>0</v>
      </c>
      <c r="Q133" s="4">
        <v>0</v>
      </c>
      <c r="R133" s="4">
        <f t="shared" si="29"/>
        <v>0</v>
      </c>
      <c r="S133" s="4">
        <v>0</v>
      </c>
      <c r="T133" s="4">
        <v>0</v>
      </c>
      <c r="U133" s="4">
        <f t="shared" si="30"/>
        <v>0</v>
      </c>
      <c r="V133" s="4">
        <f t="shared" si="31"/>
        <v>59</v>
      </c>
      <c r="W133" s="4">
        <f t="shared" si="32"/>
        <v>38833</v>
      </c>
      <c r="X133" s="4">
        <f t="shared" si="33"/>
        <v>292</v>
      </c>
      <c r="Y133" s="5">
        <f t="shared" si="34"/>
        <v>0</v>
      </c>
      <c r="Z133" s="16">
        <v>2503000473</v>
      </c>
      <c r="AA133" s="16" t="s">
        <v>629</v>
      </c>
      <c r="AB133" s="16">
        <v>17</v>
      </c>
      <c r="AC133" s="16">
        <v>11820</v>
      </c>
      <c r="AD133" s="16">
        <v>89</v>
      </c>
    </row>
    <row r="134" spans="1:30" ht="20.100000000000001" customHeight="1">
      <c r="A134" s="4">
        <v>130</v>
      </c>
      <c r="B134" s="41">
        <v>2503173257</v>
      </c>
      <c r="C134" s="32" t="s">
        <v>630</v>
      </c>
      <c r="D134" s="4">
        <v>4</v>
      </c>
      <c r="E134" s="4">
        <v>3199</v>
      </c>
      <c r="F134" s="4">
        <f t="shared" si="25"/>
        <v>24</v>
      </c>
      <c r="G134" s="4">
        <v>22</v>
      </c>
      <c r="H134" s="4">
        <v>19373</v>
      </c>
      <c r="I134" s="4">
        <f t="shared" si="26"/>
        <v>146</v>
      </c>
      <c r="J134" s="4">
        <v>20</v>
      </c>
      <c r="K134" s="4">
        <v>15781</v>
      </c>
      <c r="L134" s="4">
        <f t="shared" si="27"/>
        <v>119</v>
      </c>
      <c r="M134" s="4">
        <v>20</v>
      </c>
      <c r="N134" s="4">
        <v>17227</v>
      </c>
      <c r="O134" s="4">
        <f t="shared" si="28"/>
        <v>130</v>
      </c>
      <c r="P134" s="4">
        <v>0</v>
      </c>
      <c r="Q134" s="4">
        <v>0</v>
      </c>
      <c r="R134" s="4">
        <f t="shared" si="29"/>
        <v>0</v>
      </c>
      <c r="S134" s="4">
        <v>0</v>
      </c>
      <c r="T134" s="4">
        <v>0</v>
      </c>
      <c r="U134" s="4">
        <f t="shared" si="30"/>
        <v>0</v>
      </c>
      <c r="V134" s="4">
        <f t="shared" si="31"/>
        <v>66</v>
      </c>
      <c r="W134" s="4">
        <f t="shared" si="32"/>
        <v>55580</v>
      </c>
      <c r="X134" s="4">
        <f t="shared" si="33"/>
        <v>419</v>
      </c>
      <c r="Y134" s="5">
        <f t="shared" si="34"/>
        <v>0</v>
      </c>
      <c r="Z134" s="16">
        <v>2503173257</v>
      </c>
      <c r="AA134" s="16" t="s">
        <v>630</v>
      </c>
      <c r="AB134" s="16">
        <v>20</v>
      </c>
      <c r="AC134" s="16">
        <v>17227</v>
      </c>
      <c r="AD134" s="16">
        <v>130</v>
      </c>
    </row>
    <row r="135" spans="1:30" ht="20.100000000000001" customHeight="1">
      <c r="A135" s="4">
        <v>131</v>
      </c>
      <c r="B135" s="41">
        <v>2504447231</v>
      </c>
      <c r="C135" s="32" t="s">
        <v>632</v>
      </c>
      <c r="D135" s="4">
        <v>9</v>
      </c>
      <c r="E135" s="4">
        <v>5800</v>
      </c>
      <c r="F135" s="4">
        <f t="shared" si="25"/>
        <v>44</v>
      </c>
      <c r="G135" s="4">
        <v>10</v>
      </c>
      <c r="H135" s="4">
        <v>6000</v>
      </c>
      <c r="I135" s="4">
        <f t="shared" si="26"/>
        <v>45</v>
      </c>
      <c r="J135" s="4">
        <v>18</v>
      </c>
      <c r="K135" s="4">
        <v>9200</v>
      </c>
      <c r="L135" s="4">
        <f t="shared" si="27"/>
        <v>69</v>
      </c>
      <c r="M135" s="4">
        <v>19</v>
      </c>
      <c r="N135" s="4">
        <v>11400</v>
      </c>
      <c r="O135" s="4">
        <f t="shared" si="28"/>
        <v>86</v>
      </c>
      <c r="P135" s="4">
        <v>0</v>
      </c>
      <c r="Q135" s="4">
        <v>0</v>
      </c>
      <c r="R135" s="4">
        <f t="shared" si="29"/>
        <v>0</v>
      </c>
      <c r="S135" s="4">
        <v>0</v>
      </c>
      <c r="T135" s="4">
        <v>0</v>
      </c>
      <c r="U135" s="4">
        <f t="shared" si="30"/>
        <v>0</v>
      </c>
      <c r="V135" s="4">
        <f t="shared" si="31"/>
        <v>56</v>
      </c>
      <c r="W135" s="4">
        <f t="shared" si="32"/>
        <v>32400</v>
      </c>
      <c r="X135" s="4">
        <f t="shared" si="33"/>
        <v>244</v>
      </c>
      <c r="Y135" s="5">
        <f t="shared" si="34"/>
        <v>0</v>
      </c>
      <c r="Z135" s="16">
        <v>2504447231</v>
      </c>
      <c r="AA135" s="16" t="s">
        <v>632</v>
      </c>
      <c r="AB135" s="16">
        <v>19</v>
      </c>
      <c r="AC135" s="16">
        <v>11400</v>
      </c>
      <c r="AD135" s="16">
        <v>86</v>
      </c>
    </row>
    <row r="136" spans="1:30" ht="20.100000000000001" customHeight="1">
      <c r="A136" s="4">
        <v>132</v>
      </c>
      <c r="B136" s="41">
        <v>2504157494</v>
      </c>
      <c r="C136" s="32" t="s">
        <v>633</v>
      </c>
      <c r="D136" s="4">
        <v>10</v>
      </c>
      <c r="E136" s="4">
        <v>6500</v>
      </c>
      <c r="F136" s="4">
        <f t="shared" si="25"/>
        <v>49</v>
      </c>
      <c r="G136" s="4">
        <v>15</v>
      </c>
      <c r="H136" s="4">
        <v>9000</v>
      </c>
      <c r="I136" s="4">
        <f t="shared" si="26"/>
        <v>68</v>
      </c>
      <c r="J136" s="4">
        <v>15</v>
      </c>
      <c r="K136" s="4">
        <v>6923</v>
      </c>
      <c r="L136" s="4">
        <f t="shared" si="27"/>
        <v>52</v>
      </c>
      <c r="M136" s="4">
        <v>17</v>
      </c>
      <c r="N136" s="4">
        <v>10200</v>
      </c>
      <c r="O136" s="4">
        <f t="shared" si="28"/>
        <v>77</v>
      </c>
      <c r="P136" s="4">
        <v>0</v>
      </c>
      <c r="Q136" s="4">
        <v>0</v>
      </c>
      <c r="R136" s="4">
        <f t="shared" si="29"/>
        <v>0</v>
      </c>
      <c r="S136" s="4">
        <v>0</v>
      </c>
      <c r="T136" s="4">
        <v>0</v>
      </c>
      <c r="U136" s="4">
        <f t="shared" si="30"/>
        <v>0</v>
      </c>
      <c r="V136" s="4">
        <f t="shared" si="31"/>
        <v>57</v>
      </c>
      <c r="W136" s="4">
        <f t="shared" si="32"/>
        <v>32623</v>
      </c>
      <c r="X136" s="4">
        <f t="shared" si="33"/>
        <v>246</v>
      </c>
      <c r="Y136" s="5">
        <f t="shared" si="34"/>
        <v>0</v>
      </c>
      <c r="Z136" s="16">
        <v>2504157494</v>
      </c>
      <c r="AA136" s="16" t="s">
        <v>633</v>
      </c>
      <c r="AB136" s="16">
        <v>17</v>
      </c>
      <c r="AC136" s="16">
        <v>10200</v>
      </c>
      <c r="AD136" s="16">
        <v>77</v>
      </c>
    </row>
    <row r="137" spans="1:30" ht="20.100000000000001" customHeight="1">
      <c r="A137" s="4">
        <v>133</v>
      </c>
      <c r="B137" s="41">
        <v>2504455894</v>
      </c>
      <c r="C137" s="32" t="s">
        <v>683</v>
      </c>
      <c r="D137" s="4"/>
      <c r="E137" s="4"/>
      <c r="F137" s="4">
        <f t="shared" si="25"/>
        <v>0</v>
      </c>
      <c r="G137" s="4">
        <v>11</v>
      </c>
      <c r="H137" s="4">
        <v>6600</v>
      </c>
      <c r="I137" s="4">
        <f t="shared" si="26"/>
        <v>50</v>
      </c>
      <c r="J137" s="4">
        <v>13</v>
      </c>
      <c r="K137" s="4">
        <v>6800</v>
      </c>
      <c r="L137" s="4">
        <f t="shared" si="27"/>
        <v>51</v>
      </c>
      <c r="M137" s="4">
        <v>14</v>
      </c>
      <c r="N137" s="4">
        <v>8400</v>
      </c>
      <c r="O137" s="4">
        <f t="shared" si="28"/>
        <v>63</v>
      </c>
      <c r="P137" s="4">
        <v>0</v>
      </c>
      <c r="Q137" s="4">
        <v>0</v>
      </c>
      <c r="R137" s="4">
        <f t="shared" si="29"/>
        <v>0</v>
      </c>
      <c r="S137" s="4">
        <v>0</v>
      </c>
      <c r="T137" s="4">
        <v>0</v>
      </c>
      <c r="U137" s="4">
        <f t="shared" si="30"/>
        <v>0</v>
      </c>
      <c r="V137" s="4">
        <f t="shared" si="31"/>
        <v>38</v>
      </c>
      <c r="W137" s="4">
        <f t="shared" si="32"/>
        <v>21800</v>
      </c>
      <c r="X137" s="4">
        <f t="shared" si="33"/>
        <v>164</v>
      </c>
      <c r="Y137" s="5">
        <f t="shared" si="34"/>
        <v>0</v>
      </c>
      <c r="Z137" s="16">
        <v>2504455894</v>
      </c>
      <c r="AA137" s="16" t="s">
        <v>683</v>
      </c>
      <c r="AB137" s="16">
        <v>14</v>
      </c>
      <c r="AC137" s="16">
        <v>8400</v>
      </c>
      <c r="AD137" s="16">
        <v>63</v>
      </c>
    </row>
    <row r="138" spans="1:30" ht="20.100000000000001" customHeight="1">
      <c r="A138" s="4">
        <v>134</v>
      </c>
      <c r="B138" s="41">
        <v>2504455878</v>
      </c>
      <c r="C138" s="32" t="s">
        <v>686</v>
      </c>
      <c r="D138" s="4"/>
      <c r="E138" s="4"/>
      <c r="F138" s="4">
        <f t="shared" si="25"/>
        <v>0</v>
      </c>
      <c r="G138" s="4">
        <v>19</v>
      </c>
      <c r="H138" s="4">
        <v>11400</v>
      </c>
      <c r="I138" s="4">
        <f t="shared" si="26"/>
        <v>86</v>
      </c>
      <c r="J138" s="4">
        <v>19</v>
      </c>
      <c r="K138" s="4">
        <v>9200</v>
      </c>
      <c r="L138" s="4">
        <f t="shared" si="27"/>
        <v>69</v>
      </c>
      <c r="M138" s="4">
        <v>14</v>
      </c>
      <c r="N138" s="4">
        <v>8400</v>
      </c>
      <c r="O138" s="4">
        <f t="shared" si="28"/>
        <v>63</v>
      </c>
      <c r="P138" s="4">
        <v>0</v>
      </c>
      <c r="Q138" s="4">
        <v>0</v>
      </c>
      <c r="R138" s="4">
        <f t="shared" si="29"/>
        <v>0</v>
      </c>
      <c r="S138" s="4">
        <v>0</v>
      </c>
      <c r="T138" s="4">
        <v>0</v>
      </c>
      <c r="U138" s="4">
        <f t="shared" si="30"/>
        <v>0</v>
      </c>
      <c r="V138" s="4">
        <f t="shared" si="31"/>
        <v>52</v>
      </c>
      <c r="W138" s="4">
        <f t="shared" si="32"/>
        <v>29000</v>
      </c>
      <c r="X138" s="4">
        <f t="shared" si="33"/>
        <v>218</v>
      </c>
      <c r="Y138" s="5">
        <f t="shared" si="34"/>
        <v>0</v>
      </c>
      <c r="Z138" s="16">
        <v>2504455878</v>
      </c>
      <c r="AA138" s="16" t="s">
        <v>686</v>
      </c>
      <c r="AB138" s="16">
        <v>14</v>
      </c>
      <c r="AC138" s="16">
        <v>8400</v>
      </c>
      <c r="AD138" s="16">
        <v>63</v>
      </c>
    </row>
    <row r="139" spans="1:30" ht="20.100000000000001" customHeight="1">
      <c r="A139" s="4">
        <v>135</v>
      </c>
      <c r="B139" s="41">
        <v>2504455873</v>
      </c>
      <c r="C139" s="32" t="s">
        <v>687</v>
      </c>
      <c r="D139" s="4"/>
      <c r="E139" s="4"/>
      <c r="F139" s="4">
        <f t="shared" si="25"/>
        <v>0</v>
      </c>
      <c r="G139" s="4">
        <v>20</v>
      </c>
      <c r="H139" s="4">
        <v>12000</v>
      </c>
      <c r="I139" s="4">
        <f t="shared" si="26"/>
        <v>90</v>
      </c>
      <c r="J139" s="4">
        <v>21</v>
      </c>
      <c r="K139" s="4">
        <v>9800</v>
      </c>
      <c r="L139" s="4">
        <f t="shared" si="27"/>
        <v>74</v>
      </c>
      <c r="M139" s="4">
        <v>22</v>
      </c>
      <c r="N139" s="4">
        <v>13200</v>
      </c>
      <c r="O139" s="4">
        <f t="shared" si="28"/>
        <v>99</v>
      </c>
      <c r="P139" s="4">
        <v>0</v>
      </c>
      <c r="Q139" s="4">
        <v>0</v>
      </c>
      <c r="R139" s="4">
        <f t="shared" si="29"/>
        <v>0</v>
      </c>
      <c r="S139" s="4">
        <v>0</v>
      </c>
      <c r="T139" s="4">
        <v>0</v>
      </c>
      <c r="U139" s="4">
        <f t="shared" si="30"/>
        <v>0</v>
      </c>
      <c r="V139" s="4">
        <f t="shared" si="31"/>
        <v>63</v>
      </c>
      <c r="W139" s="4">
        <f t="shared" si="32"/>
        <v>35000</v>
      </c>
      <c r="X139" s="4">
        <f t="shared" si="33"/>
        <v>263</v>
      </c>
      <c r="Y139" s="5">
        <f t="shared" si="34"/>
        <v>0</v>
      </c>
      <c r="Z139" s="16">
        <v>2504455873</v>
      </c>
      <c r="AA139" s="16" t="s">
        <v>687</v>
      </c>
      <c r="AB139" s="16">
        <v>22</v>
      </c>
      <c r="AC139" s="16">
        <v>13200</v>
      </c>
      <c r="AD139" s="16">
        <v>99</v>
      </c>
    </row>
    <row r="140" spans="1:30" ht="20.100000000000001" customHeight="1">
      <c r="A140" s="4">
        <v>136</v>
      </c>
      <c r="B140" s="41">
        <v>2504462812</v>
      </c>
      <c r="C140" s="32" t="s">
        <v>688</v>
      </c>
      <c r="D140" s="4"/>
      <c r="E140" s="4"/>
      <c r="F140" s="4">
        <f t="shared" si="25"/>
        <v>0</v>
      </c>
      <c r="G140" s="4">
        <v>10</v>
      </c>
      <c r="H140" s="4">
        <v>6000</v>
      </c>
      <c r="I140" s="4">
        <f t="shared" si="26"/>
        <v>45</v>
      </c>
      <c r="J140" s="4">
        <v>16</v>
      </c>
      <c r="K140" s="4">
        <v>7385</v>
      </c>
      <c r="L140" s="4">
        <f t="shared" si="27"/>
        <v>56</v>
      </c>
      <c r="M140" s="4">
        <v>20</v>
      </c>
      <c r="N140" s="4">
        <v>12287</v>
      </c>
      <c r="O140" s="4">
        <f t="shared" si="28"/>
        <v>93</v>
      </c>
      <c r="P140" s="4">
        <v>0</v>
      </c>
      <c r="Q140" s="4">
        <v>0</v>
      </c>
      <c r="R140" s="4">
        <f t="shared" si="29"/>
        <v>0</v>
      </c>
      <c r="S140" s="4">
        <v>0</v>
      </c>
      <c r="T140" s="4">
        <v>0</v>
      </c>
      <c r="U140" s="4">
        <f t="shared" si="30"/>
        <v>0</v>
      </c>
      <c r="V140" s="4">
        <f t="shared" si="31"/>
        <v>46</v>
      </c>
      <c r="W140" s="4">
        <f t="shared" si="32"/>
        <v>25672</v>
      </c>
      <c r="X140" s="4">
        <f t="shared" si="33"/>
        <v>194</v>
      </c>
      <c r="Y140" s="5">
        <f t="shared" si="34"/>
        <v>0</v>
      </c>
      <c r="Z140" s="16">
        <v>2504462812</v>
      </c>
      <c r="AA140" s="16" t="s">
        <v>688</v>
      </c>
      <c r="AB140" s="16">
        <v>20</v>
      </c>
      <c r="AC140" s="16">
        <v>12287</v>
      </c>
      <c r="AD140" s="16">
        <v>93</v>
      </c>
    </row>
    <row r="141" spans="1:30" ht="20.100000000000001" customHeight="1">
      <c r="A141" s="4">
        <v>137</v>
      </c>
      <c r="B141" s="68">
        <v>2504474115</v>
      </c>
      <c r="C141" s="66" t="s">
        <v>720</v>
      </c>
      <c r="D141" s="4"/>
      <c r="E141" s="4"/>
      <c r="F141" s="4"/>
      <c r="G141" s="4"/>
      <c r="H141" s="4"/>
      <c r="I141" s="4"/>
      <c r="J141" s="4"/>
      <c r="K141" s="4"/>
      <c r="L141" s="4">
        <f t="shared" si="27"/>
        <v>0</v>
      </c>
      <c r="M141" s="4">
        <v>18</v>
      </c>
      <c r="N141" s="4">
        <v>10800</v>
      </c>
      <c r="O141" s="4">
        <f t="shared" si="28"/>
        <v>81</v>
      </c>
      <c r="P141" s="4">
        <v>0</v>
      </c>
      <c r="Q141" s="4">
        <v>0</v>
      </c>
      <c r="R141" s="4">
        <f t="shared" si="29"/>
        <v>0</v>
      </c>
      <c r="S141" s="4">
        <v>0</v>
      </c>
      <c r="T141" s="4">
        <v>0</v>
      </c>
      <c r="U141" s="4">
        <f t="shared" si="30"/>
        <v>0</v>
      </c>
      <c r="V141" s="4">
        <f t="shared" si="31"/>
        <v>18</v>
      </c>
      <c r="W141" s="4">
        <f t="shared" si="32"/>
        <v>10800</v>
      </c>
      <c r="X141" s="4">
        <f t="shared" si="33"/>
        <v>81</v>
      </c>
      <c r="Y141" s="5">
        <f t="shared" si="34"/>
        <v>0</v>
      </c>
      <c r="Z141" s="16">
        <v>2504474115</v>
      </c>
      <c r="AA141" s="16" t="s">
        <v>720</v>
      </c>
      <c r="AB141" s="16">
        <v>18</v>
      </c>
      <c r="AC141" s="16">
        <v>10800</v>
      </c>
      <c r="AD141" s="16">
        <v>81</v>
      </c>
    </row>
    <row r="142" spans="1:30" ht="20.100000000000001" customHeight="1">
      <c r="A142" s="4">
        <v>138</v>
      </c>
      <c r="B142" s="10">
        <v>2502209249</v>
      </c>
      <c r="C142" s="37" t="s">
        <v>71</v>
      </c>
      <c r="D142" s="4">
        <v>26</v>
      </c>
      <c r="E142" s="4">
        <v>25000</v>
      </c>
      <c r="F142" s="4">
        <f t="shared" ref="F142:F165" si="35">ROUNDUP(E142*0.75%,0)</f>
        <v>188</v>
      </c>
      <c r="G142" s="4">
        <v>26</v>
      </c>
      <c r="H142" s="4">
        <v>25000</v>
      </c>
      <c r="I142" s="4">
        <f t="shared" ref="I142:I165" si="36">ROUNDUP(H142*0.75%,0)</f>
        <v>188</v>
      </c>
      <c r="J142" s="4">
        <v>26</v>
      </c>
      <c r="K142" s="4">
        <v>25000</v>
      </c>
      <c r="L142" s="4">
        <f t="shared" si="27"/>
        <v>188</v>
      </c>
      <c r="M142" s="4">
        <v>26</v>
      </c>
      <c r="N142" s="4">
        <v>25000</v>
      </c>
      <c r="O142" s="4">
        <f t="shared" si="28"/>
        <v>188</v>
      </c>
      <c r="P142" s="4">
        <v>0</v>
      </c>
      <c r="Q142" s="4">
        <v>0</v>
      </c>
      <c r="R142" s="4">
        <f t="shared" si="29"/>
        <v>0</v>
      </c>
      <c r="S142" s="4">
        <v>0</v>
      </c>
      <c r="T142" s="4">
        <v>0</v>
      </c>
      <c r="U142" s="4">
        <f t="shared" si="30"/>
        <v>0</v>
      </c>
      <c r="V142" s="4">
        <f t="shared" si="31"/>
        <v>104</v>
      </c>
      <c r="W142" s="4">
        <f t="shared" si="32"/>
        <v>100000</v>
      </c>
      <c r="X142" s="4">
        <f t="shared" si="33"/>
        <v>752</v>
      </c>
      <c r="Y142" s="5">
        <f t="shared" si="34"/>
        <v>0</v>
      </c>
      <c r="Z142" s="16">
        <v>2502209249</v>
      </c>
      <c r="AA142" s="16" t="s">
        <v>71</v>
      </c>
      <c r="AB142" s="16">
        <v>26</v>
      </c>
      <c r="AC142" s="16">
        <v>25000</v>
      </c>
      <c r="AD142" s="16">
        <v>188</v>
      </c>
    </row>
    <row r="143" spans="1:30" ht="20.100000000000001" customHeight="1">
      <c r="A143" s="4">
        <v>139</v>
      </c>
      <c r="B143" s="10">
        <v>2501924822</v>
      </c>
      <c r="C143" s="4" t="s">
        <v>260</v>
      </c>
      <c r="D143" s="4">
        <v>24</v>
      </c>
      <c r="E143" s="4">
        <v>18000</v>
      </c>
      <c r="F143" s="4">
        <f t="shared" si="35"/>
        <v>135</v>
      </c>
      <c r="G143" s="4">
        <v>16</v>
      </c>
      <c r="H143" s="4">
        <v>12000</v>
      </c>
      <c r="I143" s="4">
        <f t="shared" si="36"/>
        <v>90</v>
      </c>
      <c r="J143" s="4"/>
      <c r="K143" s="4"/>
      <c r="L143" s="4">
        <f t="shared" si="27"/>
        <v>0</v>
      </c>
      <c r="M143" s="4">
        <v>11</v>
      </c>
      <c r="N143" s="4">
        <v>7616</v>
      </c>
      <c r="O143" s="4">
        <f t="shared" si="28"/>
        <v>58</v>
      </c>
      <c r="P143" s="4">
        <v>0</v>
      </c>
      <c r="Q143" s="4">
        <v>0</v>
      </c>
      <c r="R143" s="4">
        <f t="shared" si="29"/>
        <v>0</v>
      </c>
      <c r="S143" s="4">
        <v>0</v>
      </c>
      <c r="T143" s="4">
        <v>0</v>
      </c>
      <c r="U143" s="4">
        <f t="shared" si="30"/>
        <v>0</v>
      </c>
      <c r="V143" s="4">
        <f t="shared" si="31"/>
        <v>51</v>
      </c>
      <c r="W143" s="4">
        <f t="shared" si="32"/>
        <v>37616</v>
      </c>
      <c r="X143" s="4">
        <f t="shared" si="33"/>
        <v>283</v>
      </c>
      <c r="Y143" s="5">
        <f t="shared" si="34"/>
        <v>0</v>
      </c>
      <c r="Z143" s="16" t="s">
        <v>762</v>
      </c>
      <c r="AA143" s="16" t="s">
        <v>260</v>
      </c>
      <c r="AB143" s="16">
        <v>11</v>
      </c>
      <c r="AC143" s="16">
        <v>7616</v>
      </c>
      <c r="AD143" s="16">
        <v>58</v>
      </c>
    </row>
    <row r="144" spans="1:30" ht="20.100000000000001" customHeight="1">
      <c r="A144" s="4">
        <v>140</v>
      </c>
      <c r="B144" s="10">
        <v>2501949503</v>
      </c>
      <c r="C144" s="4" t="s">
        <v>56</v>
      </c>
      <c r="D144" s="4">
        <v>24</v>
      </c>
      <c r="E144" s="4">
        <v>13200</v>
      </c>
      <c r="F144" s="4">
        <f t="shared" si="35"/>
        <v>99</v>
      </c>
      <c r="G144" s="4">
        <v>21</v>
      </c>
      <c r="H144" s="4">
        <v>12000</v>
      </c>
      <c r="I144" s="4">
        <f t="shared" si="36"/>
        <v>90</v>
      </c>
      <c r="J144" s="4"/>
      <c r="K144" s="4"/>
      <c r="L144" s="4">
        <f t="shared" si="27"/>
        <v>0</v>
      </c>
      <c r="M144" s="4">
        <v>25</v>
      </c>
      <c r="N144" s="4">
        <v>13800</v>
      </c>
      <c r="O144" s="4">
        <f t="shared" si="28"/>
        <v>104</v>
      </c>
      <c r="P144" s="4">
        <v>0</v>
      </c>
      <c r="Q144" s="4">
        <v>0</v>
      </c>
      <c r="R144" s="4">
        <f t="shared" si="29"/>
        <v>0</v>
      </c>
      <c r="S144" s="4">
        <v>0</v>
      </c>
      <c r="T144" s="4">
        <v>0</v>
      </c>
      <c r="U144" s="4">
        <f t="shared" si="30"/>
        <v>0</v>
      </c>
      <c r="V144" s="4">
        <f t="shared" si="31"/>
        <v>70</v>
      </c>
      <c r="W144" s="4">
        <f t="shared" si="32"/>
        <v>39000</v>
      </c>
      <c r="X144" s="4">
        <f t="shared" si="33"/>
        <v>293</v>
      </c>
      <c r="Y144" s="5">
        <f t="shared" si="34"/>
        <v>0</v>
      </c>
      <c r="Z144" s="16">
        <v>2501949503</v>
      </c>
      <c r="AA144" s="16" t="s">
        <v>721</v>
      </c>
      <c r="AB144" s="16">
        <v>25</v>
      </c>
      <c r="AC144" s="16">
        <v>13800</v>
      </c>
      <c r="AD144" s="16">
        <v>104</v>
      </c>
    </row>
    <row r="145" spans="1:30" ht="20.100000000000001" customHeight="1">
      <c r="A145" s="4">
        <v>141</v>
      </c>
      <c r="B145" s="10">
        <v>2501934894</v>
      </c>
      <c r="C145" s="4" t="s">
        <v>261</v>
      </c>
      <c r="D145" s="4">
        <v>21</v>
      </c>
      <c r="E145" s="4">
        <v>12280</v>
      </c>
      <c r="F145" s="4">
        <f t="shared" si="35"/>
        <v>93</v>
      </c>
      <c r="G145" s="4">
        <v>23</v>
      </c>
      <c r="H145" s="4">
        <v>13200</v>
      </c>
      <c r="I145" s="4">
        <f t="shared" si="36"/>
        <v>99</v>
      </c>
      <c r="J145" s="4">
        <v>14</v>
      </c>
      <c r="K145" s="4">
        <v>6730</v>
      </c>
      <c r="L145" s="4">
        <f t="shared" si="27"/>
        <v>51</v>
      </c>
      <c r="M145" s="4">
        <v>25</v>
      </c>
      <c r="N145" s="4">
        <v>13200</v>
      </c>
      <c r="O145" s="4">
        <f t="shared" si="28"/>
        <v>99</v>
      </c>
      <c r="P145" s="4">
        <v>0</v>
      </c>
      <c r="Q145" s="4">
        <v>0</v>
      </c>
      <c r="R145" s="4">
        <f t="shared" si="29"/>
        <v>0</v>
      </c>
      <c r="S145" s="4">
        <v>0</v>
      </c>
      <c r="T145" s="4">
        <v>0</v>
      </c>
      <c r="U145" s="4">
        <f t="shared" si="30"/>
        <v>0</v>
      </c>
      <c r="V145" s="4">
        <f t="shared" si="31"/>
        <v>83</v>
      </c>
      <c r="W145" s="4">
        <f t="shared" si="32"/>
        <v>45410</v>
      </c>
      <c r="X145" s="4">
        <f t="shared" si="33"/>
        <v>342</v>
      </c>
      <c r="Y145" s="5">
        <f t="shared" si="34"/>
        <v>0</v>
      </c>
      <c r="Z145" s="16">
        <v>2501934894</v>
      </c>
      <c r="AA145" s="16" t="s">
        <v>261</v>
      </c>
      <c r="AB145" s="16">
        <v>25</v>
      </c>
      <c r="AC145" s="16">
        <v>13200</v>
      </c>
      <c r="AD145" s="16">
        <v>99</v>
      </c>
    </row>
    <row r="146" spans="1:30" ht="20.100000000000001" customHeight="1">
      <c r="A146" s="4">
        <v>142</v>
      </c>
      <c r="B146" s="10">
        <v>2502209247</v>
      </c>
      <c r="C146" s="31" t="s">
        <v>66</v>
      </c>
      <c r="D146" s="4">
        <v>20</v>
      </c>
      <c r="E146" s="4">
        <v>15258</v>
      </c>
      <c r="F146" s="4">
        <f t="shared" si="35"/>
        <v>115</v>
      </c>
      <c r="G146" s="4">
        <v>8</v>
      </c>
      <c r="H146" s="4">
        <v>4603</v>
      </c>
      <c r="I146" s="4">
        <f t="shared" si="36"/>
        <v>35</v>
      </c>
      <c r="J146" s="4">
        <v>5</v>
      </c>
      <c r="K146" s="4">
        <v>2956</v>
      </c>
      <c r="L146" s="4">
        <f t="shared" si="27"/>
        <v>23</v>
      </c>
      <c r="M146" s="4">
        <v>22</v>
      </c>
      <c r="N146" s="4">
        <v>13792</v>
      </c>
      <c r="O146" s="4">
        <f t="shared" si="28"/>
        <v>104</v>
      </c>
      <c r="P146" s="4">
        <v>0</v>
      </c>
      <c r="Q146" s="4">
        <v>0</v>
      </c>
      <c r="R146" s="4">
        <f t="shared" si="29"/>
        <v>0</v>
      </c>
      <c r="S146" s="4">
        <v>0</v>
      </c>
      <c r="T146" s="4">
        <v>0</v>
      </c>
      <c r="U146" s="4">
        <f t="shared" si="30"/>
        <v>0</v>
      </c>
      <c r="V146" s="4">
        <f t="shared" si="31"/>
        <v>55</v>
      </c>
      <c r="W146" s="4">
        <f t="shared" si="32"/>
        <v>36609</v>
      </c>
      <c r="X146" s="4">
        <f t="shared" si="33"/>
        <v>277</v>
      </c>
      <c r="Y146" s="5">
        <f t="shared" si="34"/>
        <v>0</v>
      </c>
      <c r="Z146" s="16">
        <v>2502209247</v>
      </c>
      <c r="AA146" s="16" t="s">
        <v>66</v>
      </c>
      <c r="AB146" s="16">
        <v>22</v>
      </c>
      <c r="AC146" s="16">
        <v>13792</v>
      </c>
      <c r="AD146" s="16">
        <v>104</v>
      </c>
    </row>
    <row r="147" spans="1:30" ht="20.100000000000001" customHeight="1">
      <c r="A147" s="4">
        <v>143</v>
      </c>
      <c r="B147" s="10">
        <v>2502864156</v>
      </c>
      <c r="C147" s="31" t="s">
        <v>68</v>
      </c>
      <c r="D147" s="4">
        <v>19</v>
      </c>
      <c r="E147" s="4">
        <v>16134</v>
      </c>
      <c r="F147" s="4">
        <f t="shared" si="35"/>
        <v>122</v>
      </c>
      <c r="G147" s="4">
        <v>24</v>
      </c>
      <c r="H147" s="4">
        <v>14722</v>
      </c>
      <c r="I147" s="4">
        <f t="shared" si="36"/>
        <v>111</v>
      </c>
      <c r="J147" s="4">
        <v>13</v>
      </c>
      <c r="K147" s="4">
        <v>8177</v>
      </c>
      <c r="L147" s="4">
        <f t="shared" si="27"/>
        <v>62</v>
      </c>
      <c r="M147" s="4">
        <v>25</v>
      </c>
      <c r="N147" s="4">
        <v>15487</v>
      </c>
      <c r="O147" s="4">
        <f t="shared" si="28"/>
        <v>117</v>
      </c>
      <c r="P147" s="4">
        <v>0</v>
      </c>
      <c r="Q147" s="4">
        <v>0</v>
      </c>
      <c r="R147" s="4">
        <f t="shared" si="29"/>
        <v>0</v>
      </c>
      <c r="S147" s="4">
        <v>0</v>
      </c>
      <c r="T147" s="4">
        <v>0</v>
      </c>
      <c r="U147" s="4">
        <f t="shared" si="30"/>
        <v>0</v>
      </c>
      <c r="V147" s="4">
        <f t="shared" si="31"/>
        <v>81</v>
      </c>
      <c r="W147" s="4">
        <f t="shared" si="32"/>
        <v>54520</v>
      </c>
      <c r="X147" s="4">
        <f t="shared" si="33"/>
        <v>412</v>
      </c>
      <c r="Y147" s="5">
        <f t="shared" si="34"/>
        <v>0</v>
      </c>
      <c r="Z147" s="16">
        <v>2502864156</v>
      </c>
      <c r="AA147" s="16" t="s">
        <v>68</v>
      </c>
      <c r="AB147" s="16">
        <v>25</v>
      </c>
      <c r="AC147" s="16">
        <v>15487</v>
      </c>
      <c r="AD147" s="16">
        <v>117</v>
      </c>
    </row>
    <row r="148" spans="1:30" ht="20.100000000000001" customHeight="1">
      <c r="A148" s="4">
        <v>144</v>
      </c>
      <c r="B148" s="6">
        <v>2502506518</v>
      </c>
      <c r="C148" s="31" t="s">
        <v>76</v>
      </c>
      <c r="D148" s="4">
        <v>20</v>
      </c>
      <c r="E148" s="4">
        <v>16629</v>
      </c>
      <c r="F148" s="4">
        <f t="shared" si="35"/>
        <v>125</v>
      </c>
      <c r="G148" s="4">
        <v>23</v>
      </c>
      <c r="H148" s="4">
        <v>11500</v>
      </c>
      <c r="I148" s="4">
        <f t="shared" si="36"/>
        <v>87</v>
      </c>
      <c r="J148" s="4">
        <v>13</v>
      </c>
      <c r="K148" s="4">
        <v>7969</v>
      </c>
      <c r="L148" s="4">
        <f t="shared" si="27"/>
        <v>60</v>
      </c>
      <c r="M148" s="4">
        <v>23</v>
      </c>
      <c r="N148" s="4">
        <v>15790</v>
      </c>
      <c r="O148" s="4">
        <f t="shared" si="28"/>
        <v>119</v>
      </c>
      <c r="P148" s="4">
        <v>0</v>
      </c>
      <c r="Q148" s="4">
        <v>0</v>
      </c>
      <c r="R148" s="4">
        <f t="shared" si="29"/>
        <v>0</v>
      </c>
      <c r="S148" s="4">
        <v>0</v>
      </c>
      <c r="T148" s="4">
        <v>0</v>
      </c>
      <c r="U148" s="4">
        <f t="shared" si="30"/>
        <v>0</v>
      </c>
      <c r="V148" s="4">
        <f t="shared" si="31"/>
        <v>79</v>
      </c>
      <c r="W148" s="4">
        <f t="shared" si="32"/>
        <v>51888</v>
      </c>
      <c r="X148" s="4">
        <f t="shared" si="33"/>
        <v>391</v>
      </c>
      <c r="Y148" s="5">
        <f t="shared" si="34"/>
        <v>0</v>
      </c>
      <c r="Z148" s="16">
        <v>2502506518</v>
      </c>
      <c r="AA148" s="16" t="s">
        <v>76</v>
      </c>
      <c r="AB148" s="16">
        <v>23</v>
      </c>
      <c r="AC148" s="16">
        <v>15790</v>
      </c>
      <c r="AD148" s="16">
        <v>119</v>
      </c>
    </row>
    <row r="149" spans="1:30" ht="20.100000000000001" customHeight="1">
      <c r="A149" s="4">
        <v>145</v>
      </c>
      <c r="B149" s="6">
        <v>2503173319</v>
      </c>
      <c r="C149" s="33" t="s">
        <v>128</v>
      </c>
      <c r="D149" s="4">
        <v>16</v>
      </c>
      <c r="E149" s="4">
        <v>9600</v>
      </c>
      <c r="F149" s="4">
        <f t="shared" si="35"/>
        <v>72</v>
      </c>
      <c r="G149" s="4">
        <v>20</v>
      </c>
      <c r="H149" s="4">
        <v>11800</v>
      </c>
      <c r="I149" s="4">
        <f t="shared" si="36"/>
        <v>89</v>
      </c>
      <c r="J149" s="4">
        <v>17</v>
      </c>
      <c r="K149" s="4">
        <v>9154</v>
      </c>
      <c r="L149" s="4">
        <f t="shared" si="27"/>
        <v>69</v>
      </c>
      <c r="M149" s="4">
        <v>24</v>
      </c>
      <c r="N149" s="4">
        <v>16800</v>
      </c>
      <c r="O149" s="4">
        <f t="shared" si="28"/>
        <v>126</v>
      </c>
      <c r="P149" s="4">
        <v>0</v>
      </c>
      <c r="Q149" s="4">
        <v>0</v>
      </c>
      <c r="R149" s="4">
        <f t="shared" si="29"/>
        <v>0</v>
      </c>
      <c r="S149" s="4">
        <v>0</v>
      </c>
      <c r="T149" s="4">
        <v>0</v>
      </c>
      <c r="U149" s="4">
        <f t="shared" si="30"/>
        <v>0</v>
      </c>
      <c r="V149" s="4">
        <f t="shared" si="31"/>
        <v>77</v>
      </c>
      <c r="W149" s="4">
        <f t="shared" si="32"/>
        <v>47354</v>
      </c>
      <c r="X149" s="4">
        <f t="shared" si="33"/>
        <v>356</v>
      </c>
      <c r="Y149" s="5">
        <f t="shared" si="34"/>
        <v>0</v>
      </c>
      <c r="Z149" s="16">
        <v>2503173319</v>
      </c>
      <c r="AA149" s="16" t="s">
        <v>722</v>
      </c>
      <c r="AB149" s="16">
        <v>24</v>
      </c>
      <c r="AC149" s="16">
        <v>16800</v>
      </c>
      <c r="AD149" s="16">
        <v>126</v>
      </c>
    </row>
    <row r="150" spans="1:30" ht="20.100000000000001" customHeight="1">
      <c r="A150" s="4">
        <v>146</v>
      </c>
      <c r="B150" s="6">
        <v>2502209254</v>
      </c>
      <c r="C150" s="33" t="s">
        <v>117</v>
      </c>
      <c r="D150" s="4">
        <v>23</v>
      </c>
      <c r="E150" s="4">
        <v>11057</v>
      </c>
      <c r="F150" s="4">
        <f t="shared" si="35"/>
        <v>83</v>
      </c>
      <c r="G150" s="4">
        <v>25</v>
      </c>
      <c r="H150" s="4">
        <v>12200</v>
      </c>
      <c r="I150" s="4">
        <f t="shared" si="36"/>
        <v>92</v>
      </c>
      <c r="J150" s="4">
        <v>16</v>
      </c>
      <c r="K150" s="4">
        <v>7693</v>
      </c>
      <c r="L150" s="4">
        <f t="shared" si="27"/>
        <v>58</v>
      </c>
      <c r="M150" s="4">
        <v>23</v>
      </c>
      <c r="N150" s="4">
        <v>11057</v>
      </c>
      <c r="O150" s="4">
        <f t="shared" si="28"/>
        <v>83</v>
      </c>
      <c r="P150" s="4">
        <v>0</v>
      </c>
      <c r="Q150" s="4">
        <v>0</v>
      </c>
      <c r="R150" s="4">
        <f t="shared" si="29"/>
        <v>0</v>
      </c>
      <c r="S150" s="4">
        <v>0</v>
      </c>
      <c r="T150" s="4">
        <v>0</v>
      </c>
      <c r="U150" s="4">
        <f t="shared" si="30"/>
        <v>0</v>
      </c>
      <c r="V150" s="4">
        <f t="shared" si="31"/>
        <v>87</v>
      </c>
      <c r="W150" s="4">
        <f t="shared" si="32"/>
        <v>42007</v>
      </c>
      <c r="X150" s="4">
        <f t="shared" si="33"/>
        <v>316</v>
      </c>
      <c r="Y150" s="5">
        <f t="shared" si="34"/>
        <v>0</v>
      </c>
      <c r="Z150" s="16">
        <v>2502209254</v>
      </c>
      <c r="AA150" s="16" t="s">
        <v>117</v>
      </c>
      <c r="AB150" s="16">
        <v>23</v>
      </c>
      <c r="AC150" s="16">
        <v>11057</v>
      </c>
      <c r="AD150" s="16">
        <v>83</v>
      </c>
    </row>
    <row r="151" spans="1:30" ht="20.100000000000001" customHeight="1">
      <c r="A151" s="4">
        <v>147</v>
      </c>
      <c r="B151" s="6">
        <v>2503459921</v>
      </c>
      <c r="C151" s="33" t="s">
        <v>439</v>
      </c>
      <c r="D151" s="4">
        <v>23</v>
      </c>
      <c r="E151" s="4">
        <v>12650</v>
      </c>
      <c r="F151" s="4">
        <f t="shared" si="35"/>
        <v>95</v>
      </c>
      <c r="G151" s="4">
        <v>24</v>
      </c>
      <c r="H151" s="4">
        <v>13200</v>
      </c>
      <c r="I151" s="4">
        <f t="shared" si="36"/>
        <v>99</v>
      </c>
      <c r="J151" s="4">
        <v>12</v>
      </c>
      <c r="K151" s="4">
        <v>6120</v>
      </c>
      <c r="L151" s="4">
        <f t="shared" si="27"/>
        <v>46</v>
      </c>
      <c r="M151" s="4">
        <v>15</v>
      </c>
      <c r="N151" s="4">
        <v>8610</v>
      </c>
      <c r="O151" s="4">
        <f t="shared" si="28"/>
        <v>65</v>
      </c>
      <c r="P151" s="4">
        <v>0</v>
      </c>
      <c r="Q151" s="4">
        <v>0</v>
      </c>
      <c r="R151" s="4">
        <f t="shared" si="29"/>
        <v>0</v>
      </c>
      <c r="S151" s="4">
        <v>0</v>
      </c>
      <c r="T151" s="4">
        <v>0</v>
      </c>
      <c r="U151" s="4">
        <f t="shared" si="30"/>
        <v>0</v>
      </c>
      <c r="V151" s="4">
        <f t="shared" si="31"/>
        <v>74</v>
      </c>
      <c r="W151" s="4">
        <f t="shared" si="32"/>
        <v>40580</v>
      </c>
      <c r="X151" s="4">
        <f t="shared" si="33"/>
        <v>305</v>
      </c>
      <c r="Y151" s="5">
        <f t="shared" si="34"/>
        <v>0</v>
      </c>
      <c r="Z151" s="16">
        <v>2503459921</v>
      </c>
      <c r="AA151" s="16" t="s">
        <v>439</v>
      </c>
      <c r="AB151" s="16">
        <v>15</v>
      </c>
      <c r="AC151" s="16">
        <v>8610</v>
      </c>
      <c r="AD151" s="16">
        <v>65</v>
      </c>
    </row>
    <row r="152" spans="1:30" ht="20.100000000000001" customHeight="1">
      <c r="A152" s="4">
        <v>148</v>
      </c>
      <c r="B152" s="6">
        <v>2502863898</v>
      </c>
      <c r="C152" s="33" t="s">
        <v>174</v>
      </c>
      <c r="D152" s="4">
        <v>20</v>
      </c>
      <c r="E152" s="4">
        <v>15598</v>
      </c>
      <c r="F152" s="4">
        <f t="shared" si="35"/>
        <v>117</v>
      </c>
      <c r="G152" s="4">
        <v>24</v>
      </c>
      <c r="H152" s="4">
        <v>16476</v>
      </c>
      <c r="I152" s="4">
        <f t="shared" si="36"/>
        <v>124</v>
      </c>
      <c r="J152" s="4">
        <v>12</v>
      </c>
      <c r="K152" s="4">
        <v>7461</v>
      </c>
      <c r="L152" s="4">
        <f t="shared" si="27"/>
        <v>56</v>
      </c>
      <c r="M152" s="4">
        <v>25</v>
      </c>
      <c r="N152" s="4">
        <v>16864</v>
      </c>
      <c r="O152" s="4">
        <f t="shared" si="28"/>
        <v>127</v>
      </c>
      <c r="P152" s="4">
        <v>0</v>
      </c>
      <c r="Q152" s="4">
        <v>0</v>
      </c>
      <c r="R152" s="4">
        <f t="shared" si="29"/>
        <v>0</v>
      </c>
      <c r="S152" s="4">
        <v>0</v>
      </c>
      <c r="T152" s="4">
        <v>0</v>
      </c>
      <c r="U152" s="4">
        <f t="shared" si="30"/>
        <v>0</v>
      </c>
      <c r="V152" s="4">
        <f t="shared" si="31"/>
        <v>81</v>
      </c>
      <c r="W152" s="4">
        <f t="shared" si="32"/>
        <v>56399</v>
      </c>
      <c r="X152" s="4">
        <f t="shared" si="33"/>
        <v>424</v>
      </c>
      <c r="Y152" s="5">
        <f t="shared" si="34"/>
        <v>0</v>
      </c>
      <c r="Z152" s="16">
        <v>2502863898</v>
      </c>
      <c r="AA152" s="16" t="s">
        <v>174</v>
      </c>
      <c r="AB152" s="16">
        <v>25</v>
      </c>
      <c r="AC152" s="16">
        <v>16864</v>
      </c>
      <c r="AD152" s="16">
        <v>127</v>
      </c>
    </row>
    <row r="153" spans="1:30" ht="20.100000000000001" customHeight="1">
      <c r="A153" s="4">
        <v>149</v>
      </c>
      <c r="B153" s="6">
        <v>2503601253</v>
      </c>
      <c r="C153" s="33" t="s">
        <v>185</v>
      </c>
      <c r="D153" s="4">
        <v>19</v>
      </c>
      <c r="E153" s="4">
        <v>9530</v>
      </c>
      <c r="F153" s="4">
        <f t="shared" si="35"/>
        <v>72</v>
      </c>
      <c r="G153" s="4">
        <v>23</v>
      </c>
      <c r="H153" s="4">
        <v>12280</v>
      </c>
      <c r="I153" s="4">
        <f t="shared" si="36"/>
        <v>93</v>
      </c>
      <c r="J153" s="4">
        <v>15</v>
      </c>
      <c r="K153" s="4">
        <v>7211</v>
      </c>
      <c r="L153" s="4">
        <f t="shared" si="27"/>
        <v>55</v>
      </c>
      <c r="M153" s="4">
        <v>25</v>
      </c>
      <c r="N153" s="4">
        <v>13010</v>
      </c>
      <c r="O153" s="4">
        <f t="shared" si="28"/>
        <v>98</v>
      </c>
      <c r="P153" s="4">
        <v>0</v>
      </c>
      <c r="Q153" s="4">
        <v>0</v>
      </c>
      <c r="R153" s="4">
        <f t="shared" si="29"/>
        <v>0</v>
      </c>
      <c r="S153" s="4">
        <v>0</v>
      </c>
      <c r="T153" s="4">
        <v>0</v>
      </c>
      <c r="U153" s="4">
        <f t="shared" si="30"/>
        <v>0</v>
      </c>
      <c r="V153" s="4">
        <f t="shared" si="31"/>
        <v>82</v>
      </c>
      <c r="W153" s="4">
        <f t="shared" si="32"/>
        <v>42031</v>
      </c>
      <c r="X153" s="4">
        <f t="shared" si="33"/>
        <v>318</v>
      </c>
      <c r="Y153" s="5">
        <f t="shared" si="34"/>
        <v>0</v>
      </c>
      <c r="Z153" s="16">
        <v>2503601253</v>
      </c>
      <c r="AA153" s="16" t="s">
        <v>723</v>
      </c>
      <c r="AB153" s="16">
        <v>25</v>
      </c>
      <c r="AC153" s="16">
        <v>13010</v>
      </c>
      <c r="AD153" s="16">
        <v>98</v>
      </c>
    </row>
    <row r="154" spans="1:30" ht="20.100000000000001" customHeight="1">
      <c r="A154" s="4">
        <v>150</v>
      </c>
      <c r="B154" s="6">
        <v>2502864145</v>
      </c>
      <c r="C154" s="33" t="s">
        <v>222</v>
      </c>
      <c r="D154" s="4">
        <v>20</v>
      </c>
      <c r="E154" s="4">
        <v>15180</v>
      </c>
      <c r="F154" s="4">
        <f t="shared" si="35"/>
        <v>114</v>
      </c>
      <c r="G154" s="4">
        <v>20</v>
      </c>
      <c r="H154" s="4">
        <v>12034</v>
      </c>
      <c r="I154" s="4">
        <f t="shared" si="36"/>
        <v>91</v>
      </c>
      <c r="J154" s="4">
        <v>13</v>
      </c>
      <c r="K154" s="4">
        <v>8452</v>
      </c>
      <c r="L154" s="4">
        <f t="shared" si="27"/>
        <v>64</v>
      </c>
      <c r="M154" s="4">
        <v>24</v>
      </c>
      <c r="N154" s="4">
        <v>15885</v>
      </c>
      <c r="O154" s="4">
        <f t="shared" si="28"/>
        <v>120</v>
      </c>
      <c r="P154" s="4">
        <v>0</v>
      </c>
      <c r="Q154" s="4">
        <v>0</v>
      </c>
      <c r="R154" s="4">
        <f t="shared" si="29"/>
        <v>0</v>
      </c>
      <c r="S154" s="4">
        <v>0</v>
      </c>
      <c r="T154" s="4">
        <v>0</v>
      </c>
      <c r="U154" s="4">
        <f t="shared" si="30"/>
        <v>0</v>
      </c>
      <c r="V154" s="4">
        <f t="shared" si="31"/>
        <v>77</v>
      </c>
      <c r="W154" s="4">
        <f t="shared" si="32"/>
        <v>51551</v>
      </c>
      <c r="X154" s="4">
        <f t="shared" si="33"/>
        <v>389</v>
      </c>
      <c r="Y154" s="5">
        <f t="shared" si="34"/>
        <v>0</v>
      </c>
      <c r="Z154" s="16">
        <v>2502864145</v>
      </c>
      <c r="AA154" s="16" t="s">
        <v>724</v>
      </c>
      <c r="AB154" s="16">
        <v>24</v>
      </c>
      <c r="AC154" s="16">
        <v>15885</v>
      </c>
      <c r="AD154" s="16">
        <v>120</v>
      </c>
    </row>
    <row r="155" spans="1:30" ht="20.100000000000001" customHeight="1">
      <c r="A155" s="4">
        <v>151</v>
      </c>
      <c r="B155" s="6">
        <v>2502434126</v>
      </c>
      <c r="C155" s="33" t="s">
        <v>131</v>
      </c>
      <c r="D155" s="4">
        <v>15</v>
      </c>
      <c r="E155" s="4">
        <v>9160</v>
      </c>
      <c r="F155" s="4">
        <f t="shared" si="35"/>
        <v>69</v>
      </c>
      <c r="G155" s="4">
        <v>16</v>
      </c>
      <c r="H155" s="4">
        <v>9350</v>
      </c>
      <c r="I155" s="4">
        <f t="shared" si="36"/>
        <v>71</v>
      </c>
      <c r="J155" s="4">
        <v>7</v>
      </c>
      <c r="K155" s="4">
        <v>3366</v>
      </c>
      <c r="L155" s="4">
        <f t="shared" si="27"/>
        <v>26</v>
      </c>
      <c r="M155" s="4">
        <v>18</v>
      </c>
      <c r="N155" s="4">
        <v>9900</v>
      </c>
      <c r="O155" s="4">
        <f t="shared" si="28"/>
        <v>75</v>
      </c>
      <c r="P155" s="4">
        <v>0</v>
      </c>
      <c r="Q155" s="4">
        <v>0</v>
      </c>
      <c r="R155" s="4">
        <f t="shared" si="29"/>
        <v>0</v>
      </c>
      <c r="S155" s="4">
        <v>0</v>
      </c>
      <c r="T155" s="4">
        <v>0</v>
      </c>
      <c r="U155" s="4">
        <f t="shared" si="30"/>
        <v>0</v>
      </c>
      <c r="V155" s="4">
        <f t="shared" si="31"/>
        <v>56</v>
      </c>
      <c r="W155" s="4">
        <f t="shared" si="32"/>
        <v>31776</v>
      </c>
      <c r="X155" s="4">
        <f t="shared" si="33"/>
        <v>241</v>
      </c>
      <c r="Y155" s="5">
        <f t="shared" si="34"/>
        <v>0</v>
      </c>
      <c r="Z155" s="16">
        <v>2502434126</v>
      </c>
      <c r="AA155" s="16" t="s">
        <v>131</v>
      </c>
      <c r="AB155" s="16">
        <v>18</v>
      </c>
      <c r="AC155" s="16">
        <v>9900</v>
      </c>
      <c r="AD155" s="16">
        <v>75</v>
      </c>
    </row>
    <row r="156" spans="1:30" ht="20.100000000000001" customHeight="1">
      <c r="A156" s="4">
        <v>152</v>
      </c>
      <c r="B156" s="6">
        <v>2503699130</v>
      </c>
      <c r="C156" s="33" t="s">
        <v>242</v>
      </c>
      <c r="D156" s="4">
        <v>24</v>
      </c>
      <c r="E156" s="4">
        <v>12280</v>
      </c>
      <c r="F156" s="4">
        <f t="shared" si="35"/>
        <v>93</v>
      </c>
      <c r="G156" s="4">
        <v>22</v>
      </c>
      <c r="H156" s="4">
        <v>11550</v>
      </c>
      <c r="I156" s="4">
        <f t="shared" si="36"/>
        <v>87</v>
      </c>
      <c r="J156" s="4">
        <v>13</v>
      </c>
      <c r="K156" s="4">
        <v>6250</v>
      </c>
      <c r="L156" s="4">
        <f t="shared" si="27"/>
        <v>47</v>
      </c>
      <c r="M156" s="4">
        <v>25</v>
      </c>
      <c r="N156" s="4">
        <v>12100</v>
      </c>
      <c r="O156" s="4">
        <f t="shared" si="28"/>
        <v>91</v>
      </c>
      <c r="P156" s="4">
        <v>0</v>
      </c>
      <c r="Q156" s="4">
        <v>0</v>
      </c>
      <c r="R156" s="4">
        <f t="shared" si="29"/>
        <v>0</v>
      </c>
      <c r="S156" s="4">
        <v>0</v>
      </c>
      <c r="T156" s="4">
        <v>0</v>
      </c>
      <c r="U156" s="4">
        <f t="shared" si="30"/>
        <v>0</v>
      </c>
      <c r="V156" s="4">
        <f t="shared" si="31"/>
        <v>84</v>
      </c>
      <c r="W156" s="4">
        <f t="shared" si="32"/>
        <v>42180</v>
      </c>
      <c r="X156" s="4">
        <f t="shared" si="33"/>
        <v>318</v>
      </c>
      <c r="Y156" s="5">
        <f t="shared" si="34"/>
        <v>0</v>
      </c>
      <c r="Z156" s="16">
        <v>2503699130</v>
      </c>
      <c r="AA156" s="16" t="s">
        <v>242</v>
      </c>
      <c r="AB156" s="16">
        <v>25</v>
      </c>
      <c r="AC156" s="16">
        <v>12100</v>
      </c>
      <c r="AD156" s="16">
        <v>91</v>
      </c>
    </row>
    <row r="157" spans="1:30" ht="20.100000000000001" customHeight="1">
      <c r="A157" s="4">
        <v>153</v>
      </c>
      <c r="B157" s="6">
        <v>2503750216</v>
      </c>
      <c r="C157" s="33" t="s">
        <v>198</v>
      </c>
      <c r="D157" s="4">
        <v>19</v>
      </c>
      <c r="E157" s="4">
        <v>10800</v>
      </c>
      <c r="F157" s="4">
        <f t="shared" si="35"/>
        <v>81</v>
      </c>
      <c r="G157" s="4">
        <v>10</v>
      </c>
      <c r="H157" s="4">
        <v>4807</v>
      </c>
      <c r="I157" s="4">
        <f t="shared" si="36"/>
        <v>37</v>
      </c>
      <c r="J157" s="4">
        <v>16</v>
      </c>
      <c r="K157" s="4">
        <v>8000</v>
      </c>
      <c r="L157" s="4">
        <f t="shared" si="27"/>
        <v>60</v>
      </c>
      <c r="M157" s="4">
        <v>26</v>
      </c>
      <c r="N157" s="4">
        <v>14000</v>
      </c>
      <c r="O157" s="4">
        <f t="shared" si="28"/>
        <v>105</v>
      </c>
      <c r="P157" s="4">
        <v>0</v>
      </c>
      <c r="Q157" s="4">
        <v>0</v>
      </c>
      <c r="R157" s="4">
        <f t="shared" si="29"/>
        <v>0</v>
      </c>
      <c r="S157" s="4">
        <v>0</v>
      </c>
      <c r="T157" s="4">
        <v>0</v>
      </c>
      <c r="U157" s="4">
        <f t="shared" si="30"/>
        <v>0</v>
      </c>
      <c r="V157" s="4">
        <f t="shared" si="31"/>
        <v>71</v>
      </c>
      <c r="W157" s="4">
        <f t="shared" si="32"/>
        <v>37607</v>
      </c>
      <c r="X157" s="4">
        <f t="shared" si="33"/>
        <v>283</v>
      </c>
      <c r="Y157" s="5">
        <f t="shared" si="34"/>
        <v>0</v>
      </c>
      <c r="Z157" s="16">
        <v>2503750216</v>
      </c>
      <c r="AA157" s="16" t="s">
        <v>725</v>
      </c>
      <c r="AB157" s="16">
        <v>26</v>
      </c>
      <c r="AC157" s="16">
        <v>14000</v>
      </c>
      <c r="AD157" s="16">
        <v>105</v>
      </c>
    </row>
    <row r="158" spans="1:30" ht="20.100000000000001" customHeight="1">
      <c r="A158" s="4">
        <v>154</v>
      </c>
      <c r="B158" s="6">
        <v>2502314698</v>
      </c>
      <c r="C158" s="33" t="s">
        <v>149</v>
      </c>
      <c r="D158" s="4">
        <v>24</v>
      </c>
      <c r="E158" s="4">
        <v>21000</v>
      </c>
      <c r="F158" s="4">
        <f t="shared" si="35"/>
        <v>158</v>
      </c>
      <c r="G158" s="4">
        <v>23</v>
      </c>
      <c r="H158" s="4">
        <v>21000</v>
      </c>
      <c r="I158" s="4">
        <f t="shared" si="36"/>
        <v>158</v>
      </c>
      <c r="J158" s="4">
        <v>24</v>
      </c>
      <c r="K158" s="4">
        <v>21000</v>
      </c>
      <c r="L158" s="4">
        <f t="shared" si="27"/>
        <v>158</v>
      </c>
      <c r="M158" s="4">
        <v>26</v>
      </c>
      <c r="N158" s="4">
        <v>21000</v>
      </c>
      <c r="O158" s="4">
        <f t="shared" si="28"/>
        <v>158</v>
      </c>
      <c r="P158" s="4">
        <v>0</v>
      </c>
      <c r="Q158" s="4">
        <v>0</v>
      </c>
      <c r="R158" s="4">
        <f t="shared" si="29"/>
        <v>0</v>
      </c>
      <c r="S158" s="4">
        <v>0</v>
      </c>
      <c r="T158" s="4">
        <v>0</v>
      </c>
      <c r="U158" s="4">
        <f t="shared" si="30"/>
        <v>0</v>
      </c>
      <c r="V158" s="4">
        <f t="shared" si="31"/>
        <v>97</v>
      </c>
      <c r="W158" s="4">
        <f t="shared" si="32"/>
        <v>84000</v>
      </c>
      <c r="X158" s="4">
        <f t="shared" si="33"/>
        <v>632</v>
      </c>
      <c r="Y158" s="5">
        <f t="shared" si="34"/>
        <v>0</v>
      </c>
      <c r="Z158" s="16">
        <v>2502314698</v>
      </c>
      <c r="AA158" s="16" t="s">
        <v>149</v>
      </c>
      <c r="AB158" s="16">
        <v>26</v>
      </c>
      <c r="AC158" s="16">
        <v>21000</v>
      </c>
      <c r="AD158" s="16">
        <v>158</v>
      </c>
    </row>
    <row r="159" spans="1:30" ht="20.100000000000001" customHeight="1">
      <c r="A159" s="4">
        <v>155</v>
      </c>
      <c r="B159" s="6">
        <v>2503750221</v>
      </c>
      <c r="C159" s="33" t="s">
        <v>156</v>
      </c>
      <c r="D159" s="4">
        <v>20</v>
      </c>
      <c r="E159" s="4">
        <v>10260</v>
      </c>
      <c r="F159" s="4">
        <f t="shared" si="35"/>
        <v>77</v>
      </c>
      <c r="G159" s="4">
        <v>22</v>
      </c>
      <c r="H159" s="4">
        <v>11550</v>
      </c>
      <c r="I159" s="4">
        <f t="shared" si="36"/>
        <v>87</v>
      </c>
      <c r="J159" s="4">
        <v>15</v>
      </c>
      <c r="K159" s="4">
        <v>7211</v>
      </c>
      <c r="L159" s="4">
        <f t="shared" si="27"/>
        <v>55</v>
      </c>
      <c r="M159" s="4">
        <v>25</v>
      </c>
      <c r="N159" s="4">
        <v>13200</v>
      </c>
      <c r="O159" s="4">
        <f t="shared" si="28"/>
        <v>99</v>
      </c>
      <c r="P159" s="4">
        <v>0</v>
      </c>
      <c r="Q159" s="4">
        <v>0</v>
      </c>
      <c r="R159" s="4">
        <f t="shared" si="29"/>
        <v>0</v>
      </c>
      <c r="S159" s="4">
        <v>0</v>
      </c>
      <c r="T159" s="4">
        <v>0</v>
      </c>
      <c r="U159" s="4">
        <f t="shared" si="30"/>
        <v>0</v>
      </c>
      <c r="V159" s="4">
        <f t="shared" si="31"/>
        <v>82</v>
      </c>
      <c r="W159" s="4">
        <f t="shared" si="32"/>
        <v>42221</v>
      </c>
      <c r="X159" s="4">
        <f t="shared" si="33"/>
        <v>318</v>
      </c>
      <c r="Y159" s="5">
        <f t="shared" si="34"/>
        <v>0</v>
      </c>
      <c r="Z159" s="16">
        <v>2503750221</v>
      </c>
      <c r="AA159" s="16" t="s">
        <v>156</v>
      </c>
      <c r="AB159" s="16">
        <v>25</v>
      </c>
      <c r="AC159" s="16">
        <v>13200</v>
      </c>
      <c r="AD159" s="16">
        <v>99</v>
      </c>
    </row>
    <row r="160" spans="1:30" ht="20.100000000000001" customHeight="1">
      <c r="A160" s="4">
        <v>156</v>
      </c>
      <c r="B160" s="6">
        <v>2503176047</v>
      </c>
      <c r="C160" s="33" t="s">
        <v>262</v>
      </c>
      <c r="D160" s="4">
        <v>21</v>
      </c>
      <c r="E160" s="4">
        <v>10450</v>
      </c>
      <c r="F160" s="4">
        <f t="shared" si="35"/>
        <v>79</v>
      </c>
      <c r="G160" s="4">
        <v>25</v>
      </c>
      <c r="H160" s="4">
        <v>12830</v>
      </c>
      <c r="I160" s="4">
        <f t="shared" si="36"/>
        <v>97</v>
      </c>
      <c r="J160" s="4">
        <v>8</v>
      </c>
      <c r="K160" s="4">
        <v>3846</v>
      </c>
      <c r="L160" s="4">
        <f t="shared" si="27"/>
        <v>29</v>
      </c>
      <c r="M160" s="4">
        <v>25</v>
      </c>
      <c r="N160" s="4">
        <v>13010</v>
      </c>
      <c r="O160" s="4">
        <f t="shared" si="28"/>
        <v>98</v>
      </c>
      <c r="P160" s="4">
        <v>0</v>
      </c>
      <c r="Q160" s="4">
        <v>0</v>
      </c>
      <c r="R160" s="4">
        <f t="shared" si="29"/>
        <v>0</v>
      </c>
      <c r="S160" s="4">
        <v>0</v>
      </c>
      <c r="T160" s="4">
        <v>0</v>
      </c>
      <c r="U160" s="4">
        <f t="shared" si="30"/>
        <v>0</v>
      </c>
      <c r="V160" s="4">
        <f t="shared" si="31"/>
        <v>79</v>
      </c>
      <c r="W160" s="4">
        <f t="shared" si="32"/>
        <v>40136</v>
      </c>
      <c r="X160" s="4">
        <f t="shared" si="33"/>
        <v>303</v>
      </c>
      <c r="Y160" s="5">
        <f t="shared" si="34"/>
        <v>0</v>
      </c>
      <c r="Z160" s="16">
        <v>2503176047</v>
      </c>
      <c r="AA160" s="16" t="s">
        <v>262</v>
      </c>
      <c r="AB160" s="16">
        <v>25</v>
      </c>
      <c r="AC160" s="16">
        <v>13010</v>
      </c>
      <c r="AD160" s="16">
        <v>98</v>
      </c>
    </row>
    <row r="161" spans="1:30" ht="20.100000000000001" customHeight="1">
      <c r="A161" s="4">
        <v>157</v>
      </c>
      <c r="B161" s="6">
        <v>2503922600</v>
      </c>
      <c r="C161" s="33" t="s">
        <v>161</v>
      </c>
      <c r="D161" s="4">
        <v>19</v>
      </c>
      <c r="E161" s="4">
        <v>10450</v>
      </c>
      <c r="F161" s="4">
        <f t="shared" si="35"/>
        <v>79</v>
      </c>
      <c r="G161" s="4">
        <v>25</v>
      </c>
      <c r="H161" s="4">
        <v>15030</v>
      </c>
      <c r="I161" s="4">
        <f t="shared" si="36"/>
        <v>113</v>
      </c>
      <c r="J161" s="4">
        <v>14</v>
      </c>
      <c r="K161" s="4">
        <v>7200</v>
      </c>
      <c r="L161" s="4">
        <f t="shared" si="27"/>
        <v>54</v>
      </c>
      <c r="M161" s="4">
        <v>26</v>
      </c>
      <c r="N161" s="4">
        <v>13800</v>
      </c>
      <c r="O161" s="4">
        <f t="shared" si="28"/>
        <v>104</v>
      </c>
      <c r="P161" s="4">
        <v>0</v>
      </c>
      <c r="Q161" s="4">
        <v>0</v>
      </c>
      <c r="R161" s="4">
        <f t="shared" si="29"/>
        <v>0</v>
      </c>
      <c r="S161" s="4">
        <v>0</v>
      </c>
      <c r="T161" s="4">
        <v>0</v>
      </c>
      <c r="U161" s="4">
        <f t="shared" si="30"/>
        <v>0</v>
      </c>
      <c r="V161" s="4">
        <f t="shared" si="31"/>
        <v>84</v>
      </c>
      <c r="W161" s="4">
        <f t="shared" si="32"/>
        <v>46480</v>
      </c>
      <c r="X161" s="4">
        <f t="shared" si="33"/>
        <v>350</v>
      </c>
      <c r="Y161" s="5">
        <f t="shared" si="34"/>
        <v>0</v>
      </c>
      <c r="Z161" s="16">
        <v>2503922600</v>
      </c>
      <c r="AA161" s="16" t="s">
        <v>161</v>
      </c>
      <c r="AB161" s="16">
        <v>26</v>
      </c>
      <c r="AC161" s="16">
        <v>13800</v>
      </c>
      <c r="AD161" s="16">
        <v>104</v>
      </c>
    </row>
    <row r="162" spans="1:30" ht="20.100000000000001" customHeight="1">
      <c r="A162" s="4">
        <v>158</v>
      </c>
      <c r="B162" s="6">
        <v>2504052001</v>
      </c>
      <c r="C162" s="33" t="s">
        <v>186</v>
      </c>
      <c r="D162" s="4">
        <v>20</v>
      </c>
      <c r="E162" s="4">
        <v>12650</v>
      </c>
      <c r="F162" s="4">
        <f t="shared" si="35"/>
        <v>95</v>
      </c>
      <c r="G162" s="4">
        <v>12</v>
      </c>
      <c r="H162" s="4">
        <v>6230</v>
      </c>
      <c r="I162" s="4">
        <f t="shared" si="36"/>
        <v>47</v>
      </c>
      <c r="J162" s="4"/>
      <c r="K162" s="4"/>
      <c r="L162" s="4">
        <f t="shared" si="27"/>
        <v>0</v>
      </c>
      <c r="M162" s="4">
        <v>11</v>
      </c>
      <c r="N162" s="4">
        <v>6000</v>
      </c>
      <c r="O162" s="4">
        <f t="shared" si="28"/>
        <v>45</v>
      </c>
      <c r="P162" s="4">
        <v>0</v>
      </c>
      <c r="Q162" s="4">
        <v>0</v>
      </c>
      <c r="R162" s="4">
        <f t="shared" si="29"/>
        <v>0</v>
      </c>
      <c r="S162" s="4">
        <v>0</v>
      </c>
      <c r="T162" s="4">
        <v>0</v>
      </c>
      <c r="U162" s="4">
        <f t="shared" si="30"/>
        <v>0</v>
      </c>
      <c r="V162" s="4">
        <f t="shared" si="31"/>
        <v>43</v>
      </c>
      <c r="W162" s="4">
        <f t="shared" si="32"/>
        <v>24880</v>
      </c>
      <c r="X162" s="4">
        <f t="shared" si="33"/>
        <v>187</v>
      </c>
      <c r="Y162" s="5">
        <f t="shared" si="34"/>
        <v>0</v>
      </c>
      <c r="Z162" s="16">
        <v>2504052001</v>
      </c>
      <c r="AA162" s="16" t="s">
        <v>186</v>
      </c>
      <c r="AB162" s="16">
        <v>11</v>
      </c>
      <c r="AC162" s="16">
        <v>6000</v>
      </c>
      <c r="AD162" s="16">
        <v>45</v>
      </c>
    </row>
    <row r="163" spans="1:30" ht="20.100000000000001" customHeight="1">
      <c r="A163" s="4">
        <v>159</v>
      </c>
      <c r="B163" s="6">
        <v>2502714498</v>
      </c>
      <c r="C163" s="33" t="s">
        <v>187</v>
      </c>
      <c r="D163" s="4">
        <v>25</v>
      </c>
      <c r="E163" s="4">
        <v>16000</v>
      </c>
      <c r="F163" s="4">
        <f t="shared" si="35"/>
        <v>120</v>
      </c>
      <c r="G163" s="4">
        <v>25</v>
      </c>
      <c r="H163" s="4">
        <v>16000</v>
      </c>
      <c r="I163" s="4">
        <f t="shared" si="36"/>
        <v>120</v>
      </c>
      <c r="J163" s="4">
        <v>25</v>
      </c>
      <c r="K163" s="4">
        <v>16000</v>
      </c>
      <c r="L163" s="4">
        <f t="shared" si="27"/>
        <v>120</v>
      </c>
      <c r="M163" s="4">
        <v>26</v>
      </c>
      <c r="N163" s="4">
        <v>16000</v>
      </c>
      <c r="O163" s="4">
        <f t="shared" si="28"/>
        <v>120</v>
      </c>
      <c r="P163" s="4">
        <v>0</v>
      </c>
      <c r="Q163" s="4">
        <v>0</v>
      </c>
      <c r="R163" s="4">
        <f t="shared" si="29"/>
        <v>0</v>
      </c>
      <c r="S163" s="4">
        <v>0</v>
      </c>
      <c r="T163" s="4">
        <v>0</v>
      </c>
      <c r="U163" s="4">
        <f t="shared" si="30"/>
        <v>0</v>
      </c>
      <c r="V163" s="4">
        <f t="shared" si="31"/>
        <v>101</v>
      </c>
      <c r="W163" s="4">
        <f t="shared" si="32"/>
        <v>64000</v>
      </c>
      <c r="X163" s="4">
        <f t="shared" si="33"/>
        <v>480</v>
      </c>
      <c r="Y163" s="5">
        <f t="shared" si="34"/>
        <v>0</v>
      </c>
      <c r="Z163" s="16">
        <v>2502714498</v>
      </c>
      <c r="AA163" s="16" t="s">
        <v>187</v>
      </c>
      <c r="AB163" s="16">
        <v>26</v>
      </c>
      <c r="AC163" s="16">
        <v>16000</v>
      </c>
      <c r="AD163" s="16">
        <v>120</v>
      </c>
    </row>
    <row r="164" spans="1:30" ht="20.100000000000001" customHeight="1">
      <c r="A164" s="4">
        <v>160</v>
      </c>
      <c r="B164" s="6">
        <v>2503176020</v>
      </c>
      <c r="C164" s="33" t="s">
        <v>247</v>
      </c>
      <c r="D164" s="4">
        <v>22</v>
      </c>
      <c r="E164" s="4">
        <v>12800</v>
      </c>
      <c r="F164" s="4">
        <f t="shared" si="35"/>
        <v>96</v>
      </c>
      <c r="G164" s="4">
        <v>24</v>
      </c>
      <c r="H164" s="4">
        <v>13400</v>
      </c>
      <c r="I164" s="4">
        <f t="shared" si="36"/>
        <v>101</v>
      </c>
      <c r="J164" s="4">
        <v>15</v>
      </c>
      <c r="K164" s="4">
        <v>7400</v>
      </c>
      <c r="L164" s="4">
        <f t="shared" si="27"/>
        <v>56</v>
      </c>
      <c r="M164" s="4">
        <v>25</v>
      </c>
      <c r="N164" s="4">
        <v>13800</v>
      </c>
      <c r="O164" s="4">
        <f t="shared" si="28"/>
        <v>104</v>
      </c>
      <c r="P164" s="4">
        <v>0</v>
      </c>
      <c r="Q164" s="4">
        <v>0</v>
      </c>
      <c r="R164" s="4">
        <f t="shared" si="29"/>
        <v>0</v>
      </c>
      <c r="S164" s="4">
        <v>0</v>
      </c>
      <c r="T164" s="4">
        <v>0</v>
      </c>
      <c r="U164" s="4">
        <f t="shared" si="30"/>
        <v>0</v>
      </c>
      <c r="V164" s="4">
        <f t="shared" si="31"/>
        <v>86</v>
      </c>
      <c r="W164" s="4">
        <f t="shared" si="32"/>
        <v>47400</v>
      </c>
      <c r="X164" s="4">
        <f t="shared" si="33"/>
        <v>357</v>
      </c>
      <c r="Y164" s="5">
        <f t="shared" si="34"/>
        <v>0</v>
      </c>
      <c r="Z164" s="16">
        <v>2503176020</v>
      </c>
      <c r="AA164" s="16" t="s">
        <v>247</v>
      </c>
      <c r="AB164" s="16">
        <v>25</v>
      </c>
      <c r="AC164" s="16">
        <v>13800</v>
      </c>
      <c r="AD164" s="16">
        <v>104</v>
      </c>
    </row>
    <row r="165" spans="1:30" ht="20.100000000000001" customHeight="1">
      <c r="A165" s="4">
        <v>161</v>
      </c>
      <c r="B165" s="6">
        <v>2504292818</v>
      </c>
      <c r="C165" s="33" t="s">
        <v>263</v>
      </c>
      <c r="D165" s="4">
        <v>22</v>
      </c>
      <c r="E165" s="4">
        <v>12280</v>
      </c>
      <c r="F165" s="4">
        <f t="shared" si="35"/>
        <v>93</v>
      </c>
      <c r="G165" s="4">
        <v>8</v>
      </c>
      <c r="H165" s="4">
        <v>4216</v>
      </c>
      <c r="I165" s="4">
        <f t="shared" si="36"/>
        <v>32</v>
      </c>
      <c r="J165" s="4"/>
      <c r="K165" s="4"/>
      <c r="L165" s="4">
        <f t="shared" si="27"/>
        <v>0</v>
      </c>
      <c r="M165" s="4">
        <v>15</v>
      </c>
      <c r="N165" s="4">
        <v>9000</v>
      </c>
      <c r="O165" s="4">
        <f t="shared" si="28"/>
        <v>68</v>
      </c>
      <c r="P165" s="4">
        <v>0</v>
      </c>
      <c r="Q165" s="4">
        <v>0</v>
      </c>
      <c r="R165" s="4">
        <f t="shared" si="29"/>
        <v>0</v>
      </c>
      <c r="S165" s="4">
        <v>0</v>
      </c>
      <c r="T165" s="4">
        <v>0</v>
      </c>
      <c r="U165" s="4">
        <f t="shared" si="30"/>
        <v>0</v>
      </c>
      <c r="V165" s="4">
        <f t="shared" si="31"/>
        <v>45</v>
      </c>
      <c r="W165" s="4">
        <f t="shared" si="32"/>
        <v>25496</v>
      </c>
      <c r="X165" s="4">
        <f t="shared" si="33"/>
        <v>193</v>
      </c>
      <c r="Y165" s="5">
        <f t="shared" si="34"/>
        <v>0</v>
      </c>
      <c r="Z165" s="16">
        <v>2504292818</v>
      </c>
      <c r="AA165" s="16" t="s">
        <v>263</v>
      </c>
      <c r="AB165" s="16">
        <v>15</v>
      </c>
      <c r="AC165" s="16">
        <v>9000</v>
      </c>
      <c r="AD165" s="16">
        <v>68</v>
      </c>
    </row>
    <row r="166" spans="1:30" ht="20.100000000000001" customHeight="1">
      <c r="A166" s="4">
        <v>162</v>
      </c>
      <c r="B166" s="6">
        <v>2504302860</v>
      </c>
      <c r="C166" s="33" t="s">
        <v>726</v>
      </c>
      <c r="D166" s="4"/>
      <c r="E166" s="4"/>
      <c r="F166" s="4"/>
      <c r="G166" s="4"/>
      <c r="H166" s="4"/>
      <c r="I166" s="4"/>
      <c r="J166" s="4"/>
      <c r="K166" s="4"/>
      <c r="L166" s="4">
        <f t="shared" si="27"/>
        <v>0</v>
      </c>
      <c r="M166" s="4">
        <v>2</v>
      </c>
      <c r="N166" s="4">
        <v>1100</v>
      </c>
      <c r="O166" s="4">
        <f t="shared" si="28"/>
        <v>9</v>
      </c>
      <c r="P166" s="4">
        <v>0</v>
      </c>
      <c r="Q166" s="4">
        <v>0</v>
      </c>
      <c r="R166" s="4">
        <f t="shared" si="29"/>
        <v>0</v>
      </c>
      <c r="S166" s="4">
        <v>0</v>
      </c>
      <c r="T166" s="4">
        <v>0</v>
      </c>
      <c r="U166" s="4">
        <f t="shared" si="30"/>
        <v>0</v>
      </c>
      <c r="V166" s="4">
        <f t="shared" si="31"/>
        <v>2</v>
      </c>
      <c r="W166" s="4">
        <f t="shared" si="32"/>
        <v>1100</v>
      </c>
      <c r="X166" s="4">
        <f t="shared" si="33"/>
        <v>9</v>
      </c>
      <c r="Y166" s="5">
        <f t="shared" si="34"/>
        <v>0</v>
      </c>
      <c r="Z166" s="16">
        <v>2504302860</v>
      </c>
      <c r="AA166" s="16" t="s">
        <v>726</v>
      </c>
      <c r="AB166" s="16">
        <v>2</v>
      </c>
      <c r="AC166" s="16">
        <v>1100</v>
      </c>
      <c r="AD166" s="16">
        <v>9</v>
      </c>
    </row>
    <row r="167" spans="1:30" ht="20.100000000000001" customHeight="1">
      <c r="A167" s="4">
        <v>163</v>
      </c>
      <c r="B167" s="41">
        <v>2504464638</v>
      </c>
      <c r="C167" s="32" t="s">
        <v>681</v>
      </c>
      <c r="D167" s="4"/>
      <c r="E167" s="4"/>
      <c r="F167" s="4">
        <f>ROUNDUP(E167*0.75%,0)</f>
        <v>0</v>
      </c>
      <c r="G167" s="4">
        <v>6</v>
      </c>
      <c r="H167" s="4">
        <v>4030</v>
      </c>
      <c r="I167" s="4">
        <f>ROUNDUP(H167*0.75%,0)</f>
        <v>31</v>
      </c>
      <c r="J167" s="4">
        <v>12</v>
      </c>
      <c r="K167" s="4">
        <v>5760</v>
      </c>
      <c r="L167" s="4">
        <f t="shared" si="27"/>
        <v>44</v>
      </c>
      <c r="M167" s="4">
        <v>21</v>
      </c>
      <c r="N167" s="4">
        <v>10500</v>
      </c>
      <c r="O167" s="4">
        <f t="shared" si="28"/>
        <v>79</v>
      </c>
      <c r="P167" s="4">
        <v>0</v>
      </c>
      <c r="Q167" s="4">
        <v>0</v>
      </c>
      <c r="R167" s="4">
        <f t="shared" si="29"/>
        <v>0</v>
      </c>
      <c r="S167" s="4">
        <v>0</v>
      </c>
      <c r="T167" s="4">
        <v>0</v>
      </c>
      <c r="U167" s="4">
        <f t="shared" si="30"/>
        <v>0</v>
      </c>
      <c r="V167" s="4">
        <f t="shared" si="31"/>
        <v>39</v>
      </c>
      <c r="W167" s="4">
        <f t="shared" si="32"/>
        <v>20290</v>
      </c>
      <c r="X167" s="4">
        <f t="shared" si="33"/>
        <v>154</v>
      </c>
      <c r="Y167" s="5">
        <f t="shared" si="34"/>
        <v>0</v>
      </c>
      <c r="Z167" s="16">
        <v>2504464638</v>
      </c>
      <c r="AA167" s="16" t="s">
        <v>681</v>
      </c>
      <c r="AB167" s="16">
        <v>21</v>
      </c>
      <c r="AC167" s="16">
        <v>10500</v>
      </c>
      <c r="AD167" s="16">
        <v>79</v>
      </c>
    </row>
    <row r="168" spans="1:30" ht="20.100000000000001" customHeight="1">
      <c r="A168" s="4">
        <v>164</v>
      </c>
      <c r="B168" s="6">
        <v>2504488364</v>
      </c>
      <c r="C168" s="33" t="s">
        <v>727</v>
      </c>
      <c r="D168" s="4"/>
      <c r="E168" s="4"/>
      <c r="F168" s="4"/>
      <c r="G168" s="4"/>
      <c r="H168" s="4"/>
      <c r="I168" s="4"/>
      <c r="J168" s="4"/>
      <c r="K168" s="4"/>
      <c r="L168" s="4">
        <f t="shared" si="27"/>
        <v>0</v>
      </c>
      <c r="M168" s="4">
        <v>10</v>
      </c>
      <c r="N168" s="4">
        <v>5000</v>
      </c>
      <c r="O168" s="4">
        <f t="shared" si="28"/>
        <v>38</v>
      </c>
      <c r="P168" s="4">
        <v>0</v>
      </c>
      <c r="Q168" s="4">
        <v>0</v>
      </c>
      <c r="R168" s="4">
        <f t="shared" si="29"/>
        <v>0</v>
      </c>
      <c r="S168" s="4">
        <v>0</v>
      </c>
      <c r="T168" s="4">
        <v>0</v>
      </c>
      <c r="U168" s="4">
        <f t="shared" si="30"/>
        <v>0</v>
      </c>
      <c r="V168" s="4">
        <f t="shared" si="31"/>
        <v>10</v>
      </c>
      <c r="W168" s="4">
        <f t="shared" si="32"/>
        <v>5000</v>
      </c>
      <c r="X168" s="4">
        <f t="shared" si="33"/>
        <v>38</v>
      </c>
      <c r="Y168" s="5">
        <f t="shared" si="34"/>
        <v>0</v>
      </c>
      <c r="Z168" s="16">
        <v>2504488364</v>
      </c>
      <c r="AA168" s="16" t="s">
        <v>727</v>
      </c>
      <c r="AB168" s="16">
        <v>10</v>
      </c>
      <c r="AC168" s="16">
        <v>5000</v>
      </c>
      <c r="AD168" s="16">
        <v>38</v>
      </c>
    </row>
    <row r="169" spans="1:30" ht="20.100000000000001" customHeight="1">
      <c r="A169" s="4">
        <v>165</v>
      </c>
      <c r="B169" s="6">
        <v>2504488369</v>
      </c>
      <c r="C169" s="33" t="s">
        <v>728</v>
      </c>
      <c r="D169" s="4"/>
      <c r="E169" s="4"/>
      <c r="F169" s="4"/>
      <c r="G169" s="4"/>
      <c r="H169" s="4"/>
      <c r="I169" s="4"/>
      <c r="J169" s="4"/>
      <c r="K169" s="4"/>
      <c r="L169" s="4">
        <f t="shared" si="27"/>
        <v>0</v>
      </c>
      <c r="M169" s="4">
        <v>2</v>
      </c>
      <c r="N169" s="4">
        <v>1100</v>
      </c>
      <c r="O169" s="4">
        <f t="shared" si="28"/>
        <v>9</v>
      </c>
      <c r="P169" s="4">
        <v>0</v>
      </c>
      <c r="Q169" s="4">
        <v>0</v>
      </c>
      <c r="R169" s="4">
        <f t="shared" si="29"/>
        <v>0</v>
      </c>
      <c r="S169" s="4">
        <v>0</v>
      </c>
      <c r="T169" s="4">
        <v>0</v>
      </c>
      <c r="U169" s="4">
        <f t="shared" si="30"/>
        <v>0</v>
      </c>
      <c r="V169" s="4">
        <f t="shared" si="31"/>
        <v>2</v>
      </c>
      <c r="W169" s="4">
        <f t="shared" si="32"/>
        <v>1100</v>
      </c>
      <c r="X169" s="4">
        <f t="shared" si="33"/>
        <v>9</v>
      </c>
      <c r="Y169" s="5">
        <f t="shared" si="34"/>
        <v>0</v>
      </c>
      <c r="Z169" s="16">
        <v>2504488369</v>
      </c>
      <c r="AA169" s="16" t="s">
        <v>728</v>
      </c>
      <c r="AB169" s="16">
        <v>2</v>
      </c>
      <c r="AC169" s="16">
        <v>1100</v>
      </c>
      <c r="AD169" s="16">
        <v>9</v>
      </c>
    </row>
    <row r="170" spans="1:30" ht="20.100000000000001" customHeight="1">
      <c r="A170" s="4">
        <v>166</v>
      </c>
      <c r="B170" s="6">
        <v>2504490699</v>
      </c>
      <c r="C170" s="33" t="s">
        <v>729</v>
      </c>
      <c r="D170" s="4"/>
      <c r="E170" s="4"/>
      <c r="F170" s="4"/>
      <c r="G170" s="4"/>
      <c r="H170" s="4"/>
      <c r="I170" s="4"/>
      <c r="J170" s="4"/>
      <c r="K170" s="4"/>
      <c r="L170" s="4">
        <f t="shared" si="27"/>
        <v>0</v>
      </c>
      <c r="M170" s="4">
        <v>19</v>
      </c>
      <c r="N170" s="4">
        <v>9500</v>
      </c>
      <c r="O170" s="4">
        <f t="shared" si="28"/>
        <v>72</v>
      </c>
      <c r="P170" s="4">
        <v>0</v>
      </c>
      <c r="Q170" s="4">
        <v>0</v>
      </c>
      <c r="R170" s="4">
        <f t="shared" si="29"/>
        <v>0</v>
      </c>
      <c r="S170" s="4">
        <v>0</v>
      </c>
      <c r="T170" s="4">
        <v>0</v>
      </c>
      <c r="U170" s="4">
        <f t="shared" si="30"/>
        <v>0</v>
      </c>
      <c r="V170" s="4">
        <f t="shared" si="31"/>
        <v>19</v>
      </c>
      <c r="W170" s="4">
        <f t="shared" si="32"/>
        <v>9500</v>
      </c>
      <c r="X170" s="4">
        <f t="shared" si="33"/>
        <v>72</v>
      </c>
      <c r="Y170" s="5">
        <f t="shared" si="34"/>
        <v>0</v>
      </c>
      <c r="Z170" s="16">
        <v>2504490699</v>
      </c>
      <c r="AA170" s="16" t="s">
        <v>729</v>
      </c>
      <c r="AB170" s="16">
        <v>19</v>
      </c>
      <c r="AC170" s="16">
        <v>9500</v>
      </c>
      <c r="AD170" s="16">
        <v>72</v>
      </c>
    </row>
    <row r="171" spans="1:30" ht="20.100000000000001" customHeight="1">
      <c r="A171" s="4">
        <v>167</v>
      </c>
      <c r="B171" s="6">
        <v>2504192123</v>
      </c>
      <c r="C171" s="33" t="s">
        <v>230</v>
      </c>
      <c r="D171" s="4">
        <v>23</v>
      </c>
      <c r="E171" s="4">
        <v>14615</v>
      </c>
      <c r="F171" s="4">
        <f t="shared" ref="F171:F184" si="37">ROUNDUP(E171*0.75%,0)</f>
        <v>110</v>
      </c>
      <c r="G171" s="4">
        <v>22</v>
      </c>
      <c r="H171" s="4">
        <v>15360</v>
      </c>
      <c r="I171" s="4">
        <f t="shared" ref="I171:I184" si="38">ROUNDUP(H171*0.75%,0)</f>
        <v>116</v>
      </c>
      <c r="J171" s="4">
        <v>17</v>
      </c>
      <c r="K171" s="4">
        <v>9820</v>
      </c>
      <c r="L171" s="4">
        <f t="shared" si="27"/>
        <v>74</v>
      </c>
      <c r="M171" s="4">
        <v>0</v>
      </c>
      <c r="N171" s="4">
        <v>0</v>
      </c>
      <c r="O171" s="4">
        <f t="shared" si="28"/>
        <v>0</v>
      </c>
      <c r="P171" s="4">
        <v>0</v>
      </c>
      <c r="Q171" s="4">
        <v>0</v>
      </c>
      <c r="R171" s="4">
        <f t="shared" si="29"/>
        <v>0</v>
      </c>
      <c r="S171" s="4">
        <v>0</v>
      </c>
      <c r="T171" s="4">
        <v>0</v>
      </c>
      <c r="U171" s="4">
        <f t="shared" si="30"/>
        <v>0</v>
      </c>
      <c r="V171" s="4">
        <f t="shared" si="31"/>
        <v>62</v>
      </c>
      <c r="W171" s="4">
        <f t="shared" si="32"/>
        <v>39795</v>
      </c>
      <c r="X171" s="4">
        <f t="shared" si="33"/>
        <v>300</v>
      </c>
      <c r="Y171" s="16">
        <v>0</v>
      </c>
      <c r="Z171" s="16"/>
      <c r="AA171" s="16"/>
      <c r="AB171" s="16">
        <v>0</v>
      </c>
      <c r="AC171" s="16">
        <v>0</v>
      </c>
      <c r="AD171" s="16">
        <v>0</v>
      </c>
    </row>
    <row r="172" spans="1:30" ht="20.100000000000001" customHeight="1">
      <c r="A172" s="4">
        <v>168</v>
      </c>
      <c r="B172" s="10">
        <v>2502675790</v>
      </c>
      <c r="C172" s="4" t="s">
        <v>54</v>
      </c>
      <c r="D172" s="4">
        <v>23</v>
      </c>
      <c r="E172" s="4">
        <v>19711</v>
      </c>
      <c r="F172" s="4">
        <f t="shared" si="37"/>
        <v>148</v>
      </c>
      <c r="G172" s="4">
        <v>24</v>
      </c>
      <c r="H172" s="4">
        <v>19258</v>
      </c>
      <c r="I172" s="4">
        <f t="shared" si="38"/>
        <v>145</v>
      </c>
      <c r="J172" s="4">
        <v>12</v>
      </c>
      <c r="K172" s="4">
        <v>7881</v>
      </c>
      <c r="L172" s="4">
        <f t="shared" si="27"/>
        <v>60</v>
      </c>
      <c r="M172" s="4">
        <v>0</v>
      </c>
      <c r="N172" s="4">
        <v>0</v>
      </c>
      <c r="O172" s="4">
        <f t="shared" si="28"/>
        <v>0</v>
      </c>
      <c r="P172" s="4">
        <v>0</v>
      </c>
      <c r="Q172" s="4">
        <v>0</v>
      </c>
      <c r="R172" s="4">
        <f t="shared" si="29"/>
        <v>0</v>
      </c>
      <c r="S172" s="4">
        <v>0</v>
      </c>
      <c r="T172" s="4">
        <v>0</v>
      </c>
      <c r="U172" s="4">
        <f t="shared" si="30"/>
        <v>0</v>
      </c>
      <c r="V172" s="4">
        <f t="shared" si="31"/>
        <v>59</v>
      </c>
      <c r="W172" s="4">
        <f t="shared" si="32"/>
        <v>46850</v>
      </c>
      <c r="X172" s="4">
        <f t="shared" si="33"/>
        <v>353</v>
      </c>
      <c r="Y172" s="16">
        <v>0</v>
      </c>
      <c r="Z172" s="16"/>
      <c r="AA172" s="16"/>
      <c r="AB172" s="16">
        <v>0</v>
      </c>
      <c r="AC172" s="16">
        <v>0</v>
      </c>
      <c r="AD172" s="16">
        <v>0</v>
      </c>
    </row>
    <row r="173" spans="1:30" ht="20.100000000000001" customHeight="1">
      <c r="A173" s="4">
        <v>169</v>
      </c>
      <c r="B173" s="6" t="s">
        <v>78</v>
      </c>
      <c r="C173" s="31" t="s">
        <v>75</v>
      </c>
      <c r="D173" s="4">
        <v>12</v>
      </c>
      <c r="E173" s="4">
        <v>14520</v>
      </c>
      <c r="F173" s="4">
        <f t="shared" si="37"/>
        <v>109</v>
      </c>
      <c r="G173" s="4">
        <v>23</v>
      </c>
      <c r="H173" s="4">
        <v>18420</v>
      </c>
      <c r="I173" s="4">
        <f t="shared" si="38"/>
        <v>139</v>
      </c>
      <c r="J173" s="4">
        <v>8</v>
      </c>
      <c r="K173" s="4">
        <v>7695</v>
      </c>
      <c r="L173" s="4">
        <f t="shared" si="27"/>
        <v>58</v>
      </c>
      <c r="M173" s="4">
        <v>0</v>
      </c>
      <c r="N173" s="4">
        <v>0</v>
      </c>
      <c r="O173" s="4">
        <f t="shared" si="28"/>
        <v>0</v>
      </c>
      <c r="P173" s="4">
        <v>0</v>
      </c>
      <c r="Q173" s="4">
        <v>0</v>
      </c>
      <c r="R173" s="4">
        <f t="shared" si="29"/>
        <v>0</v>
      </c>
      <c r="S173" s="4">
        <v>0</v>
      </c>
      <c r="T173" s="4">
        <v>0</v>
      </c>
      <c r="U173" s="4">
        <f t="shared" si="30"/>
        <v>0</v>
      </c>
      <c r="V173" s="4">
        <f t="shared" si="31"/>
        <v>43</v>
      </c>
      <c r="W173" s="4">
        <f t="shared" si="32"/>
        <v>40635</v>
      </c>
      <c r="X173" s="4">
        <f t="shared" si="33"/>
        <v>306</v>
      </c>
      <c r="Y173" s="16">
        <v>0</v>
      </c>
      <c r="Z173" s="16"/>
      <c r="AA173" s="16"/>
      <c r="AB173" s="16">
        <v>0</v>
      </c>
      <c r="AC173" s="16">
        <v>0</v>
      </c>
      <c r="AD173" s="16">
        <v>0</v>
      </c>
    </row>
    <row r="174" spans="1:30" ht="20.100000000000001" customHeight="1">
      <c r="A174" s="4">
        <v>170</v>
      </c>
      <c r="B174" s="6">
        <v>2502864254</v>
      </c>
      <c r="C174" s="33" t="s">
        <v>116</v>
      </c>
      <c r="D174" s="4">
        <v>15</v>
      </c>
      <c r="E174" s="4">
        <v>13818</v>
      </c>
      <c r="F174" s="4">
        <f t="shared" si="37"/>
        <v>104</v>
      </c>
      <c r="G174" s="4">
        <v>21</v>
      </c>
      <c r="H174" s="4">
        <v>19336</v>
      </c>
      <c r="I174" s="4">
        <f t="shared" si="38"/>
        <v>146</v>
      </c>
      <c r="J174" s="4">
        <v>16</v>
      </c>
      <c r="K174" s="4">
        <v>14582</v>
      </c>
      <c r="L174" s="4">
        <f t="shared" si="27"/>
        <v>110</v>
      </c>
      <c r="M174" s="4">
        <v>0</v>
      </c>
      <c r="N174" s="4">
        <v>0</v>
      </c>
      <c r="O174" s="4">
        <f t="shared" si="28"/>
        <v>0</v>
      </c>
      <c r="P174" s="4">
        <v>0</v>
      </c>
      <c r="Q174" s="4">
        <v>0</v>
      </c>
      <c r="R174" s="4">
        <f t="shared" si="29"/>
        <v>0</v>
      </c>
      <c r="S174" s="4">
        <v>0</v>
      </c>
      <c r="T174" s="4">
        <v>0</v>
      </c>
      <c r="U174" s="4">
        <f t="shared" si="30"/>
        <v>0</v>
      </c>
      <c r="V174" s="4">
        <f t="shared" si="31"/>
        <v>52</v>
      </c>
      <c r="W174" s="4">
        <f t="shared" si="32"/>
        <v>47736</v>
      </c>
      <c r="X174" s="4">
        <f t="shared" si="33"/>
        <v>360</v>
      </c>
      <c r="Y174" s="16">
        <v>0</v>
      </c>
      <c r="Z174" s="16"/>
      <c r="AA174" s="16"/>
      <c r="AB174" s="16">
        <v>0</v>
      </c>
      <c r="AC174" s="16">
        <v>0</v>
      </c>
      <c r="AD174" s="16">
        <v>0</v>
      </c>
    </row>
    <row r="175" spans="1:30" ht="20.100000000000001" customHeight="1">
      <c r="A175" s="4">
        <v>171</v>
      </c>
      <c r="B175" s="6">
        <v>2503525705</v>
      </c>
      <c r="C175" s="33" t="s">
        <v>678</v>
      </c>
      <c r="D175" s="4"/>
      <c r="E175" s="4"/>
      <c r="F175" s="4">
        <f t="shared" si="37"/>
        <v>0</v>
      </c>
      <c r="G175" s="4">
        <v>4</v>
      </c>
      <c r="H175" s="4">
        <v>2600</v>
      </c>
      <c r="I175" s="4">
        <f t="shared" si="38"/>
        <v>20</v>
      </c>
      <c r="J175" s="4"/>
      <c r="K175" s="4"/>
      <c r="L175" s="4">
        <f t="shared" si="27"/>
        <v>0</v>
      </c>
      <c r="M175" s="4">
        <v>0</v>
      </c>
      <c r="N175" s="4">
        <v>0</v>
      </c>
      <c r="O175" s="4">
        <f t="shared" si="28"/>
        <v>0</v>
      </c>
      <c r="P175" s="4">
        <v>0</v>
      </c>
      <c r="Q175" s="4">
        <v>0</v>
      </c>
      <c r="R175" s="4">
        <f t="shared" si="29"/>
        <v>0</v>
      </c>
      <c r="S175" s="4">
        <v>0</v>
      </c>
      <c r="T175" s="4">
        <v>0</v>
      </c>
      <c r="U175" s="4">
        <f t="shared" si="30"/>
        <v>0</v>
      </c>
      <c r="V175" s="4">
        <f t="shared" si="31"/>
        <v>4</v>
      </c>
      <c r="W175" s="4">
        <f t="shared" si="32"/>
        <v>2600</v>
      </c>
      <c r="X175" s="4">
        <f t="shared" si="33"/>
        <v>20</v>
      </c>
      <c r="Y175" s="16">
        <v>0</v>
      </c>
      <c r="Z175" s="16"/>
      <c r="AA175" s="16"/>
      <c r="AB175" s="16">
        <v>0</v>
      </c>
      <c r="AC175" s="16">
        <v>0</v>
      </c>
      <c r="AD175" s="16">
        <v>0</v>
      </c>
    </row>
    <row r="176" spans="1:30" ht="20.100000000000001" customHeight="1">
      <c r="A176" s="4">
        <v>172</v>
      </c>
      <c r="B176" s="6">
        <v>2504002272</v>
      </c>
      <c r="C176" s="33" t="s">
        <v>236</v>
      </c>
      <c r="D176" s="4">
        <v>20</v>
      </c>
      <c r="E176" s="4">
        <v>11200</v>
      </c>
      <c r="F176" s="4">
        <f t="shared" si="37"/>
        <v>84</v>
      </c>
      <c r="G176" s="4">
        <v>0</v>
      </c>
      <c r="H176" s="4">
        <v>0</v>
      </c>
      <c r="I176" s="4">
        <f t="shared" si="38"/>
        <v>0</v>
      </c>
      <c r="J176" s="4"/>
      <c r="K176" s="4"/>
      <c r="L176" s="4">
        <f t="shared" si="27"/>
        <v>0</v>
      </c>
      <c r="M176" s="4">
        <v>0</v>
      </c>
      <c r="N176" s="4">
        <v>0</v>
      </c>
      <c r="O176" s="4">
        <f t="shared" si="28"/>
        <v>0</v>
      </c>
      <c r="P176" s="4">
        <v>0</v>
      </c>
      <c r="Q176" s="4">
        <v>0</v>
      </c>
      <c r="R176" s="4">
        <f t="shared" si="29"/>
        <v>0</v>
      </c>
      <c r="S176" s="4">
        <v>0</v>
      </c>
      <c r="T176" s="4">
        <v>0</v>
      </c>
      <c r="U176" s="4">
        <f t="shared" si="30"/>
        <v>0</v>
      </c>
      <c r="V176" s="4">
        <f t="shared" si="31"/>
        <v>20</v>
      </c>
      <c r="W176" s="4">
        <f t="shared" si="32"/>
        <v>11200</v>
      </c>
      <c r="X176" s="4">
        <f t="shared" si="33"/>
        <v>84</v>
      </c>
      <c r="Y176" s="16">
        <v>0</v>
      </c>
      <c r="Z176" s="16"/>
      <c r="AA176" s="16"/>
      <c r="AB176" s="16">
        <v>0</v>
      </c>
      <c r="AC176" s="16">
        <v>0</v>
      </c>
      <c r="AD176" s="16">
        <v>0</v>
      </c>
    </row>
    <row r="177" spans="1:30" ht="20.100000000000001" customHeight="1">
      <c r="A177" s="4">
        <v>173</v>
      </c>
      <c r="B177" s="6">
        <v>2503736955</v>
      </c>
      <c r="C177" s="33" t="s">
        <v>143</v>
      </c>
      <c r="D177" s="4">
        <v>22</v>
      </c>
      <c r="E177" s="4">
        <v>16167</v>
      </c>
      <c r="F177" s="4">
        <f t="shared" si="37"/>
        <v>122</v>
      </c>
      <c r="G177" s="4">
        <v>25</v>
      </c>
      <c r="H177" s="4">
        <v>21000</v>
      </c>
      <c r="I177" s="4">
        <f t="shared" si="38"/>
        <v>158</v>
      </c>
      <c r="J177" s="4">
        <v>15</v>
      </c>
      <c r="K177" s="4">
        <v>9603</v>
      </c>
      <c r="L177" s="4">
        <f t="shared" si="27"/>
        <v>73</v>
      </c>
      <c r="M177" s="4">
        <v>0</v>
      </c>
      <c r="N177" s="4">
        <v>0</v>
      </c>
      <c r="O177" s="4">
        <f t="shared" si="28"/>
        <v>0</v>
      </c>
      <c r="P177" s="4">
        <v>0</v>
      </c>
      <c r="Q177" s="4">
        <v>0</v>
      </c>
      <c r="R177" s="4">
        <f t="shared" si="29"/>
        <v>0</v>
      </c>
      <c r="S177" s="4">
        <v>0</v>
      </c>
      <c r="T177" s="4">
        <v>0</v>
      </c>
      <c r="U177" s="4">
        <f t="shared" si="30"/>
        <v>0</v>
      </c>
      <c r="V177" s="4">
        <f t="shared" si="31"/>
        <v>62</v>
      </c>
      <c r="W177" s="4">
        <f t="shared" si="32"/>
        <v>46770</v>
      </c>
      <c r="X177" s="4">
        <f t="shared" si="33"/>
        <v>353</v>
      </c>
      <c r="Y177" s="16">
        <v>0</v>
      </c>
      <c r="Z177" s="16"/>
      <c r="AA177" s="16"/>
      <c r="AB177" s="16">
        <v>0</v>
      </c>
      <c r="AC177" s="16">
        <v>0</v>
      </c>
      <c r="AD177" s="16">
        <v>0</v>
      </c>
    </row>
    <row r="178" spans="1:30" ht="20.100000000000001" customHeight="1">
      <c r="A178" s="4">
        <v>174</v>
      </c>
      <c r="B178" s="6">
        <v>2502681561</v>
      </c>
      <c r="C178" s="33" t="s">
        <v>160</v>
      </c>
      <c r="D178" s="4">
        <v>18</v>
      </c>
      <c r="E178" s="4">
        <v>13013</v>
      </c>
      <c r="F178" s="4">
        <f t="shared" si="37"/>
        <v>98</v>
      </c>
      <c r="G178" s="4">
        <v>0</v>
      </c>
      <c r="H178" s="4">
        <v>0</v>
      </c>
      <c r="I178" s="4">
        <f t="shared" si="38"/>
        <v>0</v>
      </c>
      <c r="J178" s="4"/>
      <c r="K178" s="4"/>
      <c r="L178" s="4">
        <f t="shared" si="27"/>
        <v>0</v>
      </c>
      <c r="M178" s="4">
        <v>0</v>
      </c>
      <c r="N178" s="4">
        <v>0</v>
      </c>
      <c r="O178" s="4">
        <f t="shared" si="28"/>
        <v>0</v>
      </c>
      <c r="P178" s="4">
        <v>0</v>
      </c>
      <c r="Q178" s="4">
        <v>0</v>
      </c>
      <c r="R178" s="4">
        <f t="shared" si="29"/>
        <v>0</v>
      </c>
      <c r="S178" s="4">
        <v>0</v>
      </c>
      <c r="T178" s="4">
        <v>0</v>
      </c>
      <c r="U178" s="4">
        <f t="shared" si="30"/>
        <v>0</v>
      </c>
      <c r="V178" s="4">
        <f t="shared" si="31"/>
        <v>18</v>
      </c>
      <c r="W178" s="4">
        <f t="shared" si="32"/>
        <v>13013</v>
      </c>
      <c r="X178" s="4">
        <f t="shared" si="33"/>
        <v>98</v>
      </c>
      <c r="Y178" s="16">
        <v>0</v>
      </c>
      <c r="Z178" s="16"/>
      <c r="AA178" s="16"/>
      <c r="AB178" s="16">
        <v>0</v>
      </c>
      <c r="AC178" s="16">
        <v>0</v>
      </c>
      <c r="AD178" s="16">
        <v>0</v>
      </c>
    </row>
    <row r="179" spans="1:30" ht="20.100000000000001" customHeight="1">
      <c r="A179" s="4">
        <v>175</v>
      </c>
      <c r="B179" s="6">
        <v>2503554588</v>
      </c>
      <c r="C179" s="33" t="s">
        <v>163</v>
      </c>
      <c r="D179" s="4">
        <v>16</v>
      </c>
      <c r="E179" s="4">
        <v>9000</v>
      </c>
      <c r="F179" s="4">
        <f t="shared" si="37"/>
        <v>68</v>
      </c>
      <c r="G179" s="4">
        <v>21</v>
      </c>
      <c r="H179" s="4">
        <v>10750</v>
      </c>
      <c r="I179" s="4">
        <f t="shared" si="38"/>
        <v>81</v>
      </c>
      <c r="J179" s="4">
        <v>9</v>
      </c>
      <c r="K179" s="4">
        <v>5145</v>
      </c>
      <c r="L179" s="4">
        <f t="shared" si="27"/>
        <v>39</v>
      </c>
      <c r="M179" s="4">
        <v>0</v>
      </c>
      <c r="N179" s="4">
        <v>0</v>
      </c>
      <c r="O179" s="4">
        <f t="shared" si="28"/>
        <v>0</v>
      </c>
      <c r="P179" s="4">
        <v>0</v>
      </c>
      <c r="Q179" s="4">
        <v>0</v>
      </c>
      <c r="R179" s="4">
        <f t="shared" si="29"/>
        <v>0</v>
      </c>
      <c r="S179" s="4">
        <v>0</v>
      </c>
      <c r="T179" s="4">
        <v>0</v>
      </c>
      <c r="U179" s="4">
        <f t="shared" si="30"/>
        <v>0</v>
      </c>
      <c r="V179" s="4">
        <f t="shared" si="31"/>
        <v>46</v>
      </c>
      <c r="W179" s="4">
        <f t="shared" si="32"/>
        <v>24895</v>
      </c>
      <c r="X179" s="4">
        <f t="shared" si="33"/>
        <v>188</v>
      </c>
      <c r="Y179" s="16">
        <v>0</v>
      </c>
      <c r="Z179" s="16"/>
      <c r="AA179" s="16"/>
      <c r="AB179" s="16">
        <v>0</v>
      </c>
      <c r="AC179" s="16">
        <v>0</v>
      </c>
      <c r="AD179" s="16">
        <v>0</v>
      </c>
    </row>
    <row r="180" spans="1:30" ht="20.100000000000001" customHeight="1">
      <c r="A180" s="4">
        <v>176</v>
      </c>
      <c r="B180" s="6">
        <v>2504010743</v>
      </c>
      <c r="C180" s="33" t="s">
        <v>590</v>
      </c>
      <c r="D180" s="4"/>
      <c r="E180" s="4"/>
      <c r="F180" s="4">
        <f t="shared" si="37"/>
        <v>0</v>
      </c>
      <c r="G180" s="4">
        <v>8</v>
      </c>
      <c r="H180" s="4">
        <v>4800</v>
      </c>
      <c r="I180" s="4">
        <f t="shared" si="38"/>
        <v>36</v>
      </c>
      <c r="J180" s="4"/>
      <c r="K180" s="4"/>
      <c r="L180" s="4">
        <f t="shared" si="27"/>
        <v>0</v>
      </c>
      <c r="M180" s="4">
        <v>0</v>
      </c>
      <c r="N180" s="4">
        <v>0</v>
      </c>
      <c r="O180" s="4">
        <f t="shared" si="28"/>
        <v>0</v>
      </c>
      <c r="P180" s="4">
        <v>0</v>
      </c>
      <c r="Q180" s="4">
        <v>0</v>
      </c>
      <c r="R180" s="4">
        <f t="shared" si="29"/>
        <v>0</v>
      </c>
      <c r="S180" s="4">
        <v>0</v>
      </c>
      <c r="T180" s="4">
        <v>0</v>
      </c>
      <c r="U180" s="4">
        <f t="shared" si="30"/>
        <v>0</v>
      </c>
      <c r="V180" s="4">
        <f t="shared" si="31"/>
        <v>8</v>
      </c>
      <c r="W180" s="4">
        <f t="shared" si="32"/>
        <v>4800</v>
      </c>
      <c r="X180" s="4">
        <f t="shared" si="33"/>
        <v>36</v>
      </c>
      <c r="Y180" s="16">
        <v>0</v>
      </c>
      <c r="Z180" s="16"/>
      <c r="AA180" s="16"/>
      <c r="AB180" s="16">
        <v>0</v>
      </c>
      <c r="AC180" s="16">
        <v>0</v>
      </c>
      <c r="AD180" s="16">
        <v>0</v>
      </c>
    </row>
    <row r="181" spans="1:30" ht="20.100000000000001" customHeight="1">
      <c r="A181" s="4">
        <v>177</v>
      </c>
      <c r="B181" s="6">
        <v>2504099718</v>
      </c>
      <c r="C181" s="33" t="s">
        <v>206</v>
      </c>
      <c r="D181" s="4">
        <v>19</v>
      </c>
      <c r="E181" s="4">
        <v>15197</v>
      </c>
      <c r="F181" s="4">
        <f t="shared" si="37"/>
        <v>114</v>
      </c>
      <c r="G181" s="4">
        <v>0</v>
      </c>
      <c r="H181" s="4">
        <v>0</v>
      </c>
      <c r="I181" s="4">
        <f t="shared" si="38"/>
        <v>0</v>
      </c>
      <c r="J181" s="4"/>
      <c r="K181" s="4"/>
      <c r="L181" s="4">
        <f t="shared" si="27"/>
        <v>0</v>
      </c>
      <c r="M181" s="4">
        <v>0</v>
      </c>
      <c r="N181" s="4">
        <v>0</v>
      </c>
      <c r="O181" s="4">
        <f t="shared" si="28"/>
        <v>0</v>
      </c>
      <c r="P181" s="4">
        <v>0</v>
      </c>
      <c r="Q181" s="4">
        <v>0</v>
      </c>
      <c r="R181" s="4">
        <f t="shared" si="29"/>
        <v>0</v>
      </c>
      <c r="S181" s="4">
        <v>0</v>
      </c>
      <c r="T181" s="4">
        <v>0</v>
      </c>
      <c r="U181" s="4">
        <f t="shared" si="30"/>
        <v>0</v>
      </c>
      <c r="V181" s="4">
        <f t="shared" si="31"/>
        <v>19</v>
      </c>
      <c r="W181" s="4">
        <f t="shared" si="32"/>
        <v>15197</v>
      </c>
      <c r="X181" s="4">
        <f t="shared" si="33"/>
        <v>114</v>
      </c>
      <c r="Y181" s="16">
        <v>0</v>
      </c>
      <c r="Z181" s="16"/>
      <c r="AA181" s="16"/>
      <c r="AB181" s="16">
        <v>0</v>
      </c>
      <c r="AC181" s="16">
        <v>0</v>
      </c>
      <c r="AD181" s="16">
        <v>0</v>
      </c>
    </row>
    <row r="182" spans="1:30" ht="20.100000000000001" customHeight="1">
      <c r="A182" s="4">
        <v>178</v>
      </c>
      <c r="B182" s="6">
        <v>2504107804</v>
      </c>
      <c r="C182" s="33" t="s">
        <v>208</v>
      </c>
      <c r="D182" s="4">
        <v>11</v>
      </c>
      <c r="E182" s="4">
        <v>6950</v>
      </c>
      <c r="F182" s="4">
        <f t="shared" si="37"/>
        <v>53</v>
      </c>
      <c r="G182" s="4">
        <v>1</v>
      </c>
      <c r="H182" s="4">
        <v>1200</v>
      </c>
      <c r="I182" s="4">
        <f t="shared" si="38"/>
        <v>9</v>
      </c>
      <c r="J182" s="4"/>
      <c r="K182" s="4"/>
      <c r="L182" s="4">
        <f t="shared" si="27"/>
        <v>0</v>
      </c>
      <c r="M182" s="4">
        <v>0</v>
      </c>
      <c r="N182" s="4">
        <v>0</v>
      </c>
      <c r="O182" s="4">
        <f t="shared" si="28"/>
        <v>0</v>
      </c>
      <c r="P182" s="4">
        <v>0</v>
      </c>
      <c r="Q182" s="4">
        <v>0</v>
      </c>
      <c r="R182" s="4">
        <f t="shared" si="29"/>
        <v>0</v>
      </c>
      <c r="S182" s="4">
        <v>0</v>
      </c>
      <c r="T182" s="4">
        <v>0</v>
      </c>
      <c r="U182" s="4">
        <f t="shared" si="30"/>
        <v>0</v>
      </c>
      <c r="V182" s="4">
        <f t="shared" si="31"/>
        <v>12</v>
      </c>
      <c r="W182" s="4">
        <f t="shared" si="32"/>
        <v>8150</v>
      </c>
      <c r="X182" s="4">
        <f t="shared" si="33"/>
        <v>62</v>
      </c>
      <c r="Y182" s="16">
        <v>0</v>
      </c>
      <c r="Z182" s="16"/>
      <c r="AA182" s="16"/>
      <c r="AB182" s="16">
        <v>0</v>
      </c>
      <c r="AC182" s="16">
        <v>0</v>
      </c>
      <c r="AD182" s="16">
        <v>0</v>
      </c>
    </row>
    <row r="183" spans="1:30" ht="20.100000000000001" customHeight="1">
      <c r="A183" s="4">
        <v>179</v>
      </c>
      <c r="B183" s="6">
        <v>2504366078</v>
      </c>
      <c r="C183" s="33" t="s">
        <v>691</v>
      </c>
      <c r="D183" s="4"/>
      <c r="E183" s="4"/>
      <c r="F183" s="4">
        <f t="shared" si="37"/>
        <v>0</v>
      </c>
      <c r="G183" s="4">
        <v>18</v>
      </c>
      <c r="H183" s="4">
        <v>9800</v>
      </c>
      <c r="I183" s="4">
        <f t="shared" si="38"/>
        <v>74</v>
      </c>
      <c r="J183" s="4">
        <v>20</v>
      </c>
      <c r="K183" s="4">
        <v>9231</v>
      </c>
      <c r="L183" s="4">
        <f t="shared" si="27"/>
        <v>70</v>
      </c>
      <c r="M183" s="4">
        <v>0</v>
      </c>
      <c r="N183" s="4">
        <v>0</v>
      </c>
      <c r="O183" s="4">
        <f t="shared" si="28"/>
        <v>0</v>
      </c>
      <c r="P183" s="4">
        <v>0</v>
      </c>
      <c r="Q183" s="4">
        <v>0</v>
      </c>
      <c r="R183" s="4">
        <f t="shared" si="29"/>
        <v>0</v>
      </c>
      <c r="S183" s="4">
        <v>0</v>
      </c>
      <c r="T183" s="4">
        <v>0</v>
      </c>
      <c r="U183" s="4">
        <f t="shared" si="30"/>
        <v>0</v>
      </c>
      <c r="V183" s="4">
        <f t="shared" si="31"/>
        <v>38</v>
      </c>
      <c r="W183" s="4">
        <f t="shared" si="32"/>
        <v>19031</v>
      </c>
      <c r="X183" s="4">
        <f t="shared" si="33"/>
        <v>144</v>
      </c>
      <c r="Y183" s="16">
        <v>0</v>
      </c>
      <c r="Z183" s="16"/>
      <c r="AA183" s="16"/>
      <c r="AB183" s="16">
        <v>0</v>
      </c>
      <c r="AC183" s="16">
        <v>0</v>
      </c>
      <c r="AD183" s="16">
        <v>0</v>
      </c>
    </row>
    <row r="184" spans="1:30" ht="20.100000000000001" customHeight="1">
      <c r="A184" s="4">
        <v>180</v>
      </c>
      <c r="B184" s="6">
        <v>2504203704</v>
      </c>
      <c r="C184" s="33" t="s">
        <v>238</v>
      </c>
      <c r="D184" s="4">
        <v>14</v>
      </c>
      <c r="E184" s="4">
        <v>6730</v>
      </c>
      <c r="F184" s="4">
        <f t="shared" si="37"/>
        <v>51</v>
      </c>
      <c r="G184" s="4">
        <v>0</v>
      </c>
      <c r="H184" s="4">
        <v>0</v>
      </c>
      <c r="I184" s="4">
        <f t="shared" si="38"/>
        <v>0</v>
      </c>
      <c r="J184" s="4"/>
      <c r="K184" s="4"/>
      <c r="L184" s="4">
        <f t="shared" si="27"/>
        <v>0</v>
      </c>
      <c r="M184" s="4">
        <v>0</v>
      </c>
      <c r="N184" s="4">
        <v>0</v>
      </c>
      <c r="O184" s="4">
        <f t="shared" si="28"/>
        <v>0</v>
      </c>
      <c r="P184" s="4">
        <v>0</v>
      </c>
      <c r="Q184" s="4">
        <v>0</v>
      </c>
      <c r="R184" s="4">
        <f t="shared" si="29"/>
        <v>0</v>
      </c>
      <c r="S184" s="4">
        <v>0</v>
      </c>
      <c r="T184" s="4">
        <v>0</v>
      </c>
      <c r="U184" s="4">
        <f t="shared" si="30"/>
        <v>0</v>
      </c>
      <c r="V184" s="4">
        <f t="shared" si="31"/>
        <v>14</v>
      </c>
      <c r="W184" s="4">
        <f t="shared" si="32"/>
        <v>6730</v>
      </c>
      <c r="X184" s="4">
        <f t="shared" si="33"/>
        <v>51</v>
      </c>
      <c r="Y184" s="16">
        <v>0</v>
      </c>
      <c r="Z184" s="16"/>
      <c r="AA184" s="16"/>
      <c r="AB184" s="16">
        <v>0</v>
      </c>
      <c r="AC184" s="16">
        <v>0</v>
      </c>
      <c r="AD184" s="16">
        <v>0</v>
      </c>
    </row>
    <row r="185" spans="1:30" ht="20.100000000000001" customHeight="1">
      <c r="A185" s="4">
        <v>181</v>
      </c>
      <c r="B185" s="6">
        <v>2504231760</v>
      </c>
      <c r="C185" s="33" t="s">
        <v>504</v>
      </c>
      <c r="D185" s="4">
        <v>18</v>
      </c>
      <c r="E185" s="4">
        <v>8654</v>
      </c>
      <c r="F185" s="4">
        <f t="shared" si="23"/>
        <v>65</v>
      </c>
      <c r="G185" s="4">
        <v>0</v>
      </c>
      <c r="H185" s="4">
        <v>0</v>
      </c>
      <c r="I185" s="4">
        <f t="shared" si="24"/>
        <v>0</v>
      </c>
      <c r="J185" s="4"/>
      <c r="K185" s="4"/>
      <c r="L185" s="4">
        <f t="shared" si="27"/>
        <v>0</v>
      </c>
      <c r="M185" s="4">
        <v>0</v>
      </c>
      <c r="N185" s="4">
        <v>0</v>
      </c>
      <c r="O185" s="4">
        <f t="shared" si="28"/>
        <v>0</v>
      </c>
      <c r="P185" s="4">
        <v>0</v>
      </c>
      <c r="Q185" s="4">
        <v>0</v>
      </c>
      <c r="R185" s="4">
        <f t="shared" si="29"/>
        <v>0</v>
      </c>
      <c r="S185" s="4">
        <v>0</v>
      </c>
      <c r="T185" s="4">
        <v>0</v>
      </c>
      <c r="U185" s="4">
        <f t="shared" si="30"/>
        <v>0</v>
      </c>
      <c r="V185" s="4">
        <f t="shared" si="31"/>
        <v>18</v>
      </c>
      <c r="W185" s="4">
        <f t="shared" si="32"/>
        <v>8654</v>
      </c>
      <c r="X185" s="4">
        <f t="shared" si="33"/>
        <v>65</v>
      </c>
      <c r="Y185" s="16">
        <v>0</v>
      </c>
      <c r="Z185" s="16"/>
      <c r="AA185" s="16"/>
      <c r="AB185" s="16">
        <v>0</v>
      </c>
      <c r="AC185" s="16">
        <v>0</v>
      </c>
      <c r="AD185" s="16">
        <v>0</v>
      </c>
    </row>
    <row r="186" spans="1:30" ht="20.100000000000001" customHeight="1">
      <c r="A186" s="4">
        <v>182</v>
      </c>
      <c r="B186" s="6">
        <v>2504264957</v>
      </c>
      <c r="C186" s="33" t="s">
        <v>256</v>
      </c>
      <c r="D186" s="4">
        <v>21</v>
      </c>
      <c r="E186" s="4">
        <v>11800</v>
      </c>
      <c r="F186" s="4">
        <f t="shared" si="23"/>
        <v>89</v>
      </c>
      <c r="G186" s="4">
        <v>25</v>
      </c>
      <c r="H186" s="4">
        <v>14135</v>
      </c>
      <c r="I186" s="4">
        <f t="shared" si="24"/>
        <v>107</v>
      </c>
      <c r="J186" s="4">
        <v>9</v>
      </c>
      <c r="K186" s="4">
        <v>4860</v>
      </c>
      <c r="L186" s="4">
        <f t="shared" si="27"/>
        <v>37</v>
      </c>
      <c r="M186" s="4">
        <v>0</v>
      </c>
      <c r="N186" s="4">
        <v>0</v>
      </c>
      <c r="O186" s="4">
        <f t="shared" si="28"/>
        <v>0</v>
      </c>
      <c r="P186" s="4">
        <v>0</v>
      </c>
      <c r="Q186" s="4">
        <v>0</v>
      </c>
      <c r="R186" s="4">
        <f t="shared" si="29"/>
        <v>0</v>
      </c>
      <c r="S186" s="4">
        <v>0</v>
      </c>
      <c r="T186" s="4">
        <v>0</v>
      </c>
      <c r="U186" s="4">
        <f t="shared" si="30"/>
        <v>0</v>
      </c>
      <c r="V186" s="4">
        <f t="shared" si="31"/>
        <v>55</v>
      </c>
      <c r="W186" s="4">
        <f t="shared" si="32"/>
        <v>30795</v>
      </c>
      <c r="X186" s="4">
        <f t="shared" si="33"/>
        <v>233</v>
      </c>
      <c r="Y186" s="16">
        <v>0</v>
      </c>
      <c r="Z186" s="16"/>
      <c r="AA186" s="16"/>
      <c r="AB186" s="16">
        <v>0</v>
      </c>
      <c r="AC186" s="16">
        <v>0</v>
      </c>
      <c r="AD186" s="16">
        <v>0</v>
      </c>
    </row>
    <row r="187" spans="1:30" ht="20.100000000000001" customHeight="1">
      <c r="A187" s="4">
        <v>183</v>
      </c>
      <c r="B187" s="6">
        <v>2502506297</v>
      </c>
      <c r="C187" s="33" t="s">
        <v>483</v>
      </c>
      <c r="D187" s="4"/>
      <c r="E187" s="4"/>
      <c r="F187" s="4">
        <f t="shared" si="23"/>
        <v>0</v>
      </c>
      <c r="G187" s="4">
        <v>22</v>
      </c>
      <c r="H187" s="4">
        <v>18178</v>
      </c>
      <c r="I187" s="4">
        <f t="shared" si="24"/>
        <v>137</v>
      </c>
      <c r="J187" s="4">
        <v>12</v>
      </c>
      <c r="K187" s="4">
        <v>5538</v>
      </c>
      <c r="L187" s="4">
        <f t="shared" si="27"/>
        <v>42</v>
      </c>
      <c r="M187" s="4">
        <v>0</v>
      </c>
      <c r="N187" s="4">
        <v>0</v>
      </c>
      <c r="O187" s="4">
        <f t="shared" si="28"/>
        <v>0</v>
      </c>
      <c r="P187" s="4">
        <v>0</v>
      </c>
      <c r="Q187" s="4">
        <v>0</v>
      </c>
      <c r="R187" s="4">
        <f t="shared" si="29"/>
        <v>0</v>
      </c>
      <c r="S187" s="4">
        <v>0</v>
      </c>
      <c r="T187" s="4">
        <v>0</v>
      </c>
      <c r="U187" s="4">
        <f t="shared" si="30"/>
        <v>0</v>
      </c>
      <c r="V187" s="4">
        <f t="shared" si="31"/>
        <v>34</v>
      </c>
      <c r="W187" s="4">
        <f t="shared" si="32"/>
        <v>23716</v>
      </c>
      <c r="X187" s="4">
        <f t="shared" si="33"/>
        <v>179</v>
      </c>
      <c r="Y187" s="16">
        <v>0</v>
      </c>
      <c r="Z187" s="16"/>
      <c r="AA187" s="16"/>
      <c r="AB187" s="16">
        <v>0</v>
      </c>
      <c r="AC187" s="16">
        <v>0</v>
      </c>
      <c r="AD187" s="16">
        <v>0</v>
      </c>
    </row>
    <row r="188" spans="1:30" ht="20.100000000000001" customHeight="1">
      <c r="A188" s="4">
        <v>184</v>
      </c>
      <c r="B188" s="6">
        <v>2504334038</v>
      </c>
      <c r="C188" s="33" t="s">
        <v>426</v>
      </c>
      <c r="D188" s="4">
        <v>18</v>
      </c>
      <c r="E188" s="4">
        <v>8430</v>
      </c>
      <c r="F188" s="4">
        <f t="shared" si="23"/>
        <v>64</v>
      </c>
      <c r="G188" s="4">
        <v>0</v>
      </c>
      <c r="H188" s="4">
        <v>0</v>
      </c>
      <c r="I188" s="4">
        <f t="shared" si="24"/>
        <v>0</v>
      </c>
      <c r="J188" s="4"/>
      <c r="K188" s="4"/>
      <c r="L188" s="4">
        <f t="shared" si="27"/>
        <v>0</v>
      </c>
      <c r="M188" s="4">
        <v>0</v>
      </c>
      <c r="N188" s="4">
        <v>0</v>
      </c>
      <c r="O188" s="4">
        <f t="shared" si="28"/>
        <v>0</v>
      </c>
      <c r="P188" s="4">
        <v>0</v>
      </c>
      <c r="Q188" s="4">
        <v>0</v>
      </c>
      <c r="R188" s="4">
        <f t="shared" si="29"/>
        <v>0</v>
      </c>
      <c r="S188" s="4">
        <v>0</v>
      </c>
      <c r="T188" s="4">
        <v>0</v>
      </c>
      <c r="U188" s="4">
        <f t="shared" si="30"/>
        <v>0</v>
      </c>
      <c r="V188" s="4">
        <f t="shared" si="31"/>
        <v>18</v>
      </c>
      <c r="W188" s="4">
        <f t="shared" si="32"/>
        <v>8430</v>
      </c>
      <c r="X188" s="4">
        <f t="shared" si="33"/>
        <v>64</v>
      </c>
      <c r="Y188" s="16">
        <v>0</v>
      </c>
      <c r="Z188" s="16"/>
      <c r="AA188" s="16"/>
      <c r="AB188" s="16">
        <v>0</v>
      </c>
      <c r="AC188" s="16">
        <v>0</v>
      </c>
      <c r="AD188" s="16">
        <v>0</v>
      </c>
    </row>
    <row r="189" spans="1:30" ht="20.100000000000001" customHeight="1">
      <c r="A189" s="4">
        <v>185</v>
      </c>
      <c r="B189" s="6">
        <v>2504353383</v>
      </c>
      <c r="C189" s="33" t="s">
        <v>441</v>
      </c>
      <c r="D189" s="4">
        <v>9</v>
      </c>
      <c r="E189" s="4">
        <v>6312</v>
      </c>
      <c r="F189" s="4">
        <f t="shared" si="23"/>
        <v>48</v>
      </c>
      <c r="G189" s="4">
        <v>0</v>
      </c>
      <c r="H189" s="4">
        <v>0</v>
      </c>
      <c r="I189" s="4">
        <f t="shared" si="24"/>
        <v>0</v>
      </c>
      <c r="J189" s="4"/>
      <c r="K189" s="4"/>
      <c r="L189" s="4">
        <f t="shared" si="27"/>
        <v>0</v>
      </c>
      <c r="M189" s="4">
        <v>0</v>
      </c>
      <c r="N189" s="4">
        <v>0</v>
      </c>
      <c r="O189" s="4">
        <f t="shared" si="28"/>
        <v>0</v>
      </c>
      <c r="P189" s="4">
        <v>0</v>
      </c>
      <c r="Q189" s="4">
        <v>0</v>
      </c>
      <c r="R189" s="4">
        <f t="shared" si="29"/>
        <v>0</v>
      </c>
      <c r="S189" s="4">
        <v>0</v>
      </c>
      <c r="T189" s="4">
        <v>0</v>
      </c>
      <c r="U189" s="4">
        <f t="shared" si="30"/>
        <v>0</v>
      </c>
      <c r="V189" s="4">
        <f t="shared" si="31"/>
        <v>9</v>
      </c>
      <c r="W189" s="4">
        <f t="shared" si="32"/>
        <v>6312</v>
      </c>
      <c r="X189" s="4">
        <f t="shared" si="33"/>
        <v>48</v>
      </c>
      <c r="Y189" s="16">
        <v>0</v>
      </c>
      <c r="Z189" s="16"/>
      <c r="AA189" s="16"/>
      <c r="AB189" s="16">
        <v>0</v>
      </c>
      <c r="AC189" s="16">
        <v>0</v>
      </c>
      <c r="AD189" s="16">
        <v>0</v>
      </c>
    </row>
    <row r="190" spans="1:30" ht="20.100000000000001" customHeight="1">
      <c r="A190" s="4">
        <v>186</v>
      </c>
      <c r="B190" s="6">
        <v>2504149868</v>
      </c>
      <c r="C190" s="33" t="s">
        <v>442</v>
      </c>
      <c r="D190" s="4">
        <v>16</v>
      </c>
      <c r="E190" s="4">
        <v>10090</v>
      </c>
      <c r="F190" s="4">
        <f t="shared" si="23"/>
        <v>76</v>
      </c>
      <c r="G190" s="4">
        <v>0</v>
      </c>
      <c r="H190" s="4">
        <v>0</v>
      </c>
      <c r="I190" s="4">
        <f t="shared" si="24"/>
        <v>0</v>
      </c>
      <c r="J190" s="4"/>
      <c r="K190" s="4"/>
      <c r="L190" s="4">
        <f t="shared" si="27"/>
        <v>0</v>
      </c>
      <c r="M190" s="4">
        <v>0</v>
      </c>
      <c r="N190" s="4">
        <v>0</v>
      </c>
      <c r="O190" s="4">
        <f t="shared" si="28"/>
        <v>0</v>
      </c>
      <c r="P190" s="4">
        <v>0</v>
      </c>
      <c r="Q190" s="4">
        <v>0</v>
      </c>
      <c r="R190" s="4">
        <f t="shared" si="29"/>
        <v>0</v>
      </c>
      <c r="S190" s="4">
        <v>0</v>
      </c>
      <c r="T190" s="4">
        <v>0</v>
      </c>
      <c r="U190" s="4">
        <f t="shared" si="30"/>
        <v>0</v>
      </c>
      <c r="V190" s="4">
        <f t="shared" si="31"/>
        <v>16</v>
      </c>
      <c r="W190" s="4">
        <f t="shared" si="32"/>
        <v>10090</v>
      </c>
      <c r="X190" s="4">
        <f t="shared" si="33"/>
        <v>76</v>
      </c>
      <c r="Y190" s="16">
        <v>0</v>
      </c>
      <c r="Z190" s="16"/>
      <c r="AA190" s="16"/>
      <c r="AB190" s="16">
        <v>0</v>
      </c>
      <c r="AC190" s="16">
        <v>0</v>
      </c>
      <c r="AD190" s="16">
        <v>0</v>
      </c>
    </row>
    <row r="191" spans="1:30" ht="20.100000000000001" customHeight="1">
      <c r="A191" s="4">
        <v>187</v>
      </c>
      <c r="B191" s="6">
        <v>2504366217</v>
      </c>
      <c r="C191" s="33" t="s">
        <v>443</v>
      </c>
      <c r="D191" s="4">
        <v>9</v>
      </c>
      <c r="E191" s="4">
        <v>5400</v>
      </c>
      <c r="F191" s="4">
        <f t="shared" si="23"/>
        <v>41</v>
      </c>
      <c r="G191" s="4">
        <v>0</v>
      </c>
      <c r="H191" s="4">
        <v>0</v>
      </c>
      <c r="I191" s="4">
        <f t="shared" si="24"/>
        <v>0</v>
      </c>
      <c r="J191" s="4"/>
      <c r="K191" s="4"/>
      <c r="L191" s="4">
        <f t="shared" si="27"/>
        <v>0</v>
      </c>
      <c r="M191" s="4">
        <v>0</v>
      </c>
      <c r="N191" s="4">
        <v>0</v>
      </c>
      <c r="O191" s="4">
        <f t="shared" si="28"/>
        <v>0</v>
      </c>
      <c r="P191" s="4">
        <v>0</v>
      </c>
      <c r="Q191" s="4">
        <v>0</v>
      </c>
      <c r="R191" s="4">
        <f t="shared" si="29"/>
        <v>0</v>
      </c>
      <c r="S191" s="4">
        <v>0</v>
      </c>
      <c r="T191" s="4">
        <v>0</v>
      </c>
      <c r="U191" s="4">
        <f t="shared" si="30"/>
        <v>0</v>
      </c>
      <c r="V191" s="4">
        <f t="shared" si="31"/>
        <v>9</v>
      </c>
      <c r="W191" s="4">
        <f t="shared" si="32"/>
        <v>5400</v>
      </c>
      <c r="X191" s="4">
        <f t="shared" si="33"/>
        <v>41</v>
      </c>
      <c r="Y191" s="16">
        <v>0</v>
      </c>
      <c r="Z191" s="16"/>
      <c r="AA191" s="16"/>
      <c r="AB191" s="16">
        <v>0</v>
      </c>
      <c r="AC191" s="16">
        <v>0</v>
      </c>
      <c r="AD191" s="16">
        <v>0</v>
      </c>
    </row>
    <row r="192" spans="1:30" ht="20.100000000000001" customHeight="1">
      <c r="A192" s="4">
        <v>188</v>
      </c>
      <c r="B192" s="6">
        <v>2503942551</v>
      </c>
      <c r="C192" s="33" t="s">
        <v>482</v>
      </c>
      <c r="D192" s="4">
        <v>17</v>
      </c>
      <c r="E192" s="4">
        <v>8750</v>
      </c>
      <c r="F192" s="4">
        <f t="shared" si="23"/>
        <v>66</v>
      </c>
      <c r="G192" s="4">
        <v>0</v>
      </c>
      <c r="H192" s="4">
        <v>0</v>
      </c>
      <c r="I192" s="4">
        <f t="shared" si="24"/>
        <v>0</v>
      </c>
      <c r="J192" s="4"/>
      <c r="K192" s="4"/>
      <c r="L192" s="4">
        <f t="shared" si="27"/>
        <v>0</v>
      </c>
      <c r="M192" s="4">
        <v>0</v>
      </c>
      <c r="N192" s="4">
        <v>0</v>
      </c>
      <c r="O192" s="4">
        <f t="shared" si="28"/>
        <v>0</v>
      </c>
      <c r="P192" s="4">
        <v>0</v>
      </c>
      <c r="Q192" s="4">
        <v>0</v>
      </c>
      <c r="R192" s="4">
        <f t="shared" si="29"/>
        <v>0</v>
      </c>
      <c r="S192" s="4">
        <v>0</v>
      </c>
      <c r="T192" s="4">
        <v>0</v>
      </c>
      <c r="U192" s="4">
        <f t="shared" si="30"/>
        <v>0</v>
      </c>
      <c r="V192" s="4">
        <f t="shared" si="31"/>
        <v>17</v>
      </c>
      <c r="W192" s="4">
        <f t="shared" si="32"/>
        <v>8750</v>
      </c>
      <c r="X192" s="4">
        <f t="shared" si="33"/>
        <v>66</v>
      </c>
      <c r="Y192" s="16">
        <v>0</v>
      </c>
      <c r="Z192" s="16"/>
      <c r="AA192" s="16"/>
      <c r="AB192" s="16">
        <v>0</v>
      </c>
      <c r="AC192" s="16">
        <v>0</v>
      </c>
      <c r="AD192" s="16">
        <v>0</v>
      </c>
    </row>
    <row r="193" spans="1:30" ht="20.100000000000001" customHeight="1">
      <c r="A193" s="4">
        <v>189</v>
      </c>
      <c r="B193" s="6">
        <v>2502506297</v>
      </c>
      <c r="C193" s="33" t="s">
        <v>483</v>
      </c>
      <c r="D193" s="4">
        <v>23</v>
      </c>
      <c r="E193" s="4">
        <v>17965</v>
      </c>
      <c r="F193" s="4">
        <f t="shared" si="23"/>
        <v>135</v>
      </c>
      <c r="G193" s="4">
        <v>0</v>
      </c>
      <c r="H193" s="4">
        <v>0</v>
      </c>
      <c r="I193" s="4">
        <f t="shared" si="24"/>
        <v>0</v>
      </c>
      <c r="J193" s="4"/>
      <c r="K193" s="4"/>
      <c r="L193" s="4">
        <f t="shared" si="27"/>
        <v>0</v>
      </c>
      <c r="M193" s="4">
        <v>0</v>
      </c>
      <c r="N193" s="4">
        <v>0</v>
      </c>
      <c r="O193" s="4">
        <f t="shared" si="28"/>
        <v>0</v>
      </c>
      <c r="P193" s="4">
        <v>0</v>
      </c>
      <c r="Q193" s="4">
        <v>0</v>
      </c>
      <c r="R193" s="4">
        <f t="shared" si="29"/>
        <v>0</v>
      </c>
      <c r="S193" s="4">
        <v>0</v>
      </c>
      <c r="T193" s="4">
        <v>0</v>
      </c>
      <c r="U193" s="4">
        <f t="shared" si="30"/>
        <v>0</v>
      </c>
      <c r="V193" s="4">
        <f t="shared" si="31"/>
        <v>23</v>
      </c>
      <c r="W193" s="4">
        <f t="shared" si="32"/>
        <v>17965</v>
      </c>
      <c r="X193" s="4">
        <f t="shared" si="33"/>
        <v>135</v>
      </c>
      <c r="Y193" s="16">
        <v>0</v>
      </c>
      <c r="Z193" s="16"/>
      <c r="AA193" s="16"/>
      <c r="AB193" s="16">
        <v>0</v>
      </c>
      <c r="AC193" s="16">
        <v>0</v>
      </c>
      <c r="AD193" s="16">
        <v>0</v>
      </c>
    </row>
    <row r="194" spans="1:30" ht="20.100000000000001" customHeight="1">
      <c r="A194" s="4">
        <v>190</v>
      </c>
      <c r="B194" s="6">
        <v>2503051900</v>
      </c>
      <c r="C194" s="33" t="s">
        <v>505</v>
      </c>
      <c r="D194" s="4">
        <v>24</v>
      </c>
      <c r="E194" s="4">
        <v>14400</v>
      </c>
      <c r="F194" s="4">
        <f t="shared" si="23"/>
        <v>108</v>
      </c>
      <c r="G194" s="4">
        <v>24</v>
      </c>
      <c r="H194" s="4">
        <v>13800</v>
      </c>
      <c r="I194" s="4">
        <f t="shared" si="24"/>
        <v>104</v>
      </c>
      <c r="J194" s="4"/>
      <c r="K194" s="4"/>
      <c r="L194" s="4">
        <f t="shared" si="27"/>
        <v>0</v>
      </c>
      <c r="M194" s="4">
        <v>0</v>
      </c>
      <c r="N194" s="4">
        <v>0</v>
      </c>
      <c r="O194" s="4">
        <f t="shared" si="28"/>
        <v>0</v>
      </c>
      <c r="P194" s="4">
        <v>0</v>
      </c>
      <c r="Q194" s="4">
        <v>0</v>
      </c>
      <c r="R194" s="4">
        <f t="shared" si="29"/>
        <v>0</v>
      </c>
      <c r="S194" s="4">
        <v>0</v>
      </c>
      <c r="T194" s="4">
        <v>0</v>
      </c>
      <c r="U194" s="4">
        <f t="shared" si="30"/>
        <v>0</v>
      </c>
      <c r="V194" s="4">
        <f t="shared" si="31"/>
        <v>48</v>
      </c>
      <c r="W194" s="4">
        <f t="shared" si="32"/>
        <v>28200</v>
      </c>
      <c r="X194" s="4">
        <f t="shared" si="33"/>
        <v>212</v>
      </c>
      <c r="Y194" s="16">
        <v>0</v>
      </c>
      <c r="Z194" s="16"/>
      <c r="AA194" s="16"/>
      <c r="AB194" s="16">
        <v>0</v>
      </c>
      <c r="AC194" s="16">
        <v>0</v>
      </c>
      <c r="AD194" s="16">
        <v>0</v>
      </c>
    </row>
    <row r="195" spans="1:30" ht="20.100000000000001" customHeight="1">
      <c r="A195" s="4">
        <v>191</v>
      </c>
      <c r="B195" s="6">
        <v>2504406163</v>
      </c>
      <c r="C195" s="33" t="s">
        <v>539</v>
      </c>
      <c r="D195" s="4">
        <v>20</v>
      </c>
      <c r="E195" s="4">
        <v>11700</v>
      </c>
      <c r="F195" s="4">
        <f t="shared" si="23"/>
        <v>88</v>
      </c>
      <c r="G195" s="4">
        <v>26</v>
      </c>
      <c r="H195" s="4">
        <v>14400</v>
      </c>
      <c r="I195" s="4">
        <f t="shared" si="24"/>
        <v>108</v>
      </c>
      <c r="J195" s="4">
        <v>7</v>
      </c>
      <c r="K195" s="4">
        <v>4200</v>
      </c>
      <c r="L195" s="4">
        <f t="shared" ref="L195:L211" si="39">ROUNDUP(K195*0.75%,0)</f>
        <v>32</v>
      </c>
      <c r="M195" s="4">
        <v>0</v>
      </c>
      <c r="N195" s="4">
        <v>0</v>
      </c>
      <c r="O195" s="4">
        <f t="shared" ref="O195:O211" si="40">ROUNDUP(N195*0.75%,0)</f>
        <v>0</v>
      </c>
      <c r="P195" s="4">
        <v>0</v>
      </c>
      <c r="Q195" s="4">
        <v>0</v>
      </c>
      <c r="R195" s="4">
        <f t="shared" ref="R195:R211" si="41">ROUNDUP(Q195*0.75%,0)</f>
        <v>0</v>
      </c>
      <c r="S195" s="4">
        <v>0</v>
      </c>
      <c r="T195" s="4">
        <v>0</v>
      </c>
      <c r="U195" s="4">
        <f t="shared" ref="U195:U211" si="42">ROUNDUP(T195*0.75%,0)</f>
        <v>0</v>
      </c>
      <c r="V195" s="4">
        <f t="shared" ref="V195:V211" si="43">+D195+G195+J195+M195+P195+S195</f>
        <v>53</v>
      </c>
      <c r="W195" s="4">
        <f t="shared" ref="W195:W211" si="44">+E195+H195+K195+N195+Q195+T195</f>
        <v>30300</v>
      </c>
      <c r="X195" s="4">
        <f t="shared" ref="X195:X211" si="45">+F195+I195+L195+O195+R195+U195</f>
        <v>228</v>
      </c>
      <c r="Y195" s="16">
        <v>0</v>
      </c>
      <c r="Z195" s="16"/>
      <c r="AA195" s="16"/>
      <c r="AB195" s="16">
        <v>0</v>
      </c>
      <c r="AC195" s="16">
        <v>0</v>
      </c>
      <c r="AD195" s="16">
        <v>0</v>
      </c>
    </row>
    <row r="196" spans="1:30" ht="20.100000000000001" customHeight="1">
      <c r="A196" s="4">
        <v>192</v>
      </c>
      <c r="B196" s="6">
        <v>2503173311</v>
      </c>
      <c r="C196" s="33" t="s">
        <v>542</v>
      </c>
      <c r="D196" s="4">
        <v>22</v>
      </c>
      <c r="E196" s="4">
        <v>11360</v>
      </c>
      <c r="F196" s="4">
        <f t="shared" si="23"/>
        <v>86</v>
      </c>
      <c r="G196" s="4">
        <v>25</v>
      </c>
      <c r="H196" s="4">
        <v>13800</v>
      </c>
      <c r="I196" s="4">
        <f t="shared" si="24"/>
        <v>104</v>
      </c>
      <c r="J196" s="4"/>
      <c r="K196" s="4"/>
      <c r="L196" s="4">
        <f t="shared" si="39"/>
        <v>0</v>
      </c>
      <c r="M196" s="4">
        <v>0</v>
      </c>
      <c r="N196" s="4">
        <v>0</v>
      </c>
      <c r="O196" s="4">
        <f t="shared" si="40"/>
        <v>0</v>
      </c>
      <c r="P196" s="4">
        <v>0</v>
      </c>
      <c r="Q196" s="4">
        <v>0</v>
      </c>
      <c r="R196" s="4">
        <f t="shared" si="41"/>
        <v>0</v>
      </c>
      <c r="S196" s="4">
        <v>0</v>
      </c>
      <c r="T196" s="4">
        <v>0</v>
      </c>
      <c r="U196" s="4">
        <f t="shared" si="42"/>
        <v>0</v>
      </c>
      <c r="V196" s="4">
        <f t="shared" si="43"/>
        <v>47</v>
      </c>
      <c r="W196" s="4">
        <f t="shared" si="44"/>
        <v>25160</v>
      </c>
      <c r="X196" s="4">
        <f t="shared" si="45"/>
        <v>190</v>
      </c>
      <c r="Y196" s="16">
        <v>0</v>
      </c>
      <c r="Z196" s="16"/>
      <c r="AA196" s="16"/>
      <c r="AB196" s="16">
        <v>0</v>
      </c>
      <c r="AC196" s="16">
        <v>0</v>
      </c>
      <c r="AD196" s="16">
        <v>0</v>
      </c>
    </row>
    <row r="197" spans="1:30" ht="20.100000000000001" customHeight="1">
      <c r="A197" s="4">
        <v>193</v>
      </c>
      <c r="B197" s="6">
        <v>2504452556</v>
      </c>
      <c r="C197" s="33" t="s">
        <v>627</v>
      </c>
      <c r="D197" s="70">
        <v>3</v>
      </c>
      <c r="E197" s="70">
        <v>1800</v>
      </c>
      <c r="F197" s="70">
        <f t="shared" ref="F197" si="46">ROUNDUP(E197*0.75%,0)</f>
        <v>14</v>
      </c>
      <c r="G197" s="70">
        <v>2</v>
      </c>
      <c r="H197" s="70">
        <v>1200</v>
      </c>
      <c r="I197" s="70">
        <f t="shared" si="24"/>
        <v>9</v>
      </c>
      <c r="J197" s="4"/>
      <c r="K197" s="4"/>
      <c r="L197" s="4">
        <f t="shared" si="39"/>
        <v>0</v>
      </c>
      <c r="M197" s="4">
        <v>0</v>
      </c>
      <c r="N197" s="4">
        <v>0</v>
      </c>
      <c r="O197" s="4">
        <f t="shared" si="40"/>
        <v>0</v>
      </c>
      <c r="P197" s="4">
        <v>0</v>
      </c>
      <c r="Q197" s="4">
        <v>0</v>
      </c>
      <c r="R197" s="4">
        <f t="shared" si="41"/>
        <v>0</v>
      </c>
      <c r="S197" s="4">
        <v>0</v>
      </c>
      <c r="T197" s="4">
        <v>0</v>
      </c>
      <c r="U197" s="4">
        <f t="shared" si="42"/>
        <v>0</v>
      </c>
      <c r="V197" s="4">
        <f t="shared" si="43"/>
        <v>5</v>
      </c>
      <c r="W197" s="4">
        <f t="shared" si="44"/>
        <v>3000</v>
      </c>
      <c r="X197" s="4">
        <f t="shared" si="45"/>
        <v>23</v>
      </c>
      <c r="Y197" s="16">
        <v>0</v>
      </c>
      <c r="Z197" s="16"/>
      <c r="AA197" s="16"/>
      <c r="AB197" s="16">
        <v>0</v>
      </c>
      <c r="AC197" s="16">
        <v>0</v>
      </c>
      <c r="AD197" s="16">
        <v>0</v>
      </c>
    </row>
    <row r="198" spans="1:30" ht="20.100000000000001" customHeight="1">
      <c r="A198" s="4">
        <v>194</v>
      </c>
      <c r="B198" s="10">
        <v>2504422677</v>
      </c>
      <c r="C198" s="31" t="s">
        <v>592</v>
      </c>
      <c r="D198" s="4">
        <v>18</v>
      </c>
      <c r="E198" s="4">
        <v>10000</v>
      </c>
      <c r="F198" s="4">
        <f t="shared" si="23"/>
        <v>75</v>
      </c>
      <c r="G198" s="4">
        <v>0</v>
      </c>
      <c r="H198" s="4">
        <v>0</v>
      </c>
      <c r="I198" s="4">
        <f t="shared" si="24"/>
        <v>0</v>
      </c>
      <c r="J198" s="4"/>
      <c r="K198" s="4"/>
      <c r="L198" s="4">
        <f t="shared" si="39"/>
        <v>0</v>
      </c>
      <c r="M198" s="4">
        <v>0</v>
      </c>
      <c r="N198" s="4">
        <v>0</v>
      </c>
      <c r="O198" s="4">
        <f t="shared" si="40"/>
        <v>0</v>
      </c>
      <c r="P198" s="4">
        <v>0</v>
      </c>
      <c r="Q198" s="4">
        <v>0</v>
      </c>
      <c r="R198" s="4">
        <f t="shared" si="41"/>
        <v>0</v>
      </c>
      <c r="S198" s="4">
        <v>0</v>
      </c>
      <c r="T198" s="4">
        <v>0</v>
      </c>
      <c r="U198" s="4">
        <f t="shared" si="42"/>
        <v>0</v>
      </c>
      <c r="V198" s="4">
        <f t="shared" si="43"/>
        <v>18</v>
      </c>
      <c r="W198" s="4">
        <f t="shared" si="44"/>
        <v>10000</v>
      </c>
      <c r="X198" s="4">
        <f t="shared" si="45"/>
        <v>75</v>
      </c>
      <c r="Y198" s="16">
        <v>0</v>
      </c>
      <c r="Z198" s="16"/>
      <c r="AA198" s="16"/>
      <c r="AB198" s="16">
        <v>0</v>
      </c>
      <c r="AC198" s="16">
        <v>0</v>
      </c>
      <c r="AD198" s="16">
        <v>0</v>
      </c>
    </row>
    <row r="199" spans="1:30" ht="20.100000000000001" customHeight="1">
      <c r="A199" s="4">
        <v>195</v>
      </c>
      <c r="B199" s="41">
        <v>2504452542</v>
      </c>
      <c r="C199" s="32" t="s">
        <v>628</v>
      </c>
      <c r="D199" s="4">
        <v>4</v>
      </c>
      <c r="E199" s="4">
        <v>2400</v>
      </c>
      <c r="F199" s="4">
        <f t="shared" si="23"/>
        <v>18</v>
      </c>
      <c r="G199" s="4">
        <v>2</v>
      </c>
      <c r="H199" s="4">
        <v>1200</v>
      </c>
      <c r="I199" s="4">
        <f t="shared" si="24"/>
        <v>9</v>
      </c>
      <c r="J199" s="4"/>
      <c r="K199" s="4"/>
      <c r="L199" s="4">
        <f t="shared" si="39"/>
        <v>0</v>
      </c>
      <c r="M199" s="4">
        <v>0</v>
      </c>
      <c r="N199" s="4">
        <v>0</v>
      </c>
      <c r="O199" s="4">
        <f t="shared" si="40"/>
        <v>0</v>
      </c>
      <c r="P199" s="4">
        <v>0</v>
      </c>
      <c r="Q199" s="4">
        <v>0</v>
      </c>
      <c r="R199" s="4">
        <f t="shared" si="41"/>
        <v>0</v>
      </c>
      <c r="S199" s="4">
        <v>0</v>
      </c>
      <c r="T199" s="4">
        <v>0</v>
      </c>
      <c r="U199" s="4">
        <f t="shared" si="42"/>
        <v>0</v>
      </c>
      <c r="V199" s="4">
        <f t="shared" si="43"/>
        <v>6</v>
      </c>
      <c r="W199" s="4">
        <f t="shared" si="44"/>
        <v>3600</v>
      </c>
      <c r="X199" s="4">
        <f t="shared" si="45"/>
        <v>27</v>
      </c>
      <c r="Y199" s="16">
        <v>0</v>
      </c>
      <c r="Z199" s="16"/>
      <c r="AA199" s="16"/>
      <c r="AB199" s="16">
        <v>0</v>
      </c>
      <c r="AC199" s="16">
        <v>0</v>
      </c>
      <c r="AD199" s="16">
        <v>0</v>
      </c>
    </row>
    <row r="200" spans="1:30" ht="20.100000000000001" customHeight="1">
      <c r="A200" s="4">
        <v>196</v>
      </c>
      <c r="B200" s="41">
        <v>2504452531</v>
      </c>
      <c r="C200" s="4" t="s">
        <v>631</v>
      </c>
      <c r="D200" s="4">
        <v>4</v>
      </c>
      <c r="E200" s="4">
        <v>2200</v>
      </c>
      <c r="F200" s="4">
        <f t="shared" si="23"/>
        <v>17</v>
      </c>
      <c r="G200" s="4">
        <v>25</v>
      </c>
      <c r="H200" s="4">
        <v>14200</v>
      </c>
      <c r="I200" s="4">
        <f t="shared" si="24"/>
        <v>107</v>
      </c>
      <c r="J200" s="4">
        <v>8</v>
      </c>
      <c r="K200" s="4">
        <v>3692</v>
      </c>
      <c r="L200" s="4">
        <f t="shared" si="39"/>
        <v>28</v>
      </c>
      <c r="M200" s="4">
        <v>0</v>
      </c>
      <c r="N200" s="4">
        <v>0</v>
      </c>
      <c r="O200" s="4">
        <f t="shared" si="40"/>
        <v>0</v>
      </c>
      <c r="P200" s="4">
        <v>0</v>
      </c>
      <c r="Q200" s="4">
        <v>0</v>
      </c>
      <c r="R200" s="4">
        <f t="shared" si="41"/>
        <v>0</v>
      </c>
      <c r="S200" s="4">
        <v>0</v>
      </c>
      <c r="T200" s="4">
        <v>0</v>
      </c>
      <c r="U200" s="4">
        <f t="shared" si="42"/>
        <v>0</v>
      </c>
      <c r="V200" s="4">
        <f t="shared" si="43"/>
        <v>37</v>
      </c>
      <c r="W200" s="4">
        <f t="shared" si="44"/>
        <v>20092</v>
      </c>
      <c r="X200" s="4">
        <f t="shared" si="45"/>
        <v>152</v>
      </c>
      <c r="Y200" s="16">
        <v>0</v>
      </c>
      <c r="Z200" s="16"/>
      <c r="AA200" s="16"/>
      <c r="AB200" s="16">
        <v>0</v>
      </c>
      <c r="AC200" s="16">
        <v>0</v>
      </c>
      <c r="AD200" s="16">
        <v>0</v>
      </c>
    </row>
    <row r="201" spans="1:30" ht="20.100000000000001" customHeight="1">
      <c r="A201" s="4">
        <v>197</v>
      </c>
      <c r="B201" s="41">
        <v>2504462023</v>
      </c>
      <c r="C201" s="32" t="s">
        <v>682</v>
      </c>
      <c r="D201" s="4"/>
      <c r="E201" s="4"/>
      <c r="F201" s="4">
        <f t="shared" si="23"/>
        <v>0</v>
      </c>
      <c r="G201" s="4">
        <v>3</v>
      </c>
      <c r="H201" s="4">
        <v>1440</v>
      </c>
      <c r="I201" s="4">
        <f t="shared" si="24"/>
        <v>11</v>
      </c>
      <c r="J201" s="4"/>
      <c r="K201" s="4"/>
      <c r="L201" s="4">
        <f t="shared" si="39"/>
        <v>0</v>
      </c>
      <c r="M201" s="4">
        <v>0</v>
      </c>
      <c r="N201" s="4">
        <v>0</v>
      </c>
      <c r="O201" s="4">
        <f t="shared" si="40"/>
        <v>0</v>
      </c>
      <c r="P201" s="4">
        <v>0</v>
      </c>
      <c r="Q201" s="4">
        <v>0</v>
      </c>
      <c r="R201" s="4">
        <f t="shared" si="41"/>
        <v>0</v>
      </c>
      <c r="S201" s="4">
        <v>0</v>
      </c>
      <c r="T201" s="4">
        <v>0</v>
      </c>
      <c r="U201" s="4">
        <f t="shared" si="42"/>
        <v>0</v>
      </c>
      <c r="V201" s="4">
        <f t="shared" si="43"/>
        <v>3</v>
      </c>
      <c r="W201" s="4">
        <f t="shared" si="44"/>
        <v>1440</v>
      </c>
      <c r="X201" s="4">
        <f t="shared" si="45"/>
        <v>11</v>
      </c>
      <c r="Y201" s="16">
        <v>0</v>
      </c>
      <c r="Z201" s="16"/>
      <c r="AA201" s="16"/>
      <c r="AB201" s="16">
        <v>0</v>
      </c>
      <c r="AC201" s="16">
        <v>0</v>
      </c>
      <c r="AD201" s="16">
        <v>0</v>
      </c>
    </row>
    <row r="202" spans="1:30" ht="20.100000000000001" customHeight="1">
      <c r="A202" s="4">
        <v>198</v>
      </c>
      <c r="B202" s="41">
        <v>2503180154</v>
      </c>
      <c r="C202" s="32" t="s">
        <v>684</v>
      </c>
      <c r="D202" s="4"/>
      <c r="E202" s="4"/>
      <c r="F202" s="4">
        <f t="shared" si="23"/>
        <v>0</v>
      </c>
      <c r="G202" s="4">
        <v>18</v>
      </c>
      <c r="H202" s="4">
        <v>10200</v>
      </c>
      <c r="I202" s="4">
        <f t="shared" si="24"/>
        <v>77</v>
      </c>
      <c r="J202" s="4">
        <v>7</v>
      </c>
      <c r="K202" s="4">
        <v>3231</v>
      </c>
      <c r="L202" s="4">
        <f t="shared" si="39"/>
        <v>25</v>
      </c>
      <c r="M202" s="4">
        <v>0</v>
      </c>
      <c r="N202" s="4">
        <v>0</v>
      </c>
      <c r="O202" s="4">
        <f t="shared" si="40"/>
        <v>0</v>
      </c>
      <c r="P202" s="4">
        <v>0</v>
      </c>
      <c r="Q202" s="4">
        <v>0</v>
      </c>
      <c r="R202" s="4">
        <f t="shared" si="41"/>
        <v>0</v>
      </c>
      <c r="S202" s="4">
        <v>0</v>
      </c>
      <c r="T202" s="4">
        <v>0</v>
      </c>
      <c r="U202" s="4">
        <f t="shared" si="42"/>
        <v>0</v>
      </c>
      <c r="V202" s="4">
        <f t="shared" si="43"/>
        <v>25</v>
      </c>
      <c r="W202" s="4">
        <f t="shared" si="44"/>
        <v>13431</v>
      </c>
      <c r="X202" s="4">
        <f t="shared" si="45"/>
        <v>102</v>
      </c>
      <c r="Y202" s="16">
        <v>0</v>
      </c>
      <c r="Z202" s="16"/>
      <c r="AA202" s="16"/>
      <c r="AB202" s="16">
        <v>0</v>
      </c>
      <c r="AC202" s="16">
        <v>0</v>
      </c>
      <c r="AD202" s="16">
        <v>0</v>
      </c>
    </row>
    <row r="203" spans="1:30" ht="20.100000000000001" customHeight="1">
      <c r="A203" s="4">
        <v>199</v>
      </c>
      <c r="B203" s="41">
        <v>2504455885</v>
      </c>
      <c r="C203" s="32" t="s">
        <v>685</v>
      </c>
      <c r="D203" s="4"/>
      <c r="E203" s="4"/>
      <c r="F203" s="4">
        <f t="shared" ref="F203:F213" si="47">ROUNDUP(E203*0.75%,0)</f>
        <v>0</v>
      </c>
      <c r="G203" s="4">
        <v>21</v>
      </c>
      <c r="H203" s="4">
        <v>12000</v>
      </c>
      <c r="I203" s="4">
        <f t="shared" ref="I203:I213" si="48">ROUNDUP(H203*0.75%,0)</f>
        <v>90</v>
      </c>
      <c r="J203" s="4">
        <v>4</v>
      </c>
      <c r="K203" s="4">
        <v>2000</v>
      </c>
      <c r="L203" s="4">
        <f t="shared" si="39"/>
        <v>15</v>
      </c>
      <c r="M203" s="4">
        <v>0</v>
      </c>
      <c r="N203" s="4">
        <v>0</v>
      </c>
      <c r="O203" s="4">
        <f t="shared" si="40"/>
        <v>0</v>
      </c>
      <c r="P203" s="4">
        <v>0</v>
      </c>
      <c r="Q203" s="4">
        <v>0</v>
      </c>
      <c r="R203" s="4">
        <f t="shared" si="41"/>
        <v>0</v>
      </c>
      <c r="S203" s="4">
        <v>0</v>
      </c>
      <c r="T203" s="4">
        <v>0</v>
      </c>
      <c r="U203" s="4">
        <f t="shared" si="42"/>
        <v>0</v>
      </c>
      <c r="V203" s="4">
        <f t="shared" si="43"/>
        <v>25</v>
      </c>
      <c r="W203" s="4">
        <f t="shared" si="44"/>
        <v>14000</v>
      </c>
      <c r="X203" s="4">
        <f t="shared" si="45"/>
        <v>105</v>
      </c>
      <c r="Y203" s="16">
        <v>0</v>
      </c>
      <c r="Z203" s="16"/>
      <c r="AA203" s="16"/>
      <c r="AB203" s="16">
        <v>0</v>
      </c>
      <c r="AC203" s="16">
        <v>0</v>
      </c>
      <c r="AD203" s="16">
        <v>0</v>
      </c>
    </row>
    <row r="204" spans="1:30" ht="20.100000000000001" customHeight="1">
      <c r="A204" s="4">
        <v>200</v>
      </c>
      <c r="B204" s="41">
        <v>2501949489</v>
      </c>
      <c r="C204" s="32" t="s">
        <v>64</v>
      </c>
      <c r="D204" s="4">
        <v>23</v>
      </c>
      <c r="E204" s="4">
        <v>21000</v>
      </c>
      <c r="F204" s="4">
        <f t="shared" si="47"/>
        <v>158</v>
      </c>
      <c r="G204" s="4">
        <v>0</v>
      </c>
      <c r="H204" s="4">
        <v>0</v>
      </c>
      <c r="I204" s="4">
        <f t="shared" si="48"/>
        <v>0</v>
      </c>
      <c r="J204" s="4"/>
      <c r="K204" s="4"/>
      <c r="L204" s="4">
        <f t="shared" si="39"/>
        <v>0</v>
      </c>
      <c r="M204" s="4">
        <v>0</v>
      </c>
      <c r="N204" s="4">
        <v>0</v>
      </c>
      <c r="O204" s="4">
        <f t="shared" si="40"/>
        <v>0</v>
      </c>
      <c r="P204" s="4">
        <v>0</v>
      </c>
      <c r="Q204" s="4">
        <v>0</v>
      </c>
      <c r="R204" s="4">
        <f t="shared" si="41"/>
        <v>0</v>
      </c>
      <c r="S204" s="4">
        <v>0</v>
      </c>
      <c r="T204" s="4">
        <v>0</v>
      </c>
      <c r="U204" s="4">
        <f t="shared" si="42"/>
        <v>0</v>
      </c>
      <c r="V204" s="4">
        <f t="shared" si="43"/>
        <v>23</v>
      </c>
      <c r="W204" s="4">
        <f t="shared" si="44"/>
        <v>21000</v>
      </c>
      <c r="X204" s="4">
        <f t="shared" si="45"/>
        <v>158</v>
      </c>
      <c r="Y204" s="16">
        <v>0</v>
      </c>
      <c r="Z204" s="16"/>
      <c r="AA204" s="16"/>
      <c r="AB204" s="16">
        <v>0</v>
      </c>
      <c r="AC204" s="16">
        <v>0</v>
      </c>
      <c r="AD204" s="16">
        <v>0</v>
      </c>
    </row>
    <row r="205" spans="1:30" ht="20.100000000000001" customHeight="1">
      <c r="A205" s="4">
        <v>201</v>
      </c>
      <c r="B205" s="6">
        <v>2502987769</v>
      </c>
      <c r="C205" s="19" t="s">
        <v>484</v>
      </c>
      <c r="D205" s="4">
        <v>26</v>
      </c>
      <c r="E205" s="4">
        <v>25000</v>
      </c>
      <c r="F205" s="4">
        <f t="shared" si="47"/>
        <v>188</v>
      </c>
      <c r="G205" s="4">
        <v>26</v>
      </c>
      <c r="H205" s="4">
        <v>25000</v>
      </c>
      <c r="I205" s="4">
        <f t="shared" si="48"/>
        <v>188</v>
      </c>
      <c r="J205" s="4">
        <v>26</v>
      </c>
      <c r="K205" s="4">
        <v>25000</v>
      </c>
      <c r="L205" s="4">
        <f t="shared" si="39"/>
        <v>188</v>
      </c>
      <c r="M205" s="4">
        <v>26</v>
      </c>
      <c r="N205" s="4">
        <v>25000</v>
      </c>
      <c r="O205" s="4">
        <f t="shared" si="40"/>
        <v>188</v>
      </c>
      <c r="P205" s="4">
        <v>0</v>
      </c>
      <c r="Q205" s="4">
        <v>0</v>
      </c>
      <c r="R205" s="4">
        <f t="shared" si="41"/>
        <v>0</v>
      </c>
      <c r="S205" s="4">
        <v>0</v>
      </c>
      <c r="T205" s="4">
        <v>0</v>
      </c>
      <c r="U205" s="4">
        <f t="shared" si="42"/>
        <v>0</v>
      </c>
      <c r="V205" s="4">
        <f t="shared" si="43"/>
        <v>104</v>
      </c>
      <c r="W205" s="4">
        <f t="shared" si="44"/>
        <v>100000</v>
      </c>
      <c r="X205" s="4">
        <f t="shared" si="45"/>
        <v>752</v>
      </c>
      <c r="Y205" s="5">
        <f t="shared" ref="Y205:Y211" si="49">+B205-Z205</f>
        <v>0</v>
      </c>
      <c r="Z205" s="16">
        <v>2502987769</v>
      </c>
      <c r="AA205" s="16" t="s">
        <v>484</v>
      </c>
      <c r="AB205" s="16">
        <v>26</v>
      </c>
      <c r="AC205" s="16">
        <v>25000</v>
      </c>
      <c r="AD205" s="16">
        <v>188</v>
      </c>
    </row>
    <row r="206" spans="1:30" ht="20.100000000000001" customHeight="1">
      <c r="A206" s="4">
        <v>202</v>
      </c>
      <c r="B206" s="10">
        <v>2502237511</v>
      </c>
      <c r="C206" s="20" t="s">
        <v>132</v>
      </c>
      <c r="D206" s="4">
        <v>24</v>
      </c>
      <c r="E206" s="4">
        <v>13200</v>
      </c>
      <c r="F206" s="4">
        <f t="shared" si="47"/>
        <v>99</v>
      </c>
      <c r="G206" s="4">
        <v>20</v>
      </c>
      <c r="H206" s="4">
        <v>11793</v>
      </c>
      <c r="I206" s="4">
        <f t="shared" si="48"/>
        <v>89</v>
      </c>
      <c r="J206" s="4">
        <v>23</v>
      </c>
      <c r="K206" s="4">
        <v>13340</v>
      </c>
      <c r="L206" s="4">
        <f t="shared" si="39"/>
        <v>101</v>
      </c>
      <c r="M206" s="4">
        <v>21</v>
      </c>
      <c r="N206" s="4">
        <v>12566</v>
      </c>
      <c r="O206" s="4">
        <f t="shared" si="40"/>
        <v>95</v>
      </c>
      <c r="P206" s="4">
        <v>0</v>
      </c>
      <c r="Q206" s="4">
        <v>0</v>
      </c>
      <c r="R206" s="4">
        <f t="shared" si="41"/>
        <v>0</v>
      </c>
      <c r="S206" s="4">
        <v>0</v>
      </c>
      <c r="T206" s="4">
        <v>0</v>
      </c>
      <c r="U206" s="4">
        <f t="shared" si="42"/>
        <v>0</v>
      </c>
      <c r="V206" s="4">
        <f t="shared" si="43"/>
        <v>88</v>
      </c>
      <c r="W206" s="4">
        <f t="shared" si="44"/>
        <v>50899</v>
      </c>
      <c r="X206" s="4">
        <f t="shared" si="45"/>
        <v>384</v>
      </c>
      <c r="Y206" s="5">
        <f t="shared" si="49"/>
        <v>0</v>
      </c>
      <c r="Z206" s="16">
        <v>2502237511</v>
      </c>
      <c r="AA206" s="16" t="s">
        <v>132</v>
      </c>
      <c r="AB206" s="16">
        <v>21</v>
      </c>
      <c r="AC206" s="16">
        <v>12566</v>
      </c>
      <c r="AD206" s="16">
        <v>95</v>
      </c>
    </row>
    <row r="207" spans="1:30" ht="20.100000000000001" customHeight="1">
      <c r="A207" s="4">
        <v>203</v>
      </c>
      <c r="B207" s="10">
        <v>2502314693</v>
      </c>
      <c r="C207" s="20" t="s">
        <v>397</v>
      </c>
      <c r="D207" s="4">
        <v>25</v>
      </c>
      <c r="E207" s="4">
        <v>15200</v>
      </c>
      <c r="F207" s="4">
        <f t="shared" si="47"/>
        <v>114</v>
      </c>
      <c r="G207" s="4">
        <v>23</v>
      </c>
      <c r="H207" s="4">
        <v>14100</v>
      </c>
      <c r="I207" s="4">
        <f t="shared" si="48"/>
        <v>106</v>
      </c>
      <c r="J207" s="4">
        <v>15</v>
      </c>
      <c r="K207" s="4">
        <v>9200</v>
      </c>
      <c r="L207" s="4">
        <f t="shared" si="39"/>
        <v>69</v>
      </c>
      <c r="M207" s="4">
        <v>23</v>
      </c>
      <c r="N207" s="4">
        <v>14436</v>
      </c>
      <c r="O207" s="4">
        <f t="shared" si="40"/>
        <v>109</v>
      </c>
      <c r="P207" s="4">
        <v>0</v>
      </c>
      <c r="Q207" s="4">
        <v>0</v>
      </c>
      <c r="R207" s="4">
        <f t="shared" si="41"/>
        <v>0</v>
      </c>
      <c r="S207" s="4">
        <v>0</v>
      </c>
      <c r="T207" s="4">
        <v>0</v>
      </c>
      <c r="U207" s="4">
        <f t="shared" si="42"/>
        <v>0</v>
      </c>
      <c r="V207" s="4">
        <f t="shared" si="43"/>
        <v>86</v>
      </c>
      <c r="W207" s="4">
        <f t="shared" si="44"/>
        <v>52936</v>
      </c>
      <c r="X207" s="4">
        <f t="shared" si="45"/>
        <v>398</v>
      </c>
      <c r="Y207" s="5">
        <f t="shared" si="49"/>
        <v>0</v>
      </c>
      <c r="Z207" s="16">
        <v>2502314693</v>
      </c>
      <c r="AA207" s="16" t="s">
        <v>397</v>
      </c>
      <c r="AB207" s="16">
        <v>23</v>
      </c>
      <c r="AC207" s="16">
        <v>14436</v>
      </c>
      <c r="AD207" s="16">
        <v>109</v>
      </c>
    </row>
    <row r="208" spans="1:30" ht="20.100000000000001" customHeight="1">
      <c r="A208" s="4">
        <v>204</v>
      </c>
      <c r="B208" s="10">
        <v>2501980649</v>
      </c>
      <c r="C208" s="20" t="s">
        <v>188</v>
      </c>
      <c r="D208" s="4">
        <v>21</v>
      </c>
      <c r="E208" s="4">
        <v>12600</v>
      </c>
      <c r="F208" s="4">
        <f t="shared" si="47"/>
        <v>95</v>
      </c>
      <c r="G208" s="4">
        <v>25</v>
      </c>
      <c r="H208" s="4">
        <v>15400</v>
      </c>
      <c r="I208" s="4">
        <f t="shared" si="48"/>
        <v>116</v>
      </c>
      <c r="J208" s="4">
        <v>22</v>
      </c>
      <c r="K208" s="4">
        <v>13400</v>
      </c>
      <c r="L208" s="4">
        <f t="shared" si="39"/>
        <v>101</v>
      </c>
      <c r="M208" s="4">
        <v>23</v>
      </c>
      <c r="N208" s="4">
        <v>14436</v>
      </c>
      <c r="O208" s="4">
        <f t="shared" si="40"/>
        <v>109</v>
      </c>
      <c r="P208" s="4">
        <v>0</v>
      </c>
      <c r="Q208" s="4">
        <v>0</v>
      </c>
      <c r="R208" s="4">
        <f t="shared" si="41"/>
        <v>0</v>
      </c>
      <c r="S208" s="4">
        <v>0</v>
      </c>
      <c r="T208" s="4">
        <v>0</v>
      </c>
      <c r="U208" s="4">
        <f t="shared" si="42"/>
        <v>0</v>
      </c>
      <c r="V208" s="4">
        <f t="shared" si="43"/>
        <v>91</v>
      </c>
      <c r="W208" s="4">
        <f t="shared" si="44"/>
        <v>55836</v>
      </c>
      <c r="X208" s="4">
        <f t="shared" si="45"/>
        <v>421</v>
      </c>
      <c r="Y208" s="5">
        <f t="shared" si="49"/>
        <v>0</v>
      </c>
      <c r="Z208" s="16">
        <v>2501980649</v>
      </c>
      <c r="AA208" s="16" t="s">
        <v>188</v>
      </c>
      <c r="AB208" s="16">
        <v>23</v>
      </c>
      <c r="AC208" s="16">
        <v>14436</v>
      </c>
      <c r="AD208" s="16">
        <v>109</v>
      </c>
    </row>
    <row r="209" spans="1:30" ht="20.100000000000001" customHeight="1">
      <c r="A209" s="4">
        <v>205</v>
      </c>
      <c r="B209" s="10">
        <v>2502506260</v>
      </c>
      <c r="C209" s="20" t="s">
        <v>39</v>
      </c>
      <c r="D209" s="4">
        <v>25</v>
      </c>
      <c r="E209" s="4">
        <v>13750</v>
      </c>
      <c r="F209" s="4">
        <f t="shared" si="47"/>
        <v>104</v>
      </c>
      <c r="G209" s="4">
        <v>20</v>
      </c>
      <c r="H209" s="4">
        <v>11793</v>
      </c>
      <c r="I209" s="4">
        <f t="shared" si="48"/>
        <v>89</v>
      </c>
      <c r="J209" s="4">
        <v>1</v>
      </c>
      <c r="K209" s="4">
        <v>580</v>
      </c>
      <c r="L209" s="4">
        <f t="shared" si="39"/>
        <v>5</v>
      </c>
      <c r="M209" s="4">
        <v>23</v>
      </c>
      <c r="N209" s="4">
        <v>13726</v>
      </c>
      <c r="O209" s="4">
        <f t="shared" si="40"/>
        <v>103</v>
      </c>
      <c r="P209" s="4">
        <v>0</v>
      </c>
      <c r="Q209" s="4">
        <v>0</v>
      </c>
      <c r="R209" s="4">
        <f t="shared" si="41"/>
        <v>0</v>
      </c>
      <c r="S209" s="4">
        <v>0</v>
      </c>
      <c r="T209" s="4">
        <v>0</v>
      </c>
      <c r="U209" s="4">
        <f t="shared" si="42"/>
        <v>0</v>
      </c>
      <c r="V209" s="4">
        <f t="shared" si="43"/>
        <v>69</v>
      </c>
      <c r="W209" s="4">
        <f t="shared" si="44"/>
        <v>39849</v>
      </c>
      <c r="X209" s="4">
        <f t="shared" si="45"/>
        <v>301</v>
      </c>
      <c r="Y209" s="5">
        <f t="shared" si="49"/>
        <v>0</v>
      </c>
      <c r="Z209" s="16">
        <v>2502506260</v>
      </c>
      <c r="AA209" s="16" t="s">
        <v>39</v>
      </c>
      <c r="AB209" s="16">
        <v>23</v>
      </c>
      <c r="AC209" s="16">
        <v>13726</v>
      </c>
      <c r="AD209" s="16">
        <v>103</v>
      </c>
    </row>
    <row r="210" spans="1:30" ht="20.100000000000001" customHeight="1">
      <c r="A210" s="4">
        <v>206</v>
      </c>
      <c r="B210" s="10">
        <v>2502913295</v>
      </c>
      <c r="C210" s="20" t="s">
        <v>133</v>
      </c>
      <c r="D210" s="4">
        <v>21</v>
      </c>
      <c r="E210" s="4">
        <v>11550</v>
      </c>
      <c r="F210" s="4">
        <f t="shared" si="47"/>
        <v>87</v>
      </c>
      <c r="G210" s="4">
        <v>23</v>
      </c>
      <c r="H210" s="4">
        <v>13340</v>
      </c>
      <c r="I210" s="4">
        <f t="shared" si="48"/>
        <v>101</v>
      </c>
      <c r="J210" s="4">
        <v>24</v>
      </c>
      <c r="K210" s="4">
        <v>14306</v>
      </c>
      <c r="L210" s="4">
        <f t="shared" si="39"/>
        <v>108</v>
      </c>
      <c r="M210" s="4">
        <v>20</v>
      </c>
      <c r="N210" s="4">
        <v>11986</v>
      </c>
      <c r="O210" s="4">
        <f t="shared" si="40"/>
        <v>90</v>
      </c>
      <c r="P210" s="4">
        <v>0</v>
      </c>
      <c r="Q210" s="4">
        <v>0</v>
      </c>
      <c r="R210" s="4">
        <f t="shared" si="41"/>
        <v>0</v>
      </c>
      <c r="S210" s="4">
        <v>0</v>
      </c>
      <c r="T210" s="4">
        <v>0</v>
      </c>
      <c r="U210" s="4">
        <f t="shared" si="42"/>
        <v>0</v>
      </c>
      <c r="V210" s="4">
        <f t="shared" si="43"/>
        <v>88</v>
      </c>
      <c r="W210" s="4">
        <f t="shared" si="44"/>
        <v>51182</v>
      </c>
      <c r="X210" s="4">
        <f t="shared" si="45"/>
        <v>386</v>
      </c>
      <c r="Y210" s="5">
        <f t="shared" si="49"/>
        <v>0</v>
      </c>
      <c r="Z210" s="16">
        <v>2502913295</v>
      </c>
      <c r="AA210" s="16" t="s">
        <v>133</v>
      </c>
      <c r="AB210" s="16">
        <v>20</v>
      </c>
      <c r="AC210" s="16">
        <v>11986</v>
      </c>
      <c r="AD210" s="16">
        <v>90</v>
      </c>
    </row>
    <row r="211" spans="1:30" ht="20.100000000000001" customHeight="1">
      <c r="A211" s="4">
        <v>207</v>
      </c>
      <c r="B211" s="10">
        <v>2503363818</v>
      </c>
      <c r="C211" s="20" t="s">
        <v>134</v>
      </c>
      <c r="D211" s="4">
        <v>24</v>
      </c>
      <c r="E211" s="4">
        <v>13200</v>
      </c>
      <c r="F211" s="4">
        <f t="shared" si="47"/>
        <v>99</v>
      </c>
      <c r="G211" s="4">
        <v>17</v>
      </c>
      <c r="H211" s="4">
        <v>9956</v>
      </c>
      <c r="I211" s="4">
        <f t="shared" si="48"/>
        <v>75</v>
      </c>
      <c r="J211" s="4">
        <v>24</v>
      </c>
      <c r="K211" s="4">
        <v>14306</v>
      </c>
      <c r="L211" s="4">
        <f t="shared" si="39"/>
        <v>108</v>
      </c>
      <c r="M211" s="4">
        <v>9</v>
      </c>
      <c r="N211" s="4">
        <v>5220</v>
      </c>
      <c r="O211" s="4">
        <f t="shared" si="40"/>
        <v>40</v>
      </c>
      <c r="P211" s="4">
        <v>0</v>
      </c>
      <c r="Q211" s="4">
        <v>0</v>
      </c>
      <c r="R211" s="4">
        <f t="shared" si="41"/>
        <v>0</v>
      </c>
      <c r="S211" s="4">
        <v>0</v>
      </c>
      <c r="T211" s="4">
        <v>0</v>
      </c>
      <c r="U211" s="4">
        <f t="shared" si="42"/>
        <v>0</v>
      </c>
      <c r="V211" s="4">
        <f t="shared" si="43"/>
        <v>74</v>
      </c>
      <c r="W211" s="4">
        <f t="shared" si="44"/>
        <v>42682</v>
      </c>
      <c r="X211" s="4">
        <f t="shared" si="45"/>
        <v>322</v>
      </c>
      <c r="Y211" s="5">
        <f t="shared" si="49"/>
        <v>0</v>
      </c>
      <c r="Z211" s="16">
        <v>2503363818</v>
      </c>
      <c r="AA211" s="16" t="s">
        <v>134</v>
      </c>
      <c r="AB211" s="16">
        <v>9</v>
      </c>
      <c r="AC211" s="16">
        <v>5220</v>
      </c>
      <c r="AD211" s="16">
        <v>40</v>
      </c>
    </row>
    <row r="212" spans="1:30" ht="20.100000000000001" customHeight="1">
      <c r="A212" s="4">
        <v>208</v>
      </c>
      <c r="B212" s="10">
        <v>2502225672</v>
      </c>
      <c r="C212" s="20" t="s">
        <v>157</v>
      </c>
      <c r="D212" s="4">
        <v>24</v>
      </c>
      <c r="E212" s="4">
        <v>11538</v>
      </c>
      <c r="F212" s="4">
        <f t="shared" si="47"/>
        <v>87</v>
      </c>
      <c r="G212" s="4">
        <v>14</v>
      </c>
      <c r="H212" s="4">
        <v>8400</v>
      </c>
      <c r="I212" s="4">
        <f t="shared" si="48"/>
        <v>63</v>
      </c>
      <c r="J212" s="4">
        <v>13</v>
      </c>
      <c r="K212" s="4">
        <v>7800</v>
      </c>
      <c r="L212" s="4">
        <f t="shared" ref="L212:L250" si="50">ROUNDUP(K212*0.75%,0)</f>
        <v>59</v>
      </c>
      <c r="M212" s="4">
        <v>13</v>
      </c>
      <c r="N212" s="4">
        <v>7930</v>
      </c>
      <c r="O212" s="4">
        <f t="shared" ref="O212:O250" si="51">ROUNDUP(N212*0.75%,0)</f>
        <v>60</v>
      </c>
      <c r="P212" s="4">
        <v>0</v>
      </c>
      <c r="Q212" s="4">
        <v>0</v>
      </c>
      <c r="R212" s="4">
        <f t="shared" ref="R212:R250" si="52">ROUNDUP(Q212*0.75%,0)</f>
        <v>0</v>
      </c>
      <c r="S212" s="4">
        <v>0</v>
      </c>
      <c r="T212" s="4">
        <v>0</v>
      </c>
      <c r="U212" s="4">
        <f t="shared" ref="U212:U250" si="53">ROUNDUP(T212*0.75%,0)</f>
        <v>0</v>
      </c>
      <c r="V212" s="4">
        <f t="shared" ref="V212:V250" si="54">+D212+G212+J212+M212+P212+S212</f>
        <v>64</v>
      </c>
      <c r="W212" s="4">
        <f t="shared" ref="W212:W250" si="55">+E212+H212+K212+N212+Q212+T212</f>
        <v>35668</v>
      </c>
      <c r="X212" s="4">
        <f t="shared" ref="X212:X250" si="56">+F212+I212+L212+O212+R212+U212</f>
        <v>269</v>
      </c>
      <c r="Y212" s="5">
        <f t="shared" ref="Y212:Y242" si="57">+B212-Z212</f>
        <v>0</v>
      </c>
      <c r="Z212" s="16">
        <v>2502225672</v>
      </c>
      <c r="AA212" s="16" t="s">
        <v>157</v>
      </c>
      <c r="AB212" s="16">
        <v>13</v>
      </c>
      <c r="AC212" s="16">
        <v>7930</v>
      </c>
      <c r="AD212" s="16">
        <v>60</v>
      </c>
    </row>
    <row r="213" spans="1:30" ht="20.100000000000001" customHeight="1">
      <c r="A213" s="4">
        <v>209</v>
      </c>
      <c r="B213" s="10">
        <v>2504041578</v>
      </c>
      <c r="C213" s="20" t="s">
        <v>189</v>
      </c>
      <c r="D213" s="4">
        <v>26</v>
      </c>
      <c r="E213" s="4">
        <v>14300</v>
      </c>
      <c r="F213" s="4">
        <f t="shared" si="47"/>
        <v>108</v>
      </c>
      <c r="G213" s="4">
        <v>20</v>
      </c>
      <c r="H213" s="4">
        <v>11600</v>
      </c>
      <c r="I213" s="4">
        <f t="shared" si="48"/>
        <v>87</v>
      </c>
      <c r="J213" s="4">
        <v>22</v>
      </c>
      <c r="K213" s="4">
        <v>12760</v>
      </c>
      <c r="L213" s="4">
        <f t="shared" si="50"/>
        <v>96</v>
      </c>
      <c r="M213" s="4">
        <v>21</v>
      </c>
      <c r="N213" s="4">
        <v>12373</v>
      </c>
      <c r="O213" s="4">
        <f t="shared" si="51"/>
        <v>93</v>
      </c>
      <c r="P213" s="4">
        <v>0</v>
      </c>
      <c r="Q213" s="4">
        <v>0</v>
      </c>
      <c r="R213" s="4">
        <f t="shared" si="52"/>
        <v>0</v>
      </c>
      <c r="S213" s="4">
        <v>0</v>
      </c>
      <c r="T213" s="4">
        <v>0</v>
      </c>
      <c r="U213" s="4">
        <f t="shared" si="53"/>
        <v>0</v>
      </c>
      <c r="V213" s="4">
        <f t="shared" si="54"/>
        <v>89</v>
      </c>
      <c r="W213" s="4">
        <f t="shared" si="55"/>
        <v>51033</v>
      </c>
      <c r="X213" s="4">
        <f t="shared" si="56"/>
        <v>384</v>
      </c>
      <c r="Y213" s="5">
        <f t="shared" si="57"/>
        <v>0</v>
      </c>
      <c r="Z213" s="16">
        <v>2504041578</v>
      </c>
      <c r="AA213" s="16" t="s">
        <v>189</v>
      </c>
      <c r="AB213" s="16">
        <v>21</v>
      </c>
      <c r="AC213" s="16">
        <v>12373</v>
      </c>
      <c r="AD213" s="16">
        <v>93</v>
      </c>
    </row>
    <row r="214" spans="1:30" ht="20.100000000000001" customHeight="1">
      <c r="A214" s="4">
        <v>210</v>
      </c>
      <c r="B214" s="10">
        <v>2502223946</v>
      </c>
      <c r="C214" s="12" t="s">
        <v>485</v>
      </c>
      <c r="D214" s="4">
        <v>8</v>
      </c>
      <c r="E214" s="4">
        <v>4686</v>
      </c>
      <c r="F214" s="4">
        <f t="shared" ref="F214:F250" si="58">ROUNDUP(E214*0.75%,0)</f>
        <v>36</v>
      </c>
      <c r="G214" s="4">
        <v>0</v>
      </c>
      <c r="H214" s="4">
        <v>0</v>
      </c>
      <c r="I214" s="4">
        <f t="shared" ref="I214:I250" si="59">ROUNDUP(H214*0.75%,0)</f>
        <v>0</v>
      </c>
      <c r="J214" s="4">
        <v>6</v>
      </c>
      <c r="K214" s="4">
        <v>3179</v>
      </c>
      <c r="L214" s="4">
        <f t="shared" si="50"/>
        <v>24</v>
      </c>
      <c r="M214" s="4">
        <v>13</v>
      </c>
      <c r="N214" s="4">
        <v>8880</v>
      </c>
      <c r="O214" s="4">
        <f t="shared" si="51"/>
        <v>67</v>
      </c>
      <c r="P214" s="4">
        <v>0</v>
      </c>
      <c r="Q214" s="4">
        <v>0</v>
      </c>
      <c r="R214" s="4">
        <f t="shared" si="52"/>
        <v>0</v>
      </c>
      <c r="S214" s="4">
        <v>0</v>
      </c>
      <c r="T214" s="4">
        <v>0</v>
      </c>
      <c r="U214" s="4">
        <f t="shared" si="53"/>
        <v>0</v>
      </c>
      <c r="V214" s="4">
        <f t="shared" si="54"/>
        <v>27</v>
      </c>
      <c r="W214" s="4">
        <f t="shared" si="55"/>
        <v>16745</v>
      </c>
      <c r="X214" s="4">
        <f t="shared" si="56"/>
        <v>127</v>
      </c>
      <c r="Y214" s="5">
        <f t="shared" si="57"/>
        <v>0</v>
      </c>
      <c r="Z214" s="16">
        <v>2502223946</v>
      </c>
      <c r="AA214" s="16" t="s">
        <v>485</v>
      </c>
      <c r="AB214" s="16">
        <v>13</v>
      </c>
      <c r="AC214" s="16">
        <v>8880</v>
      </c>
      <c r="AD214" s="16">
        <v>67</v>
      </c>
    </row>
    <row r="215" spans="1:30" ht="20.100000000000001" customHeight="1">
      <c r="A215" s="4">
        <v>211</v>
      </c>
      <c r="B215" s="10">
        <v>2502476161</v>
      </c>
      <c r="C215" s="12" t="s">
        <v>191</v>
      </c>
      <c r="D215" s="4">
        <v>15</v>
      </c>
      <c r="E215" s="4">
        <v>14016</v>
      </c>
      <c r="F215" s="4">
        <f t="shared" si="58"/>
        <v>106</v>
      </c>
      <c r="G215" s="4">
        <v>21</v>
      </c>
      <c r="H215" s="4">
        <v>15890</v>
      </c>
      <c r="I215" s="4">
        <f t="shared" si="59"/>
        <v>120</v>
      </c>
      <c r="J215" s="4">
        <v>15</v>
      </c>
      <c r="K215" s="4">
        <v>18062</v>
      </c>
      <c r="L215" s="4">
        <f t="shared" si="50"/>
        <v>136</v>
      </c>
      <c r="M215" s="4">
        <v>15</v>
      </c>
      <c r="N215" s="4">
        <v>15382</v>
      </c>
      <c r="O215" s="4">
        <f t="shared" si="51"/>
        <v>116</v>
      </c>
      <c r="P215" s="4">
        <v>0</v>
      </c>
      <c r="Q215" s="4">
        <v>0</v>
      </c>
      <c r="R215" s="4">
        <f t="shared" si="52"/>
        <v>0</v>
      </c>
      <c r="S215" s="4">
        <v>0</v>
      </c>
      <c r="T215" s="4">
        <v>0</v>
      </c>
      <c r="U215" s="4">
        <f t="shared" si="53"/>
        <v>0</v>
      </c>
      <c r="V215" s="4">
        <f t="shared" si="54"/>
        <v>66</v>
      </c>
      <c r="W215" s="4">
        <f t="shared" si="55"/>
        <v>63350</v>
      </c>
      <c r="X215" s="4">
        <f t="shared" si="56"/>
        <v>478</v>
      </c>
      <c r="Y215" s="5">
        <f t="shared" si="57"/>
        <v>0</v>
      </c>
      <c r="Z215" s="16">
        <v>2502476161</v>
      </c>
      <c r="AA215" s="16" t="s">
        <v>191</v>
      </c>
      <c r="AB215" s="16">
        <v>15</v>
      </c>
      <c r="AC215" s="16">
        <v>15382</v>
      </c>
      <c r="AD215" s="16">
        <v>116</v>
      </c>
    </row>
    <row r="216" spans="1:30" ht="20.100000000000001" customHeight="1">
      <c r="A216" s="4">
        <v>212</v>
      </c>
      <c r="B216" s="10">
        <v>2502588058</v>
      </c>
      <c r="C216" s="12" t="s">
        <v>51</v>
      </c>
      <c r="D216" s="4">
        <v>22</v>
      </c>
      <c r="E216" s="4">
        <v>20000</v>
      </c>
      <c r="F216" s="4">
        <f t="shared" si="58"/>
        <v>150</v>
      </c>
      <c r="G216" s="4">
        <v>26</v>
      </c>
      <c r="H216" s="4">
        <v>20000</v>
      </c>
      <c r="I216" s="4">
        <f t="shared" si="59"/>
        <v>150</v>
      </c>
      <c r="J216" s="4">
        <v>26</v>
      </c>
      <c r="K216" s="4">
        <v>20000</v>
      </c>
      <c r="L216" s="4">
        <f t="shared" si="50"/>
        <v>150</v>
      </c>
      <c r="M216" s="4">
        <v>21</v>
      </c>
      <c r="N216" s="4">
        <v>20000</v>
      </c>
      <c r="O216" s="4">
        <f t="shared" si="51"/>
        <v>150</v>
      </c>
      <c r="P216" s="4">
        <v>0</v>
      </c>
      <c r="Q216" s="4">
        <v>0</v>
      </c>
      <c r="R216" s="4">
        <f t="shared" si="52"/>
        <v>0</v>
      </c>
      <c r="S216" s="4">
        <v>0</v>
      </c>
      <c r="T216" s="4">
        <v>0</v>
      </c>
      <c r="U216" s="4">
        <f t="shared" si="53"/>
        <v>0</v>
      </c>
      <c r="V216" s="4">
        <f t="shared" si="54"/>
        <v>95</v>
      </c>
      <c r="W216" s="4">
        <f t="shared" si="55"/>
        <v>80000</v>
      </c>
      <c r="X216" s="4">
        <f t="shared" si="56"/>
        <v>600</v>
      </c>
      <c r="Y216" s="5">
        <f t="shared" si="57"/>
        <v>0</v>
      </c>
      <c r="Z216" s="16">
        <v>2502588058</v>
      </c>
      <c r="AA216" s="16" t="s">
        <v>51</v>
      </c>
      <c r="AB216" s="16">
        <v>21</v>
      </c>
      <c r="AC216" s="16">
        <v>20000</v>
      </c>
      <c r="AD216" s="16">
        <v>150</v>
      </c>
    </row>
    <row r="217" spans="1:30" ht="20.100000000000001" customHeight="1">
      <c r="A217" s="4">
        <v>213</v>
      </c>
      <c r="B217" s="10">
        <v>2502729546</v>
      </c>
      <c r="C217" s="12" t="s">
        <v>274</v>
      </c>
      <c r="D217" s="4">
        <v>20</v>
      </c>
      <c r="E217" s="4">
        <v>16033</v>
      </c>
      <c r="F217" s="4">
        <f t="shared" si="58"/>
        <v>121</v>
      </c>
      <c r="G217" s="4">
        <v>20</v>
      </c>
      <c r="H217" s="4">
        <v>14348</v>
      </c>
      <c r="I217" s="4">
        <f t="shared" si="59"/>
        <v>108</v>
      </c>
      <c r="J217" s="4">
        <v>19</v>
      </c>
      <c r="K217" s="4">
        <v>16941</v>
      </c>
      <c r="L217" s="4">
        <f t="shared" si="50"/>
        <v>128</v>
      </c>
      <c r="M217" s="4">
        <v>16</v>
      </c>
      <c r="N217" s="4">
        <v>11080</v>
      </c>
      <c r="O217" s="4">
        <f t="shared" si="51"/>
        <v>84</v>
      </c>
      <c r="P217" s="4">
        <v>0</v>
      </c>
      <c r="Q217" s="4">
        <v>0</v>
      </c>
      <c r="R217" s="4">
        <f t="shared" si="52"/>
        <v>0</v>
      </c>
      <c r="S217" s="4">
        <v>0</v>
      </c>
      <c r="T217" s="4">
        <v>0</v>
      </c>
      <c r="U217" s="4">
        <f t="shared" si="53"/>
        <v>0</v>
      </c>
      <c r="V217" s="4">
        <f t="shared" si="54"/>
        <v>75</v>
      </c>
      <c r="W217" s="4">
        <f t="shared" si="55"/>
        <v>58402</v>
      </c>
      <c r="X217" s="4">
        <f t="shared" si="56"/>
        <v>441</v>
      </c>
      <c r="Y217" s="5">
        <f t="shared" si="57"/>
        <v>0</v>
      </c>
      <c r="Z217" s="16">
        <v>2502729546</v>
      </c>
      <c r="AA217" s="16" t="s">
        <v>274</v>
      </c>
      <c r="AB217" s="16">
        <v>16</v>
      </c>
      <c r="AC217" s="16">
        <v>11080</v>
      </c>
      <c r="AD217" s="16">
        <v>84</v>
      </c>
    </row>
    <row r="218" spans="1:30" ht="20.100000000000001" customHeight="1">
      <c r="A218" s="4">
        <v>214</v>
      </c>
      <c r="B218" s="10">
        <v>2501919999</v>
      </c>
      <c r="C218" s="12" t="s">
        <v>193</v>
      </c>
      <c r="D218" s="4">
        <v>24</v>
      </c>
      <c r="E218" s="4">
        <v>19384</v>
      </c>
      <c r="F218" s="4">
        <f t="shared" si="58"/>
        <v>146</v>
      </c>
      <c r="G218" s="4">
        <v>26</v>
      </c>
      <c r="H218" s="4">
        <v>21000</v>
      </c>
      <c r="I218" s="4">
        <f t="shared" si="59"/>
        <v>158</v>
      </c>
      <c r="J218" s="4">
        <v>24</v>
      </c>
      <c r="K218" s="4">
        <v>19384</v>
      </c>
      <c r="L218" s="4">
        <f t="shared" si="50"/>
        <v>146</v>
      </c>
      <c r="M218" s="4">
        <v>24</v>
      </c>
      <c r="N218" s="4">
        <v>19384</v>
      </c>
      <c r="O218" s="4">
        <f t="shared" si="51"/>
        <v>146</v>
      </c>
      <c r="P218" s="4">
        <v>0</v>
      </c>
      <c r="Q218" s="4">
        <v>0</v>
      </c>
      <c r="R218" s="4">
        <f t="shared" si="52"/>
        <v>0</v>
      </c>
      <c r="S218" s="4">
        <v>0</v>
      </c>
      <c r="T218" s="4">
        <v>0</v>
      </c>
      <c r="U218" s="4">
        <f t="shared" si="53"/>
        <v>0</v>
      </c>
      <c r="V218" s="4">
        <f t="shared" si="54"/>
        <v>98</v>
      </c>
      <c r="W218" s="4">
        <f t="shared" si="55"/>
        <v>79152</v>
      </c>
      <c r="X218" s="4">
        <f t="shared" si="56"/>
        <v>596</v>
      </c>
      <c r="Y218" s="5">
        <f t="shared" si="57"/>
        <v>0</v>
      </c>
      <c r="Z218" s="16">
        <v>2501919999</v>
      </c>
      <c r="AA218" s="16" t="s">
        <v>193</v>
      </c>
      <c r="AB218" s="16">
        <v>24</v>
      </c>
      <c r="AC218" s="16">
        <v>19384</v>
      </c>
      <c r="AD218" s="16">
        <v>146</v>
      </c>
    </row>
    <row r="219" spans="1:30" ht="20.100000000000001" customHeight="1">
      <c r="A219" s="4">
        <v>215</v>
      </c>
      <c r="B219" s="10">
        <v>2502147744</v>
      </c>
      <c r="C219" s="12" t="s">
        <v>510</v>
      </c>
      <c r="D219" s="4">
        <v>16</v>
      </c>
      <c r="E219" s="4">
        <v>10632</v>
      </c>
      <c r="F219" s="4">
        <f t="shared" si="58"/>
        <v>80</v>
      </c>
      <c r="G219" s="4">
        <v>20</v>
      </c>
      <c r="H219" s="4">
        <v>12161</v>
      </c>
      <c r="I219" s="4">
        <f t="shared" si="59"/>
        <v>92</v>
      </c>
      <c r="J219" s="4">
        <v>12</v>
      </c>
      <c r="K219" s="4">
        <v>7918</v>
      </c>
      <c r="L219" s="4">
        <f t="shared" si="50"/>
        <v>60</v>
      </c>
      <c r="M219" s="4">
        <v>20</v>
      </c>
      <c r="N219" s="4">
        <v>12935</v>
      </c>
      <c r="O219" s="4">
        <f t="shared" si="51"/>
        <v>98</v>
      </c>
      <c r="P219" s="4">
        <v>0</v>
      </c>
      <c r="Q219" s="4">
        <v>0</v>
      </c>
      <c r="R219" s="4">
        <f t="shared" si="52"/>
        <v>0</v>
      </c>
      <c r="S219" s="4">
        <v>0</v>
      </c>
      <c r="T219" s="4">
        <v>0</v>
      </c>
      <c r="U219" s="4">
        <f t="shared" si="53"/>
        <v>0</v>
      </c>
      <c r="V219" s="4">
        <f t="shared" si="54"/>
        <v>68</v>
      </c>
      <c r="W219" s="4">
        <f t="shared" si="55"/>
        <v>43646</v>
      </c>
      <c r="X219" s="4">
        <f t="shared" si="56"/>
        <v>330</v>
      </c>
      <c r="Y219" s="5">
        <f t="shared" si="57"/>
        <v>0</v>
      </c>
      <c r="Z219" s="16">
        <v>2502147744</v>
      </c>
      <c r="AA219" s="16" t="s">
        <v>510</v>
      </c>
      <c r="AB219" s="16">
        <v>20</v>
      </c>
      <c r="AC219" s="16">
        <v>12935</v>
      </c>
      <c r="AD219" s="16">
        <v>98</v>
      </c>
    </row>
    <row r="220" spans="1:30" ht="20.100000000000001" customHeight="1">
      <c r="A220" s="4">
        <v>216</v>
      </c>
      <c r="B220" s="10">
        <v>2502728368</v>
      </c>
      <c r="C220" s="12" t="s">
        <v>511</v>
      </c>
      <c r="D220" s="4">
        <v>18</v>
      </c>
      <c r="E220" s="4">
        <v>18249</v>
      </c>
      <c r="F220" s="4">
        <f t="shared" si="58"/>
        <v>137</v>
      </c>
      <c r="G220" s="4">
        <v>17</v>
      </c>
      <c r="H220" s="4">
        <v>16912</v>
      </c>
      <c r="I220" s="4">
        <f t="shared" si="59"/>
        <v>127</v>
      </c>
      <c r="J220" s="4">
        <v>18</v>
      </c>
      <c r="K220" s="4">
        <v>18187</v>
      </c>
      <c r="L220" s="4">
        <f t="shared" si="50"/>
        <v>137</v>
      </c>
      <c r="M220" s="4">
        <v>19</v>
      </c>
      <c r="N220" s="4">
        <v>16269</v>
      </c>
      <c r="O220" s="4">
        <f t="shared" si="51"/>
        <v>123</v>
      </c>
      <c r="P220" s="4">
        <v>0</v>
      </c>
      <c r="Q220" s="4">
        <v>0</v>
      </c>
      <c r="R220" s="4">
        <f t="shared" si="52"/>
        <v>0</v>
      </c>
      <c r="S220" s="4">
        <v>0</v>
      </c>
      <c r="T220" s="4">
        <v>0</v>
      </c>
      <c r="U220" s="4">
        <f t="shared" si="53"/>
        <v>0</v>
      </c>
      <c r="V220" s="4">
        <f t="shared" si="54"/>
        <v>72</v>
      </c>
      <c r="W220" s="4">
        <f t="shared" si="55"/>
        <v>69617</v>
      </c>
      <c r="X220" s="4">
        <f t="shared" si="56"/>
        <v>524</v>
      </c>
      <c r="Y220" s="5">
        <f t="shared" si="57"/>
        <v>0</v>
      </c>
      <c r="Z220" s="16">
        <v>2502728368</v>
      </c>
      <c r="AA220" s="16" t="s">
        <v>511</v>
      </c>
      <c r="AB220" s="16">
        <v>19</v>
      </c>
      <c r="AC220" s="16">
        <v>16269</v>
      </c>
      <c r="AD220" s="16">
        <v>123</v>
      </c>
    </row>
    <row r="221" spans="1:30" ht="20.100000000000001" customHeight="1">
      <c r="A221" s="4">
        <v>217</v>
      </c>
      <c r="B221" s="10">
        <v>2503791603</v>
      </c>
      <c r="C221" s="7" t="s">
        <v>486</v>
      </c>
      <c r="D221" s="4">
        <v>18</v>
      </c>
      <c r="E221" s="4">
        <v>18969</v>
      </c>
      <c r="F221" s="4">
        <f t="shared" si="58"/>
        <v>143</v>
      </c>
      <c r="G221" s="4">
        <v>18</v>
      </c>
      <c r="H221" s="4">
        <v>19221</v>
      </c>
      <c r="I221" s="4">
        <f t="shared" si="59"/>
        <v>145</v>
      </c>
      <c r="J221" s="4">
        <v>11</v>
      </c>
      <c r="K221" s="4">
        <v>8366</v>
      </c>
      <c r="L221" s="4">
        <f t="shared" si="50"/>
        <v>63</v>
      </c>
      <c r="M221" s="4">
        <v>25</v>
      </c>
      <c r="N221" s="4">
        <v>21000</v>
      </c>
      <c r="O221" s="4">
        <f t="shared" si="51"/>
        <v>158</v>
      </c>
      <c r="P221" s="4">
        <v>0</v>
      </c>
      <c r="Q221" s="4">
        <v>0</v>
      </c>
      <c r="R221" s="4">
        <f t="shared" si="52"/>
        <v>0</v>
      </c>
      <c r="S221" s="4">
        <v>0</v>
      </c>
      <c r="T221" s="4">
        <v>0</v>
      </c>
      <c r="U221" s="4">
        <f t="shared" si="53"/>
        <v>0</v>
      </c>
      <c r="V221" s="4">
        <f t="shared" si="54"/>
        <v>72</v>
      </c>
      <c r="W221" s="4">
        <f t="shared" si="55"/>
        <v>67556</v>
      </c>
      <c r="X221" s="4">
        <f t="shared" si="56"/>
        <v>509</v>
      </c>
      <c r="Y221" s="5">
        <f t="shared" si="57"/>
        <v>0</v>
      </c>
      <c r="Z221" s="16">
        <v>2503791603</v>
      </c>
      <c r="AA221" s="16" t="s">
        <v>486</v>
      </c>
      <c r="AB221" s="16">
        <v>25</v>
      </c>
      <c r="AC221" s="16">
        <v>21000</v>
      </c>
      <c r="AD221" s="16">
        <v>158</v>
      </c>
    </row>
    <row r="222" spans="1:30" ht="20.100000000000001" customHeight="1">
      <c r="A222" s="4">
        <v>218</v>
      </c>
      <c r="B222" s="10">
        <v>2503805308</v>
      </c>
      <c r="C222" s="7" t="s">
        <v>154</v>
      </c>
      <c r="D222" s="4">
        <v>15</v>
      </c>
      <c r="E222" s="4">
        <v>15795</v>
      </c>
      <c r="F222" s="4">
        <f t="shared" si="58"/>
        <v>119</v>
      </c>
      <c r="G222" s="4">
        <v>13</v>
      </c>
      <c r="H222" s="4">
        <v>16341</v>
      </c>
      <c r="I222" s="4">
        <f t="shared" si="59"/>
        <v>123</v>
      </c>
      <c r="J222" s="4">
        <v>11</v>
      </c>
      <c r="K222" s="4">
        <v>14568</v>
      </c>
      <c r="L222" s="4">
        <f t="shared" si="50"/>
        <v>110</v>
      </c>
      <c r="M222" s="4">
        <v>12</v>
      </c>
      <c r="N222" s="4">
        <v>15077</v>
      </c>
      <c r="O222" s="4">
        <f t="shared" si="51"/>
        <v>114</v>
      </c>
      <c r="P222" s="4">
        <v>0</v>
      </c>
      <c r="Q222" s="4">
        <v>0</v>
      </c>
      <c r="R222" s="4">
        <f t="shared" si="52"/>
        <v>0</v>
      </c>
      <c r="S222" s="4">
        <v>0</v>
      </c>
      <c r="T222" s="4">
        <v>0</v>
      </c>
      <c r="U222" s="4">
        <f t="shared" si="53"/>
        <v>0</v>
      </c>
      <c r="V222" s="4">
        <f t="shared" si="54"/>
        <v>51</v>
      </c>
      <c r="W222" s="4">
        <f t="shared" si="55"/>
        <v>61781</v>
      </c>
      <c r="X222" s="4">
        <f t="shared" si="56"/>
        <v>466</v>
      </c>
      <c r="Y222" s="5">
        <f t="shared" si="57"/>
        <v>0</v>
      </c>
      <c r="Z222" s="16">
        <v>2503805308</v>
      </c>
      <c r="AA222" s="16" t="s">
        <v>154</v>
      </c>
      <c r="AB222" s="16">
        <v>12</v>
      </c>
      <c r="AC222" s="16">
        <v>15077</v>
      </c>
      <c r="AD222" s="16">
        <v>114</v>
      </c>
    </row>
    <row r="223" spans="1:30" ht="20.100000000000001" customHeight="1">
      <c r="A223" s="4">
        <v>219</v>
      </c>
      <c r="B223" s="10">
        <v>2504035403</v>
      </c>
      <c r="C223" s="7" t="s">
        <v>179</v>
      </c>
      <c r="D223" s="4">
        <v>0</v>
      </c>
      <c r="E223" s="4">
        <v>0</v>
      </c>
      <c r="F223" s="4">
        <f>ROUNDUP(E223*0.75%,0)</f>
        <v>0</v>
      </c>
      <c r="G223" s="4">
        <v>0</v>
      </c>
      <c r="H223" s="4">
        <v>0</v>
      </c>
      <c r="I223" s="4">
        <f>ROUNDUP(H223*0.75%,0)</f>
        <v>0</v>
      </c>
      <c r="J223" s="4">
        <v>16</v>
      </c>
      <c r="K223" s="4">
        <v>12246</v>
      </c>
      <c r="L223" s="4">
        <f t="shared" si="50"/>
        <v>92</v>
      </c>
      <c r="M223" s="4">
        <v>14</v>
      </c>
      <c r="N223" s="4">
        <v>8488</v>
      </c>
      <c r="O223" s="4">
        <f t="shared" si="51"/>
        <v>64</v>
      </c>
      <c r="P223" s="4">
        <v>0</v>
      </c>
      <c r="Q223" s="4">
        <v>0</v>
      </c>
      <c r="R223" s="4">
        <f t="shared" si="52"/>
        <v>0</v>
      </c>
      <c r="S223" s="4">
        <v>0</v>
      </c>
      <c r="T223" s="4">
        <v>0</v>
      </c>
      <c r="U223" s="4">
        <f t="shared" si="53"/>
        <v>0</v>
      </c>
      <c r="V223" s="4">
        <f t="shared" si="54"/>
        <v>30</v>
      </c>
      <c r="W223" s="4">
        <f t="shared" si="55"/>
        <v>20734</v>
      </c>
      <c r="X223" s="4">
        <f t="shared" si="56"/>
        <v>156</v>
      </c>
      <c r="Y223" s="5">
        <f t="shared" si="57"/>
        <v>0</v>
      </c>
      <c r="Z223" s="16">
        <v>2504035403</v>
      </c>
      <c r="AA223" s="16" t="s">
        <v>179</v>
      </c>
      <c r="AB223" s="16">
        <v>14</v>
      </c>
      <c r="AC223" s="16">
        <v>8488</v>
      </c>
      <c r="AD223" s="16">
        <v>64</v>
      </c>
    </row>
    <row r="224" spans="1:30" ht="20.100000000000001" customHeight="1">
      <c r="A224" s="4">
        <v>220</v>
      </c>
      <c r="B224" s="10">
        <v>2504054051</v>
      </c>
      <c r="C224" s="7" t="s">
        <v>200</v>
      </c>
      <c r="D224" s="4">
        <v>0</v>
      </c>
      <c r="E224" s="4">
        <v>0</v>
      </c>
      <c r="F224" s="4">
        <f>ROUNDUP(E224*0.75%,0)</f>
        <v>0</v>
      </c>
      <c r="G224" s="4">
        <v>0</v>
      </c>
      <c r="H224" s="4">
        <v>0</v>
      </c>
      <c r="I224" s="4">
        <f>ROUNDUP(H224*0.75%,0)</f>
        <v>0</v>
      </c>
      <c r="J224" s="4">
        <v>18</v>
      </c>
      <c r="K224" s="4">
        <v>15201</v>
      </c>
      <c r="L224" s="4">
        <f t="shared" si="50"/>
        <v>115</v>
      </c>
      <c r="M224" s="4">
        <v>12</v>
      </c>
      <c r="N224" s="4">
        <v>14622</v>
      </c>
      <c r="O224" s="4">
        <f t="shared" si="51"/>
        <v>110</v>
      </c>
      <c r="P224" s="4">
        <v>0</v>
      </c>
      <c r="Q224" s="4">
        <v>0</v>
      </c>
      <c r="R224" s="4">
        <f t="shared" si="52"/>
        <v>0</v>
      </c>
      <c r="S224" s="4">
        <v>0</v>
      </c>
      <c r="T224" s="4">
        <v>0</v>
      </c>
      <c r="U224" s="4">
        <f t="shared" si="53"/>
        <v>0</v>
      </c>
      <c r="V224" s="4">
        <f t="shared" si="54"/>
        <v>30</v>
      </c>
      <c r="W224" s="4">
        <f t="shared" si="55"/>
        <v>29823</v>
      </c>
      <c r="X224" s="4">
        <f t="shared" si="56"/>
        <v>225</v>
      </c>
      <c r="Y224" s="5">
        <f t="shared" si="57"/>
        <v>0</v>
      </c>
      <c r="Z224" s="16">
        <v>2504054051</v>
      </c>
      <c r="AA224" s="16" t="s">
        <v>200</v>
      </c>
      <c r="AB224" s="16">
        <v>12</v>
      </c>
      <c r="AC224" s="16">
        <v>14622</v>
      </c>
      <c r="AD224" s="16">
        <v>110</v>
      </c>
    </row>
    <row r="225" spans="1:30" ht="20.100000000000001" customHeight="1">
      <c r="A225" s="4">
        <v>221</v>
      </c>
      <c r="B225" s="10">
        <v>2504063455</v>
      </c>
      <c r="C225" s="7" t="s">
        <v>201</v>
      </c>
      <c r="D225" s="4">
        <v>14</v>
      </c>
      <c r="E225" s="4">
        <v>9976</v>
      </c>
      <c r="F225" s="4">
        <f t="shared" si="58"/>
        <v>75</v>
      </c>
      <c r="G225" s="4">
        <v>12</v>
      </c>
      <c r="H225" s="4">
        <v>8114</v>
      </c>
      <c r="I225" s="4">
        <f t="shared" si="59"/>
        <v>61</v>
      </c>
      <c r="J225" s="4">
        <v>15</v>
      </c>
      <c r="K225" s="4">
        <v>10508</v>
      </c>
      <c r="L225" s="4">
        <f t="shared" si="50"/>
        <v>79</v>
      </c>
      <c r="M225" s="4">
        <v>8</v>
      </c>
      <c r="N225" s="4">
        <v>5995</v>
      </c>
      <c r="O225" s="4">
        <f t="shared" si="51"/>
        <v>45</v>
      </c>
      <c r="P225" s="4">
        <v>0</v>
      </c>
      <c r="Q225" s="4">
        <v>0</v>
      </c>
      <c r="R225" s="4">
        <f t="shared" si="52"/>
        <v>0</v>
      </c>
      <c r="S225" s="4">
        <v>0</v>
      </c>
      <c r="T225" s="4">
        <v>0</v>
      </c>
      <c r="U225" s="4">
        <f t="shared" si="53"/>
        <v>0</v>
      </c>
      <c r="V225" s="4">
        <f t="shared" si="54"/>
        <v>49</v>
      </c>
      <c r="W225" s="4">
        <f t="shared" si="55"/>
        <v>34593</v>
      </c>
      <c r="X225" s="4">
        <f t="shared" si="56"/>
        <v>260</v>
      </c>
      <c r="Y225" s="5">
        <f t="shared" si="57"/>
        <v>0</v>
      </c>
      <c r="Z225" s="16">
        <v>2504063455</v>
      </c>
      <c r="AA225" s="16" t="s">
        <v>201</v>
      </c>
      <c r="AB225" s="16">
        <v>8</v>
      </c>
      <c r="AC225" s="16">
        <v>5995</v>
      </c>
      <c r="AD225" s="16">
        <v>45</v>
      </c>
    </row>
    <row r="226" spans="1:30" ht="20.100000000000001" customHeight="1">
      <c r="A226" s="4">
        <v>222</v>
      </c>
      <c r="B226" s="10">
        <v>3307597425</v>
      </c>
      <c r="C226" s="7" t="s">
        <v>203</v>
      </c>
      <c r="D226" s="4">
        <v>12</v>
      </c>
      <c r="E226" s="4">
        <v>11188</v>
      </c>
      <c r="F226" s="4">
        <f t="shared" si="58"/>
        <v>84</v>
      </c>
      <c r="G226" s="4">
        <v>24</v>
      </c>
      <c r="H226" s="4">
        <v>17652</v>
      </c>
      <c r="I226" s="4">
        <f t="shared" si="59"/>
        <v>133</v>
      </c>
      <c r="J226" s="4">
        <v>16</v>
      </c>
      <c r="K226" s="4">
        <v>16410</v>
      </c>
      <c r="L226" s="4">
        <f t="shared" si="50"/>
        <v>124</v>
      </c>
      <c r="M226" s="4">
        <v>12</v>
      </c>
      <c r="N226" s="4">
        <v>11442</v>
      </c>
      <c r="O226" s="4">
        <f t="shared" si="51"/>
        <v>86</v>
      </c>
      <c r="P226" s="4">
        <v>0</v>
      </c>
      <c r="Q226" s="4">
        <v>0</v>
      </c>
      <c r="R226" s="4">
        <f t="shared" si="52"/>
        <v>0</v>
      </c>
      <c r="S226" s="4">
        <v>0</v>
      </c>
      <c r="T226" s="4">
        <v>0</v>
      </c>
      <c r="U226" s="4">
        <f t="shared" si="53"/>
        <v>0</v>
      </c>
      <c r="V226" s="4">
        <f t="shared" si="54"/>
        <v>64</v>
      </c>
      <c r="W226" s="4">
        <f t="shared" si="55"/>
        <v>56692</v>
      </c>
      <c r="X226" s="4">
        <f t="shared" si="56"/>
        <v>427</v>
      </c>
      <c r="Y226" s="5">
        <f t="shared" si="57"/>
        <v>0</v>
      </c>
      <c r="Z226" s="16">
        <v>3307597425</v>
      </c>
      <c r="AA226" s="16" t="s">
        <v>203</v>
      </c>
      <c r="AB226" s="16">
        <v>12</v>
      </c>
      <c r="AC226" s="16">
        <v>11442</v>
      </c>
      <c r="AD226" s="16">
        <v>86</v>
      </c>
    </row>
    <row r="227" spans="1:30" ht="20.100000000000001" customHeight="1">
      <c r="A227" s="4">
        <v>223</v>
      </c>
      <c r="B227" s="10">
        <v>2504092897</v>
      </c>
      <c r="C227" s="7" t="s">
        <v>209</v>
      </c>
      <c r="D227" s="4">
        <v>18</v>
      </c>
      <c r="E227" s="4">
        <v>11782</v>
      </c>
      <c r="F227" s="4">
        <f t="shared" si="58"/>
        <v>89</v>
      </c>
      <c r="G227" s="4">
        <v>18</v>
      </c>
      <c r="H227" s="4">
        <v>13558</v>
      </c>
      <c r="I227" s="4">
        <f t="shared" si="59"/>
        <v>102</v>
      </c>
      <c r="J227" s="4">
        <v>14</v>
      </c>
      <c r="K227" s="4">
        <v>11750</v>
      </c>
      <c r="L227" s="4">
        <f t="shared" si="50"/>
        <v>89</v>
      </c>
      <c r="M227" s="4">
        <v>10</v>
      </c>
      <c r="N227" s="4">
        <v>7630</v>
      </c>
      <c r="O227" s="4">
        <f t="shared" si="51"/>
        <v>58</v>
      </c>
      <c r="P227" s="4">
        <v>0</v>
      </c>
      <c r="Q227" s="4">
        <v>0</v>
      </c>
      <c r="R227" s="4">
        <f t="shared" si="52"/>
        <v>0</v>
      </c>
      <c r="S227" s="4">
        <v>0</v>
      </c>
      <c r="T227" s="4">
        <v>0</v>
      </c>
      <c r="U227" s="4">
        <f t="shared" si="53"/>
        <v>0</v>
      </c>
      <c r="V227" s="4">
        <f t="shared" si="54"/>
        <v>60</v>
      </c>
      <c r="W227" s="4">
        <f t="shared" si="55"/>
        <v>44720</v>
      </c>
      <c r="X227" s="4">
        <f t="shared" si="56"/>
        <v>338</v>
      </c>
      <c r="Y227" s="5">
        <f t="shared" si="57"/>
        <v>0</v>
      </c>
      <c r="Z227" s="16">
        <v>2504092897</v>
      </c>
      <c r="AA227" s="16" t="s">
        <v>209</v>
      </c>
      <c r="AB227" s="16">
        <v>10</v>
      </c>
      <c r="AC227" s="16">
        <v>7630</v>
      </c>
      <c r="AD227" s="16">
        <v>58</v>
      </c>
    </row>
    <row r="228" spans="1:30" ht="20.100000000000001" customHeight="1">
      <c r="A228" s="4">
        <v>224</v>
      </c>
      <c r="B228" s="10">
        <v>2504092885</v>
      </c>
      <c r="C228" s="7" t="s">
        <v>239</v>
      </c>
      <c r="D228" s="4">
        <v>0</v>
      </c>
      <c r="E228" s="4">
        <v>0</v>
      </c>
      <c r="F228" s="4">
        <f>ROUNDUP(E228*0.75%,0)</f>
        <v>0</v>
      </c>
      <c r="G228" s="4">
        <v>0</v>
      </c>
      <c r="H228" s="4">
        <v>0</v>
      </c>
      <c r="I228" s="4">
        <f>ROUNDUP(H228*0.75%,0)</f>
        <v>0</v>
      </c>
      <c r="J228" s="4">
        <v>17</v>
      </c>
      <c r="K228" s="4">
        <v>10631</v>
      </c>
      <c r="L228" s="4">
        <f t="shared" si="50"/>
        <v>80</v>
      </c>
      <c r="M228" s="4">
        <v>13</v>
      </c>
      <c r="N228" s="4">
        <v>6960</v>
      </c>
      <c r="O228" s="4">
        <f t="shared" si="51"/>
        <v>53</v>
      </c>
      <c r="P228" s="4">
        <v>0</v>
      </c>
      <c r="Q228" s="4">
        <v>0</v>
      </c>
      <c r="R228" s="4">
        <f t="shared" si="52"/>
        <v>0</v>
      </c>
      <c r="S228" s="4">
        <v>0</v>
      </c>
      <c r="T228" s="4">
        <v>0</v>
      </c>
      <c r="U228" s="4">
        <f t="shared" si="53"/>
        <v>0</v>
      </c>
      <c r="V228" s="4">
        <f t="shared" si="54"/>
        <v>30</v>
      </c>
      <c r="W228" s="4">
        <f t="shared" si="55"/>
        <v>17591</v>
      </c>
      <c r="X228" s="4">
        <f t="shared" si="56"/>
        <v>133</v>
      </c>
      <c r="Y228" s="5">
        <f t="shared" si="57"/>
        <v>0</v>
      </c>
      <c r="Z228" s="16">
        <v>2504092885</v>
      </c>
      <c r="AA228" s="16" t="s">
        <v>239</v>
      </c>
      <c r="AB228" s="16">
        <v>13</v>
      </c>
      <c r="AC228" s="16">
        <v>6960</v>
      </c>
      <c r="AD228" s="16">
        <v>53</v>
      </c>
    </row>
    <row r="229" spans="1:30" ht="20.100000000000001" customHeight="1">
      <c r="A229" s="4">
        <v>225</v>
      </c>
      <c r="B229" s="10">
        <v>2503655974</v>
      </c>
      <c r="C229" s="7" t="s">
        <v>212</v>
      </c>
      <c r="D229" s="4">
        <v>17</v>
      </c>
      <c r="E229" s="4">
        <v>11380</v>
      </c>
      <c r="F229" s="4">
        <f t="shared" si="58"/>
        <v>86</v>
      </c>
      <c r="G229" s="4">
        <v>20</v>
      </c>
      <c r="H229" s="4">
        <v>13275</v>
      </c>
      <c r="I229" s="4">
        <f t="shared" si="59"/>
        <v>100</v>
      </c>
      <c r="J229" s="4">
        <v>21</v>
      </c>
      <c r="K229" s="4">
        <v>13972</v>
      </c>
      <c r="L229" s="4">
        <f t="shared" si="50"/>
        <v>105</v>
      </c>
      <c r="M229" s="4">
        <v>18</v>
      </c>
      <c r="N229" s="4">
        <v>11377</v>
      </c>
      <c r="O229" s="4">
        <f t="shared" si="51"/>
        <v>86</v>
      </c>
      <c r="P229" s="4">
        <v>0</v>
      </c>
      <c r="Q229" s="4">
        <v>0</v>
      </c>
      <c r="R229" s="4">
        <f t="shared" si="52"/>
        <v>0</v>
      </c>
      <c r="S229" s="4">
        <v>0</v>
      </c>
      <c r="T229" s="4">
        <v>0</v>
      </c>
      <c r="U229" s="4">
        <f t="shared" si="53"/>
        <v>0</v>
      </c>
      <c r="V229" s="4">
        <f t="shared" si="54"/>
        <v>76</v>
      </c>
      <c r="W229" s="4">
        <f t="shared" si="55"/>
        <v>50004</v>
      </c>
      <c r="X229" s="4">
        <f t="shared" si="56"/>
        <v>377</v>
      </c>
      <c r="Y229" s="5">
        <f t="shared" si="57"/>
        <v>0</v>
      </c>
      <c r="Z229" s="16">
        <v>2503655974</v>
      </c>
      <c r="AA229" s="16" t="s">
        <v>212</v>
      </c>
      <c r="AB229" s="16">
        <v>18</v>
      </c>
      <c r="AC229" s="16">
        <v>11377</v>
      </c>
      <c r="AD229" s="16">
        <v>86</v>
      </c>
    </row>
    <row r="230" spans="1:30" ht="20.100000000000001" customHeight="1">
      <c r="A230" s="4">
        <v>226</v>
      </c>
      <c r="B230" s="10">
        <v>2502506524</v>
      </c>
      <c r="C230" s="7" t="s">
        <v>221</v>
      </c>
      <c r="D230" s="4">
        <v>18</v>
      </c>
      <c r="E230" s="4">
        <v>17404</v>
      </c>
      <c r="F230" s="4">
        <f t="shared" si="58"/>
        <v>131</v>
      </c>
      <c r="G230" s="4">
        <v>20</v>
      </c>
      <c r="H230" s="4">
        <v>20475</v>
      </c>
      <c r="I230" s="4">
        <f t="shared" si="59"/>
        <v>154</v>
      </c>
      <c r="J230" s="4">
        <v>20</v>
      </c>
      <c r="K230" s="4">
        <v>18675</v>
      </c>
      <c r="L230" s="4">
        <f t="shared" si="50"/>
        <v>141</v>
      </c>
      <c r="M230" s="4">
        <v>20</v>
      </c>
      <c r="N230" s="4">
        <v>21000</v>
      </c>
      <c r="O230" s="4">
        <f t="shared" si="51"/>
        <v>158</v>
      </c>
      <c r="P230" s="4">
        <v>0</v>
      </c>
      <c r="Q230" s="4">
        <v>0</v>
      </c>
      <c r="R230" s="4">
        <f t="shared" si="52"/>
        <v>0</v>
      </c>
      <c r="S230" s="4">
        <v>0</v>
      </c>
      <c r="T230" s="4">
        <v>0</v>
      </c>
      <c r="U230" s="4">
        <f t="shared" si="53"/>
        <v>0</v>
      </c>
      <c r="V230" s="4">
        <f t="shared" si="54"/>
        <v>78</v>
      </c>
      <c r="W230" s="4">
        <f t="shared" si="55"/>
        <v>77554</v>
      </c>
      <c r="X230" s="4">
        <f t="shared" si="56"/>
        <v>584</v>
      </c>
      <c r="Y230" s="5">
        <f t="shared" si="57"/>
        <v>0</v>
      </c>
      <c r="Z230" s="16">
        <v>2502506524</v>
      </c>
      <c r="AA230" s="16" t="s">
        <v>221</v>
      </c>
      <c r="AB230" s="16">
        <v>20</v>
      </c>
      <c r="AC230" s="16">
        <v>21000</v>
      </c>
      <c r="AD230" s="16">
        <v>158</v>
      </c>
    </row>
    <row r="231" spans="1:30" ht="20.100000000000001" customHeight="1">
      <c r="A231" s="4">
        <v>227</v>
      </c>
      <c r="B231" s="10">
        <v>2504051623</v>
      </c>
      <c r="C231" s="7" t="s">
        <v>190</v>
      </c>
      <c r="D231" s="4">
        <v>16</v>
      </c>
      <c r="E231" s="4">
        <v>12712</v>
      </c>
      <c r="F231" s="4">
        <f t="shared" si="58"/>
        <v>96</v>
      </c>
      <c r="G231" s="4">
        <v>24</v>
      </c>
      <c r="H231" s="4">
        <v>15937</v>
      </c>
      <c r="I231" s="4">
        <f t="shared" si="59"/>
        <v>120</v>
      </c>
      <c r="J231" s="4">
        <v>14</v>
      </c>
      <c r="K231" s="4">
        <v>13718</v>
      </c>
      <c r="L231" s="4">
        <f t="shared" si="50"/>
        <v>103</v>
      </c>
      <c r="M231" s="4">
        <v>17</v>
      </c>
      <c r="N231" s="4">
        <v>14437</v>
      </c>
      <c r="O231" s="4">
        <f t="shared" si="51"/>
        <v>109</v>
      </c>
      <c r="P231" s="4">
        <v>0</v>
      </c>
      <c r="Q231" s="4">
        <v>0</v>
      </c>
      <c r="R231" s="4">
        <f t="shared" si="52"/>
        <v>0</v>
      </c>
      <c r="S231" s="4">
        <v>0</v>
      </c>
      <c r="T231" s="4">
        <v>0</v>
      </c>
      <c r="U231" s="4">
        <f t="shared" si="53"/>
        <v>0</v>
      </c>
      <c r="V231" s="4">
        <f t="shared" si="54"/>
        <v>71</v>
      </c>
      <c r="W231" s="4">
        <f t="shared" si="55"/>
        <v>56804</v>
      </c>
      <c r="X231" s="4">
        <f t="shared" si="56"/>
        <v>428</v>
      </c>
      <c r="Y231" s="5">
        <f t="shared" si="57"/>
        <v>0</v>
      </c>
      <c r="Z231" s="16">
        <v>2504051623</v>
      </c>
      <c r="AA231" s="16" t="s">
        <v>190</v>
      </c>
      <c r="AB231" s="16">
        <v>17</v>
      </c>
      <c r="AC231" s="16">
        <v>14437</v>
      </c>
      <c r="AD231" s="16">
        <v>109</v>
      </c>
    </row>
    <row r="232" spans="1:30" ht="20.100000000000001" customHeight="1">
      <c r="A232" s="4">
        <v>228</v>
      </c>
      <c r="B232" s="10">
        <v>2504035351</v>
      </c>
      <c r="C232" s="7" t="s">
        <v>177</v>
      </c>
      <c r="D232" s="4">
        <v>7</v>
      </c>
      <c r="E232" s="4">
        <v>5243</v>
      </c>
      <c r="F232" s="4">
        <f t="shared" si="58"/>
        <v>40</v>
      </c>
      <c r="G232" s="4">
        <v>22</v>
      </c>
      <c r="H232" s="4">
        <v>18721</v>
      </c>
      <c r="I232" s="4">
        <f t="shared" si="59"/>
        <v>141</v>
      </c>
      <c r="J232" s="4">
        <v>20</v>
      </c>
      <c r="K232" s="4">
        <v>18698</v>
      </c>
      <c r="L232" s="4">
        <f t="shared" si="50"/>
        <v>141</v>
      </c>
      <c r="M232" s="4">
        <v>15</v>
      </c>
      <c r="N232" s="4">
        <v>13446</v>
      </c>
      <c r="O232" s="4">
        <f t="shared" si="51"/>
        <v>101</v>
      </c>
      <c r="P232" s="4">
        <v>0</v>
      </c>
      <c r="Q232" s="4">
        <v>0</v>
      </c>
      <c r="R232" s="4">
        <f t="shared" si="52"/>
        <v>0</v>
      </c>
      <c r="S232" s="4">
        <v>0</v>
      </c>
      <c r="T232" s="4">
        <v>0</v>
      </c>
      <c r="U232" s="4">
        <f t="shared" si="53"/>
        <v>0</v>
      </c>
      <c r="V232" s="4">
        <f t="shared" si="54"/>
        <v>64</v>
      </c>
      <c r="W232" s="4">
        <f t="shared" si="55"/>
        <v>56108</v>
      </c>
      <c r="X232" s="4">
        <f t="shared" si="56"/>
        <v>423</v>
      </c>
      <c r="Y232" s="5">
        <f t="shared" si="57"/>
        <v>0</v>
      </c>
      <c r="Z232" s="16">
        <v>2504035351</v>
      </c>
      <c r="AA232" s="16" t="s">
        <v>177</v>
      </c>
      <c r="AB232" s="16">
        <v>15</v>
      </c>
      <c r="AC232" s="16">
        <v>13446</v>
      </c>
      <c r="AD232" s="16">
        <v>101</v>
      </c>
    </row>
    <row r="233" spans="1:30" ht="20.100000000000001" customHeight="1">
      <c r="A233" s="4">
        <v>229</v>
      </c>
      <c r="B233" s="10">
        <v>2502712881</v>
      </c>
      <c r="C233" s="7" t="s">
        <v>513</v>
      </c>
      <c r="D233" s="4">
        <v>12</v>
      </c>
      <c r="E233" s="4">
        <v>10606</v>
      </c>
      <c r="F233" s="4">
        <f t="shared" si="58"/>
        <v>80</v>
      </c>
      <c r="G233" s="4">
        <v>21</v>
      </c>
      <c r="H233" s="4">
        <v>15671</v>
      </c>
      <c r="I233" s="4">
        <f t="shared" si="59"/>
        <v>118</v>
      </c>
      <c r="J233" s="4">
        <v>12</v>
      </c>
      <c r="K233" s="4">
        <v>7636</v>
      </c>
      <c r="L233" s="4">
        <f t="shared" si="50"/>
        <v>58</v>
      </c>
      <c r="M233" s="4">
        <v>18</v>
      </c>
      <c r="N233" s="4">
        <v>13499</v>
      </c>
      <c r="O233" s="4">
        <f t="shared" si="51"/>
        <v>102</v>
      </c>
      <c r="P233" s="4">
        <v>0</v>
      </c>
      <c r="Q233" s="4">
        <v>0</v>
      </c>
      <c r="R233" s="4">
        <f t="shared" si="52"/>
        <v>0</v>
      </c>
      <c r="S233" s="4">
        <v>0</v>
      </c>
      <c r="T233" s="4">
        <v>0</v>
      </c>
      <c r="U233" s="4">
        <f t="shared" si="53"/>
        <v>0</v>
      </c>
      <c r="V233" s="4">
        <f t="shared" si="54"/>
        <v>63</v>
      </c>
      <c r="W233" s="4">
        <f t="shared" si="55"/>
        <v>47412</v>
      </c>
      <c r="X233" s="4">
        <f t="shared" si="56"/>
        <v>358</v>
      </c>
      <c r="Y233" s="5">
        <f t="shared" si="57"/>
        <v>0</v>
      </c>
      <c r="Z233" s="16">
        <v>2502712881</v>
      </c>
      <c r="AA233" s="16" t="s">
        <v>513</v>
      </c>
      <c r="AB233" s="16">
        <v>18</v>
      </c>
      <c r="AC233" s="16">
        <v>13499</v>
      </c>
      <c r="AD233" s="16">
        <v>102</v>
      </c>
    </row>
    <row r="234" spans="1:30" ht="20.100000000000001" customHeight="1">
      <c r="A234" s="4">
        <v>230</v>
      </c>
      <c r="B234" s="10">
        <v>2503597438</v>
      </c>
      <c r="C234" s="7" t="s">
        <v>130</v>
      </c>
      <c r="D234" s="4">
        <v>17</v>
      </c>
      <c r="E234" s="4">
        <v>14919</v>
      </c>
      <c r="F234" s="4">
        <f t="shared" si="58"/>
        <v>112</v>
      </c>
      <c r="G234" s="4">
        <v>17</v>
      </c>
      <c r="H234" s="4">
        <v>20808</v>
      </c>
      <c r="I234" s="4">
        <f t="shared" si="59"/>
        <v>157</v>
      </c>
      <c r="J234" s="4">
        <v>18</v>
      </c>
      <c r="K234" s="4">
        <v>16363</v>
      </c>
      <c r="L234" s="4">
        <f t="shared" si="50"/>
        <v>123</v>
      </c>
      <c r="M234" s="4">
        <v>17</v>
      </c>
      <c r="N234" s="4">
        <v>12527</v>
      </c>
      <c r="O234" s="4">
        <f t="shared" si="51"/>
        <v>94</v>
      </c>
      <c r="P234" s="4">
        <v>0</v>
      </c>
      <c r="Q234" s="4">
        <v>0</v>
      </c>
      <c r="R234" s="4">
        <f t="shared" si="52"/>
        <v>0</v>
      </c>
      <c r="S234" s="4">
        <v>0</v>
      </c>
      <c r="T234" s="4">
        <v>0</v>
      </c>
      <c r="U234" s="4">
        <f t="shared" si="53"/>
        <v>0</v>
      </c>
      <c r="V234" s="4">
        <f t="shared" si="54"/>
        <v>69</v>
      </c>
      <c r="W234" s="4">
        <f t="shared" si="55"/>
        <v>64617</v>
      </c>
      <c r="X234" s="4">
        <f t="shared" si="56"/>
        <v>486</v>
      </c>
      <c r="Y234" s="5">
        <f t="shared" si="57"/>
        <v>0</v>
      </c>
      <c r="Z234" s="16">
        <v>2503597438</v>
      </c>
      <c r="AA234" s="16" t="s">
        <v>130</v>
      </c>
      <c r="AB234" s="16">
        <v>17</v>
      </c>
      <c r="AC234" s="16">
        <v>12527</v>
      </c>
      <c r="AD234" s="16">
        <v>94</v>
      </c>
    </row>
    <row r="235" spans="1:30" ht="20.100000000000001" customHeight="1">
      <c r="A235" s="4">
        <v>231</v>
      </c>
      <c r="B235" s="10">
        <v>2504248121</v>
      </c>
      <c r="C235" s="7" t="s">
        <v>593</v>
      </c>
      <c r="D235" s="4">
        <v>8</v>
      </c>
      <c r="E235" s="4">
        <v>7343</v>
      </c>
      <c r="F235" s="4">
        <f t="shared" si="58"/>
        <v>56</v>
      </c>
      <c r="G235" s="4">
        <v>14</v>
      </c>
      <c r="H235" s="4">
        <v>8898</v>
      </c>
      <c r="I235" s="4">
        <f t="shared" si="59"/>
        <v>67</v>
      </c>
      <c r="J235" s="4">
        <v>16</v>
      </c>
      <c r="K235" s="4">
        <v>18715</v>
      </c>
      <c r="L235" s="4">
        <f t="shared" si="50"/>
        <v>141</v>
      </c>
      <c r="M235" s="4">
        <v>8</v>
      </c>
      <c r="N235" s="4">
        <v>8456</v>
      </c>
      <c r="O235" s="4">
        <f t="shared" si="51"/>
        <v>64</v>
      </c>
      <c r="P235" s="4">
        <v>0</v>
      </c>
      <c r="Q235" s="4">
        <v>0</v>
      </c>
      <c r="R235" s="4">
        <f t="shared" si="52"/>
        <v>0</v>
      </c>
      <c r="S235" s="4">
        <v>0</v>
      </c>
      <c r="T235" s="4">
        <v>0</v>
      </c>
      <c r="U235" s="4">
        <f t="shared" si="53"/>
        <v>0</v>
      </c>
      <c r="V235" s="4">
        <f t="shared" si="54"/>
        <v>46</v>
      </c>
      <c r="W235" s="4">
        <f t="shared" si="55"/>
        <v>43412</v>
      </c>
      <c r="X235" s="4">
        <f t="shared" si="56"/>
        <v>328</v>
      </c>
      <c r="Y235" s="5">
        <f t="shared" si="57"/>
        <v>0</v>
      </c>
      <c r="Z235" s="16">
        <v>2504248121</v>
      </c>
      <c r="AA235" s="16" t="s">
        <v>593</v>
      </c>
      <c r="AB235" s="16">
        <v>8</v>
      </c>
      <c r="AC235" s="16">
        <v>8456</v>
      </c>
      <c r="AD235" s="16">
        <v>64</v>
      </c>
    </row>
    <row r="236" spans="1:30" ht="20.100000000000001" customHeight="1">
      <c r="A236" s="4">
        <v>232</v>
      </c>
      <c r="B236" s="10">
        <v>2504035410</v>
      </c>
      <c r="C236" s="7" t="s">
        <v>178</v>
      </c>
      <c r="D236" s="4">
        <v>16</v>
      </c>
      <c r="E236" s="4">
        <v>11903</v>
      </c>
      <c r="F236" s="4">
        <f t="shared" si="58"/>
        <v>90</v>
      </c>
      <c r="G236" s="4">
        <v>22</v>
      </c>
      <c r="H236" s="4">
        <v>15848</v>
      </c>
      <c r="I236" s="4">
        <f t="shared" si="59"/>
        <v>119</v>
      </c>
      <c r="J236" s="4">
        <v>16</v>
      </c>
      <c r="K236" s="4">
        <v>15872</v>
      </c>
      <c r="L236" s="4">
        <f t="shared" si="50"/>
        <v>120</v>
      </c>
      <c r="M236" s="4">
        <v>13</v>
      </c>
      <c r="N236" s="4">
        <v>11655</v>
      </c>
      <c r="O236" s="4">
        <f t="shared" si="51"/>
        <v>88</v>
      </c>
      <c r="P236" s="4">
        <v>0</v>
      </c>
      <c r="Q236" s="4">
        <v>0</v>
      </c>
      <c r="R236" s="4">
        <f t="shared" si="52"/>
        <v>0</v>
      </c>
      <c r="S236" s="4">
        <v>0</v>
      </c>
      <c r="T236" s="4">
        <v>0</v>
      </c>
      <c r="U236" s="4">
        <f t="shared" si="53"/>
        <v>0</v>
      </c>
      <c r="V236" s="4">
        <f t="shared" si="54"/>
        <v>67</v>
      </c>
      <c r="W236" s="4">
        <f t="shared" si="55"/>
        <v>55278</v>
      </c>
      <c r="X236" s="4">
        <f t="shared" si="56"/>
        <v>417</v>
      </c>
      <c r="Y236" s="5">
        <f t="shared" si="57"/>
        <v>0</v>
      </c>
      <c r="Z236" s="16">
        <v>2504035410</v>
      </c>
      <c r="AA236" s="16" t="s">
        <v>178</v>
      </c>
      <c r="AB236" s="16">
        <v>13</v>
      </c>
      <c r="AC236" s="16">
        <v>11655</v>
      </c>
      <c r="AD236" s="16">
        <v>88</v>
      </c>
    </row>
    <row r="237" spans="1:30" ht="20.100000000000001" customHeight="1">
      <c r="A237" s="4">
        <v>233</v>
      </c>
      <c r="B237" s="10">
        <v>2502223942</v>
      </c>
      <c r="C237" s="12" t="s">
        <v>634</v>
      </c>
      <c r="D237" s="4">
        <v>21</v>
      </c>
      <c r="E237" s="4">
        <v>20496</v>
      </c>
      <c r="F237" s="4">
        <f t="shared" si="58"/>
        <v>154</v>
      </c>
      <c r="G237" s="4">
        <v>21</v>
      </c>
      <c r="H237" s="4">
        <v>22180</v>
      </c>
      <c r="I237" s="4">
        <f t="shared" si="59"/>
        <v>167</v>
      </c>
      <c r="J237" s="4">
        <v>20</v>
      </c>
      <c r="K237" s="4">
        <v>20780</v>
      </c>
      <c r="L237" s="4">
        <f t="shared" si="50"/>
        <v>156</v>
      </c>
      <c r="M237" s="4">
        <v>20</v>
      </c>
      <c r="N237" s="4">
        <v>20687</v>
      </c>
      <c r="O237" s="4">
        <f t="shared" si="51"/>
        <v>156</v>
      </c>
      <c r="P237" s="4">
        <v>0</v>
      </c>
      <c r="Q237" s="4">
        <v>0</v>
      </c>
      <c r="R237" s="4">
        <f t="shared" si="52"/>
        <v>0</v>
      </c>
      <c r="S237" s="4">
        <v>0</v>
      </c>
      <c r="T237" s="4">
        <v>0</v>
      </c>
      <c r="U237" s="4">
        <f t="shared" si="53"/>
        <v>0</v>
      </c>
      <c r="V237" s="4">
        <f t="shared" si="54"/>
        <v>82</v>
      </c>
      <c r="W237" s="4">
        <f t="shared" si="55"/>
        <v>84143</v>
      </c>
      <c r="X237" s="4">
        <f t="shared" si="56"/>
        <v>633</v>
      </c>
      <c r="Y237" s="5">
        <f t="shared" si="57"/>
        <v>0</v>
      </c>
      <c r="Z237" s="16">
        <v>2502223942</v>
      </c>
      <c r="AA237" s="16" t="s">
        <v>634</v>
      </c>
      <c r="AB237" s="16">
        <v>20</v>
      </c>
      <c r="AC237" s="16">
        <v>20687</v>
      </c>
      <c r="AD237" s="16">
        <v>156</v>
      </c>
    </row>
    <row r="238" spans="1:30" ht="20.100000000000001" customHeight="1">
      <c r="A238" s="4">
        <v>234</v>
      </c>
      <c r="B238" s="10">
        <v>2502728126</v>
      </c>
      <c r="C238" s="12" t="s">
        <v>635</v>
      </c>
      <c r="D238" s="4">
        <v>17</v>
      </c>
      <c r="E238" s="4">
        <v>11266</v>
      </c>
      <c r="F238" s="4">
        <f t="shared" si="58"/>
        <v>85</v>
      </c>
      <c r="G238" s="4">
        <v>21</v>
      </c>
      <c r="H238" s="4">
        <v>13086</v>
      </c>
      <c r="I238" s="4">
        <f t="shared" si="59"/>
        <v>99</v>
      </c>
      <c r="J238" s="4">
        <v>16</v>
      </c>
      <c r="K238" s="4">
        <v>11607</v>
      </c>
      <c r="L238" s="4">
        <f t="shared" si="50"/>
        <v>88</v>
      </c>
      <c r="M238" s="4">
        <v>18</v>
      </c>
      <c r="N238" s="4">
        <v>14123</v>
      </c>
      <c r="O238" s="4">
        <f t="shared" si="51"/>
        <v>106</v>
      </c>
      <c r="P238" s="4">
        <v>0</v>
      </c>
      <c r="Q238" s="4">
        <v>0</v>
      </c>
      <c r="R238" s="4">
        <f t="shared" si="52"/>
        <v>0</v>
      </c>
      <c r="S238" s="4">
        <v>0</v>
      </c>
      <c r="T238" s="4">
        <v>0</v>
      </c>
      <c r="U238" s="4">
        <f t="shared" si="53"/>
        <v>0</v>
      </c>
      <c r="V238" s="4">
        <f t="shared" si="54"/>
        <v>72</v>
      </c>
      <c r="W238" s="4">
        <f t="shared" si="55"/>
        <v>50082</v>
      </c>
      <c r="X238" s="4">
        <f t="shared" si="56"/>
        <v>378</v>
      </c>
      <c r="Y238" s="5">
        <f t="shared" si="57"/>
        <v>0</v>
      </c>
      <c r="Z238" s="16">
        <v>2502728126</v>
      </c>
      <c r="AA238" s="16" t="s">
        <v>635</v>
      </c>
      <c r="AB238" s="16">
        <v>18</v>
      </c>
      <c r="AC238" s="16">
        <v>14123</v>
      </c>
      <c r="AD238" s="16">
        <v>106</v>
      </c>
    </row>
    <row r="239" spans="1:30" ht="20.100000000000001" customHeight="1">
      <c r="A239" s="4">
        <v>235</v>
      </c>
      <c r="B239" s="10">
        <v>2502119810</v>
      </c>
      <c r="C239" s="7" t="s">
        <v>545</v>
      </c>
      <c r="D239" s="4">
        <v>14</v>
      </c>
      <c r="E239" s="4">
        <v>13325</v>
      </c>
      <c r="F239" s="4">
        <f t="shared" si="58"/>
        <v>100</v>
      </c>
      <c r="G239" s="4">
        <v>15</v>
      </c>
      <c r="H239" s="4">
        <v>16448</v>
      </c>
      <c r="I239" s="4">
        <f t="shared" si="59"/>
        <v>124</v>
      </c>
      <c r="J239" s="4">
        <v>11</v>
      </c>
      <c r="K239" s="4">
        <v>10148</v>
      </c>
      <c r="L239" s="4">
        <f t="shared" si="50"/>
        <v>77</v>
      </c>
      <c r="M239" s="4">
        <v>17</v>
      </c>
      <c r="N239" s="4">
        <v>19185</v>
      </c>
      <c r="O239" s="4">
        <f t="shared" si="51"/>
        <v>144</v>
      </c>
      <c r="P239" s="4">
        <v>0</v>
      </c>
      <c r="Q239" s="4">
        <v>0</v>
      </c>
      <c r="R239" s="4">
        <f t="shared" si="52"/>
        <v>0</v>
      </c>
      <c r="S239" s="4">
        <v>0</v>
      </c>
      <c r="T239" s="4">
        <v>0</v>
      </c>
      <c r="U239" s="4">
        <f t="shared" si="53"/>
        <v>0</v>
      </c>
      <c r="V239" s="4">
        <f t="shared" si="54"/>
        <v>57</v>
      </c>
      <c r="W239" s="4">
        <f t="shared" si="55"/>
        <v>59106</v>
      </c>
      <c r="X239" s="4">
        <f t="shared" si="56"/>
        <v>445</v>
      </c>
      <c r="Y239" s="5">
        <f t="shared" si="57"/>
        <v>0</v>
      </c>
      <c r="Z239" s="16">
        <v>2502119810</v>
      </c>
      <c r="AA239" s="16" t="s">
        <v>545</v>
      </c>
      <c r="AB239" s="16">
        <v>17</v>
      </c>
      <c r="AC239" s="16">
        <v>19185</v>
      </c>
      <c r="AD239" s="16">
        <v>144</v>
      </c>
    </row>
    <row r="240" spans="1:30" ht="20.100000000000001" customHeight="1">
      <c r="A240" s="4">
        <v>236</v>
      </c>
      <c r="B240" s="10">
        <v>2502141743</v>
      </c>
      <c r="C240" s="7" t="s">
        <v>690</v>
      </c>
      <c r="D240" s="4"/>
      <c r="E240" s="4"/>
      <c r="F240" s="4">
        <f t="shared" si="58"/>
        <v>0</v>
      </c>
      <c r="G240" s="70">
        <v>15</v>
      </c>
      <c r="H240" s="70">
        <v>14795</v>
      </c>
      <c r="I240" s="70">
        <f t="shared" si="59"/>
        <v>111</v>
      </c>
      <c r="J240" s="4">
        <v>19</v>
      </c>
      <c r="K240" s="4">
        <v>20479</v>
      </c>
      <c r="L240" s="4">
        <f t="shared" si="50"/>
        <v>154</v>
      </c>
      <c r="M240" s="4">
        <v>20</v>
      </c>
      <c r="N240" s="4">
        <v>17179</v>
      </c>
      <c r="O240" s="4">
        <f t="shared" si="51"/>
        <v>129</v>
      </c>
      <c r="P240" s="4">
        <v>0</v>
      </c>
      <c r="Q240" s="4">
        <v>0</v>
      </c>
      <c r="R240" s="4">
        <f t="shared" si="52"/>
        <v>0</v>
      </c>
      <c r="S240" s="4">
        <v>0</v>
      </c>
      <c r="T240" s="4">
        <v>0</v>
      </c>
      <c r="U240" s="4">
        <f t="shared" si="53"/>
        <v>0</v>
      </c>
      <c r="V240" s="4">
        <f t="shared" si="54"/>
        <v>54</v>
      </c>
      <c r="W240" s="4">
        <f t="shared" si="55"/>
        <v>52453</v>
      </c>
      <c r="X240" s="4">
        <f t="shared" si="56"/>
        <v>394</v>
      </c>
      <c r="Y240" s="5">
        <f t="shared" si="57"/>
        <v>0</v>
      </c>
      <c r="Z240" s="16">
        <v>2502141743</v>
      </c>
      <c r="AA240" s="16" t="s">
        <v>690</v>
      </c>
      <c r="AB240" s="16">
        <v>20</v>
      </c>
      <c r="AC240" s="16">
        <v>17179</v>
      </c>
      <c r="AD240" s="16">
        <v>129</v>
      </c>
    </row>
    <row r="241" spans="1:30" ht="20.100000000000001" customHeight="1">
      <c r="A241" s="4">
        <v>237</v>
      </c>
      <c r="B241" s="10">
        <v>2502588042</v>
      </c>
      <c r="C241" s="12" t="s">
        <v>509</v>
      </c>
      <c r="D241" s="4">
        <v>20</v>
      </c>
      <c r="E241" s="4">
        <v>15111</v>
      </c>
      <c r="F241" s="4">
        <f t="shared" ref="F241:F249" si="60">ROUNDUP(E241*0.75%,0)</f>
        <v>114</v>
      </c>
      <c r="G241" s="4">
        <v>19</v>
      </c>
      <c r="H241" s="4">
        <v>13218</v>
      </c>
      <c r="I241" s="4">
        <f t="shared" ref="I241:I249" si="61">ROUNDUP(H241*0.75%,0)</f>
        <v>100</v>
      </c>
      <c r="J241" s="4"/>
      <c r="K241" s="4"/>
      <c r="L241" s="4">
        <f t="shared" si="50"/>
        <v>0</v>
      </c>
      <c r="M241" s="4">
        <v>14</v>
      </c>
      <c r="N241" s="4">
        <v>10711</v>
      </c>
      <c r="O241" s="4">
        <f t="shared" si="51"/>
        <v>81</v>
      </c>
      <c r="P241" s="4">
        <v>0</v>
      </c>
      <c r="Q241" s="4">
        <v>0</v>
      </c>
      <c r="R241" s="4">
        <f t="shared" si="52"/>
        <v>0</v>
      </c>
      <c r="S241" s="4">
        <v>0</v>
      </c>
      <c r="T241" s="4">
        <v>0</v>
      </c>
      <c r="U241" s="4">
        <f t="shared" si="53"/>
        <v>0</v>
      </c>
      <c r="V241" s="4">
        <f t="shared" si="54"/>
        <v>53</v>
      </c>
      <c r="W241" s="4">
        <f t="shared" si="55"/>
        <v>39040</v>
      </c>
      <c r="X241" s="4">
        <f t="shared" si="56"/>
        <v>295</v>
      </c>
      <c r="Y241" s="5">
        <f t="shared" si="57"/>
        <v>0</v>
      </c>
      <c r="Z241" s="16">
        <v>2502588042</v>
      </c>
      <c r="AA241" s="16" t="s">
        <v>758</v>
      </c>
      <c r="AB241" s="16">
        <v>14</v>
      </c>
      <c r="AC241" s="16">
        <v>10711</v>
      </c>
      <c r="AD241" s="16">
        <v>81</v>
      </c>
    </row>
    <row r="242" spans="1:30" ht="20.100000000000001" customHeight="1">
      <c r="A242" s="4">
        <v>238</v>
      </c>
      <c r="B242" s="10">
        <v>2502588098</v>
      </c>
      <c r="C242" s="7" t="s">
        <v>151</v>
      </c>
      <c r="D242" s="4">
        <v>16</v>
      </c>
      <c r="E242" s="4">
        <v>13805</v>
      </c>
      <c r="F242" s="4">
        <f t="shared" si="60"/>
        <v>104</v>
      </c>
      <c r="G242" s="4">
        <v>16</v>
      </c>
      <c r="H242" s="4">
        <v>10825</v>
      </c>
      <c r="I242" s="4">
        <f t="shared" si="61"/>
        <v>82</v>
      </c>
      <c r="J242" s="4"/>
      <c r="K242" s="4"/>
      <c r="L242" s="4">
        <f t="shared" si="50"/>
        <v>0</v>
      </c>
      <c r="M242" s="4">
        <v>17</v>
      </c>
      <c r="N242" s="4">
        <v>11776</v>
      </c>
      <c r="O242" s="4">
        <f t="shared" si="51"/>
        <v>89</v>
      </c>
      <c r="P242" s="4">
        <v>0</v>
      </c>
      <c r="Q242" s="4">
        <v>0</v>
      </c>
      <c r="R242" s="4">
        <f t="shared" si="52"/>
        <v>0</v>
      </c>
      <c r="S242" s="4">
        <v>0</v>
      </c>
      <c r="T242" s="4">
        <v>0</v>
      </c>
      <c r="U242" s="4">
        <f t="shared" si="53"/>
        <v>0</v>
      </c>
      <c r="V242" s="4">
        <f t="shared" si="54"/>
        <v>49</v>
      </c>
      <c r="W242" s="4">
        <f t="shared" si="55"/>
        <v>36406</v>
      </c>
      <c r="X242" s="4">
        <f t="shared" si="56"/>
        <v>275</v>
      </c>
      <c r="Y242" s="5">
        <f t="shared" si="57"/>
        <v>0</v>
      </c>
      <c r="Z242" s="16">
        <v>2502588098</v>
      </c>
      <c r="AA242" s="16" t="s">
        <v>759</v>
      </c>
      <c r="AB242" s="16">
        <v>17</v>
      </c>
      <c r="AC242" s="16">
        <v>11776</v>
      </c>
      <c r="AD242" s="16">
        <v>89</v>
      </c>
    </row>
    <row r="243" spans="1:30" ht="20.100000000000001" customHeight="1">
      <c r="A243" s="4">
        <v>239</v>
      </c>
      <c r="B243" s="10">
        <v>2502729551</v>
      </c>
      <c r="C243" s="12" t="s">
        <v>192</v>
      </c>
      <c r="D243" s="4">
        <v>22</v>
      </c>
      <c r="E243" s="4">
        <v>16749</v>
      </c>
      <c r="F243" s="4">
        <f t="shared" si="60"/>
        <v>126</v>
      </c>
      <c r="G243" s="4">
        <v>22</v>
      </c>
      <c r="H243" s="4">
        <v>18180</v>
      </c>
      <c r="I243" s="4">
        <f t="shared" si="61"/>
        <v>137</v>
      </c>
      <c r="J243" s="4">
        <v>2</v>
      </c>
      <c r="K243" s="4">
        <v>1806</v>
      </c>
      <c r="L243" s="4">
        <f t="shared" si="50"/>
        <v>14</v>
      </c>
      <c r="M243" s="4">
        <v>0</v>
      </c>
      <c r="N243" s="4">
        <v>0</v>
      </c>
      <c r="O243" s="4">
        <f t="shared" si="51"/>
        <v>0</v>
      </c>
      <c r="P243" s="4">
        <v>0</v>
      </c>
      <c r="Q243" s="4">
        <v>0</v>
      </c>
      <c r="R243" s="4">
        <f t="shared" si="52"/>
        <v>0</v>
      </c>
      <c r="S243" s="4">
        <v>0</v>
      </c>
      <c r="T243" s="4">
        <v>0</v>
      </c>
      <c r="U243" s="4">
        <f t="shared" si="53"/>
        <v>0</v>
      </c>
      <c r="V243" s="4">
        <f t="shared" si="54"/>
        <v>46</v>
      </c>
      <c r="W243" s="4">
        <f t="shared" si="55"/>
        <v>36735</v>
      </c>
      <c r="X243" s="4">
        <f t="shared" si="56"/>
        <v>277</v>
      </c>
      <c r="Y243" s="16">
        <v>0</v>
      </c>
      <c r="Z243" s="16"/>
      <c r="AA243" s="16"/>
      <c r="AB243" s="16">
        <v>0</v>
      </c>
      <c r="AC243" s="16">
        <v>0</v>
      </c>
      <c r="AD243" s="16">
        <v>0</v>
      </c>
    </row>
    <row r="244" spans="1:30" ht="20.100000000000001" customHeight="1">
      <c r="A244" s="4">
        <v>240</v>
      </c>
      <c r="B244" s="10">
        <v>2502761576</v>
      </c>
      <c r="C244" s="12" t="s">
        <v>512</v>
      </c>
      <c r="D244" s="4">
        <v>3</v>
      </c>
      <c r="E244" s="4">
        <v>1442</v>
      </c>
      <c r="F244" s="4">
        <f t="shared" si="60"/>
        <v>11</v>
      </c>
      <c r="G244" s="4">
        <v>11</v>
      </c>
      <c r="H244" s="4">
        <v>5400</v>
      </c>
      <c r="I244" s="4">
        <f t="shared" si="61"/>
        <v>41</v>
      </c>
      <c r="J244" s="4">
        <v>16</v>
      </c>
      <c r="K244" s="4">
        <v>8137</v>
      </c>
      <c r="L244" s="4">
        <f t="shared" si="50"/>
        <v>62</v>
      </c>
      <c r="M244" s="4">
        <v>0</v>
      </c>
      <c r="N244" s="4">
        <v>0</v>
      </c>
      <c r="O244" s="4">
        <f t="shared" si="51"/>
        <v>0</v>
      </c>
      <c r="P244" s="4">
        <v>0</v>
      </c>
      <c r="Q244" s="4">
        <v>0</v>
      </c>
      <c r="R244" s="4">
        <f t="shared" si="52"/>
        <v>0</v>
      </c>
      <c r="S244" s="4">
        <v>0</v>
      </c>
      <c r="T244" s="4">
        <v>0</v>
      </c>
      <c r="U244" s="4">
        <f t="shared" si="53"/>
        <v>0</v>
      </c>
      <c r="V244" s="4">
        <f t="shared" si="54"/>
        <v>30</v>
      </c>
      <c r="W244" s="4">
        <f t="shared" si="55"/>
        <v>14979</v>
      </c>
      <c r="X244" s="4">
        <f t="shared" si="56"/>
        <v>114</v>
      </c>
      <c r="Y244" s="16">
        <v>0</v>
      </c>
      <c r="Z244" s="16"/>
      <c r="AA244" s="16"/>
      <c r="AB244" s="16">
        <v>0</v>
      </c>
      <c r="AC244" s="16">
        <v>0</v>
      </c>
      <c r="AD244" s="16">
        <v>0</v>
      </c>
    </row>
    <row r="245" spans="1:30" ht="20.100000000000001" customHeight="1">
      <c r="A245" s="4">
        <v>241</v>
      </c>
      <c r="B245" s="10">
        <v>2503657152</v>
      </c>
      <c r="C245" s="7" t="s">
        <v>215</v>
      </c>
      <c r="D245" s="4">
        <v>17</v>
      </c>
      <c r="E245" s="4">
        <v>15944</v>
      </c>
      <c r="F245" s="4">
        <f t="shared" si="60"/>
        <v>120</v>
      </c>
      <c r="G245" s="4">
        <v>20</v>
      </c>
      <c r="H245" s="4">
        <v>16975</v>
      </c>
      <c r="I245" s="4">
        <f t="shared" si="61"/>
        <v>128</v>
      </c>
      <c r="J245" s="4"/>
      <c r="K245" s="4"/>
      <c r="L245" s="4">
        <f t="shared" si="50"/>
        <v>0</v>
      </c>
      <c r="M245" s="4">
        <v>0</v>
      </c>
      <c r="N245" s="4">
        <v>0</v>
      </c>
      <c r="O245" s="4">
        <f t="shared" si="51"/>
        <v>0</v>
      </c>
      <c r="P245" s="4">
        <v>0</v>
      </c>
      <c r="Q245" s="4">
        <v>0</v>
      </c>
      <c r="R245" s="4">
        <f t="shared" si="52"/>
        <v>0</v>
      </c>
      <c r="S245" s="4">
        <v>0</v>
      </c>
      <c r="T245" s="4">
        <v>0</v>
      </c>
      <c r="U245" s="4">
        <f t="shared" si="53"/>
        <v>0</v>
      </c>
      <c r="V245" s="4">
        <f t="shared" si="54"/>
        <v>37</v>
      </c>
      <c r="W245" s="4">
        <f t="shared" si="55"/>
        <v>32919</v>
      </c>
      <c r="X245" s="4">
        <f t="shared" si="56"/>
        <v>248</v>
      </c>
      <c r="Y245" s="16">
        <v>0</v>
      </c>
      <c r="Z245" s="16"/>
      <c r="AA245" s="16"/>
      <c r="AB245" s="16">
        <v>0</v>
      </c>
      <c r="AC245" s="16">
        <v>0</v>
      </c>
      <c r="AD245" s="16">
        <v>0</v>
      </c>
    </row>
    <row r="246" spans="1:30" ht="20.100000000000001" customHeight="1">
      <c r="A246" s="4">
        <v>242</v>
      </c>
      <c r="B246" s="10">
        <v>2504239479</v>
      </c>
      <c r="C246" s="7" t="s">
        <v>248</v>
      </c>
      <c r="D246" s="4">
        <v>17</v>
      </c>
      <c r="E246" s="4">
        <v>16066</v>
      </c>
      <c r="F246" s="4">
        <f t="shared" si="60"/>
        <v>121</v>
      </c>
      <c r="G246" s="4">
        <v>23</v>
      </c>
      <c r="H246" s="4">
        <v>17121</v>
      </c>
      <c r="I246" s="4">
        <f t="shared" si="61"/>
        <v>129</v>
      </c>
      <c r="J246" s="4"/>
      <c r="K246" s="4"/>
      <c r="L246" s="4">
        <f t="shared" si="50"/>
        <v>0</v>
      </c>
      <c r="M246" s="4">
        <v>0</v>
      </c>
      <c r="N246" s="4">
        <v>0</v>
      </c>
      <c r="O246" s="4">
        <f t="shared" si="51"/>
        <v>0</v>
      </c>
      <c r="P246" s="4">
        <v>0</v>
      </c>
      <c r="Q246" s="4">
        <v>0</v>
      </c>
      <c r="R246" s="4">
        <f t="shared" si="52"/>
        <v>0</v>
      </c>
      <c r="S246" s="4">
        <v>0</v>
      </c>
      <c r="T246" s="4">
        <v>0</v>
      </c>
      <c r="U246" s="4">
        <f t="shared" si="53"/>
        <v>0</v>
      </c>
      <c r="V246" s="4">
        <f t="shared" si="54"/>
        <v>40</v>
      </c>
      <c r="W246" s="4">
        <f t="shared" si="55"/>
        <v>33187</v>
      </c>
      <c r="X246" s="4">
        <f t="shared" si="56"/>
        <v>250</v>
      </c>
      <c r="Y246" s="16">
        <v>0</v>
      </c>
      <c r="Z246" s="16"/>
      <c r="AA246" s="16"/>
      <c r="AB246" s="16">
        <v>0</v>
      </c>
      <c r="AC246" s="16">
        <v>0</v>
      </c>
      <c r="AD246" s="16">
        <v>0</v>
      </c>
    </row>
    <row r="247" spans="1:30" ht="20.100000000000001" customHeight="1">
      <c r="A247" s="4">
        <v>243</v>
      </c>
      <c r="B247" s="10">
        <v>2504264859</v>
      </c>
      <c r="C247" s="7" t="s">
        <v>254</v>
      </c>
      <c r="D247" s="4">
        <v>11</v>
      </c>
      <c r="E247" s="4">
        <v>7860</v>
      </c>
      <c r="F247" s="4">
        <f t="shared" si="60"/>
        <v>59</v>
      </c>
      <c r="G247" s="4">
        <v>0</v>
      </c>
      <c r="H247" s="4">
        <v>0</v>
      </c>
      <c r="I247" s="4">
        <f t="shared" si="61"/>
        <v>0</v>
      </c>
      <c r="J247" s="4"/>
      <c r="K247" s="4"/>
      <c r="L247" s="4">
        <f t="shared" si="50"/>
        <v>0</v>
      </c>
      <c r="M247" s="4">
        <v>0</v>
      </c>
      <c r="N247" s="4">
        <v>0</v>
      </c>
      <c r="O247" s="4">
        <f t="shared" si="51"/>
        <v>0</v>
      </c>
      <c r="P247" s="4">
        <v>0</v>
      </c>
      <c r="Q247" s="4">
        <v>0</v>
      </c>
      <c r="R247" s="4">
        <f t="shared" si="52"/>
        <v>0</v>
      </c>
      <c r="S247" s="4">
        <v>0</v>
      </c>
      <c r="T247" s="4">
        <v>0</v>
      </c>
      <c r="U247" s="4">
        <f t="shared" si="53"/>
        <v>0</v>
      </c>
      <c r="V247" s="4">
        <f t="shared" si="54"/>
        <v>11</v>
      </c>
      <c r="W247" s="4">
        <f t="shared" si="55"/>
        <v>7860</v>
      </c>
      <c r="X247" s="4">
        <f t="shared" si="56"/>
        <v>59</v>
      </c>
      <c r="Y247" s="16">
        <v>0</v>
      </c>
      <c r="Z247" s="16"/>
      <c r="AA247" s="16"/>
      <c r="AB247" s="16">
        <v>0</v>
      </c>
      <c r="AC247" s="16">
        <v>0</v>
      </c>
      <c r="AD247" s="16">
        <v>0</v>
      </c>
    </row>
    <row r="248" spans="1:30" ht="20.100000000000001" customHeight="1">
      <c r="A248" s="4">
        <v>244</v>
      </c>
      <c r="B248" s="10">
        <v>2503601233</v>
      </c>
      <c r="C248" s="7" t="s">
        <v>514</v>
      </c>
      <c r="D248" s="4">
        <v>9</v>
      </c>
      <c r="E248" s="4">
        <v>8155</v>
      </c>
      <c r="F248" s="4">
        <f t="shared" si="60"/>
        <v>62</v>
      </c>
      <c r="G248" s="4">
        <v>0</v>
      </c>
      <c r="H248" s="4">
        <v>0</v>
      </c>
      <c r="I248" s="4">
        <f t="shared" si="61"/>
        <v>0</v>
      </c>
      <c r="J248" s="4"/>
      <c r="K248" s="4"/>
      <c r="L248" s="4">
        <f t="shared" si="50"/>
        <v>0</v>
      </c>
      <c r="M248" s="4">
        <v>0</v>
      </c>
      <c r="N248" s="4">
        <v>0</v>
      </c>
      <c r="O248" s="4">
        <f t="shared" si="51"/>
        <v>0</v>
      </c>
      <c r="P248" s="4">
        <v>0</v>
      </c>
      <c r="Q248" s="4">
        <v>0</v>
      </c>
      <c r="R248" s="4">
        <f t="shared" si="52"/>
        <v>0</v>
      </c>
      <c r="S248" s="4">
        <v>0</v>
      </c>
      <c r="T248" s="4">
        <v>0</v>
      </c>
      <c r="U248" s="4">
        <f t="shared" si="53"/>
        <v>0</v>
      </c>
      <c r="V248" s="4">
        <f t="shared" si="54"/>
        <v>9</v>
      </c>
      <c r="W248" s="4">
        <f t="shared" si="55"/>
        <v>8155</v>
      </c>
      <c r="X248" s="4">
        <f t="shared" si="56"/>
        <v>62</v>
      </c>
      <c r="Y248" s="16">
        <v>0</v>
      </c>
      <c r="Z248" s="16"/>
      <c r="AA248" s="16"/>
      <c r="AB248" s="16">
        <v>0</v>
      </c>
      <c r="AC248" s="16">
        <v>0</v>
      </c>
      <c r="AD248" s="16">
        <v>0</v>
      </c>
    </row>
    <row r="249" spans="1:30" ht="20.100000000000001" customHeight="1">
      <c r="A249" s="4">
        <v>245</v>
      </c>
      <c r="B249" s="10">
        <v>2502141746</v>
      </c>
      <c r="C249" s="12" t="s">
        <v>636</v>
      </c>
      <c r="D249" s="4">
        <v>11</v>
      </c>
      <c r="E249" s="4">
        <v>6100</v>
      </c>
      <c r="F249" s="4">
        <f t="shared" si="60"/>
        <v>46</v>
      </c>
      <c r="G249" s="4">
        <v>0</v>
      </c>
      <c r="H249" s="4">
        <v>0</v>
      </c>
      <c r="I249" s="4">
        <f t="shared" si="61"/>
        <v>0</v>
      </c>
      <c r="J249" s="4"/>
      <c r="K249" s="4"/>
      <c r="L249" s="4">
        <f t="shared" si="50"/>
        <v>0</v>
      </c>
      <c r="M249" s="4">
        <v>0</v>
      </c>
      <c r="N249" s="4">
        <v>0</v>
      </c>
      <c r="O249" s="4">
        <f t="shared" si="51"/>
        <v>0</v>
      </c>
      <c r="P249" s="4">
        <v>0</v>
      </c>
      <c r="Q249" s="4">
        <v>0</v>
      </c>
      <c r="R249" s="4">
        <f t="shared" si="52"/>
        <v>0</v>
      </c>
      <c r="S249" s="4">
        <v>0</v>
      </c>
      <c r="T249" s="4">
        <v>0</v>
      </c>
      <c r="U249" s="4">
        <f t="shared" si="53"/>
        <v>0</v>
      </c>
      <c r="V249" s="4">
        <f t="shared" si="54"/>
        <v>11</v>
      </c>
      <c r="W249" s="4">
        <f t="shared" si="55"/>
        <v>6100</v>
      </c>
      <c r="X249" s="4">
        <f t="shared" si="56"/>
        <v>46</v>
      </c>
      <c r="Y249" s="16">
        <v>0</v>
      </c>
      <c r="Z249" s="16"/>
      <c r="AA249" s="16"/>
      <c r="AB249" s="16">
        <v>0</v>
      </c>
      <c r="AC249" s="16">
        <v>0</v>
      </c>
      <c r="AD249" s="16">
        <v>0</v>
      </c>
    </row>
    <row r="250" spans="1:30" ht="20.100000000000001" customHeight="1">
      <c r="A250" s="4">
        <v>246</v>
      </c>
      <c r="B250" s="10">
        <v>2503993164</v>
      </c>
      <c r="C250" s="7" t="s">
        <v>102</v>
      </c>
      <c r="D250" s="4">
        <v>0</v>
      </c>
      <c r="E250" s="4">
        <v>0</v>
      </c>
      <c r="F250" s="4">
        <f t="shared" si="58"/>
        <v>0</v>
      </c>
      <c r="G250" s="4">
        <v>0</v>
      </c>
      <c r="H250" s="4">
        <v>0</v>
      </c>
      <c r="I250" s="4">
        <f t="shared" si="59"/>
        <v>0</v>
      </c>
      <c r="J250" s="4">
        <v>3</v>
      </c>
      <c r="K250" s="4">
        <v>2010</v>
      </c>
      <c r="L250" s="4">
        <f t="shared" si="50"/>
        <v>16</v>
      </c>
      <c r="M250" s="4">
        <v>0</v>
      </c>
      <c r="N250" s="4">
        <v>0</v>
      </c>
      <c r="O250" s="4">
        <f t="shared" si="51"/>
        <v>0</v>
      </c>
      <c r="P250" s="4">
        <v>0</v>
      </c>
      <c r="Q250" s="4">
        <v>0</v>
      </c>
      <c r="R250" s="4">
        <f t="shared" si="52"/>
        <v>0</v>
      </c>
      <c r="S250" s="4">
        <v>0</v>
      </c>
      <c r="T250" s="4">
        <v>0</v>
      </c>
      <c r="U250" s="4">
        <f t="shared" si="53"/>
        <v>0</v>
      </c>
      <c r="V250" s="4">
        <f t="shared" si="54"/>
        <v>3</v>
      </c>
      <c r="W250" s="4">
        <f t="shared" si="55"/>
        <v>2010</v>
      </c>
      <c r="X250" s="4">
        <f t="shared" si="56"/>
        <v>16</v>
      </c>
      <c r="Y250" s="16">
        <v>0</v>
      </c>
      <c r="Z250" s="16"/>
      <c r="AA250" s="16"/>
      <c r="AB250" s="16">
        <v>0</v>
      </c>
      <c r="AC250" s="16">
        <v>0</v>
      </c>
      <c r="AD250" s="16">
        <v>0</v>
      </c>
    </row>
    <row r="251" spans="1:30" ht="20.100000000000001" customHeight="1">
      <c r="A251" s="4">
        <v>247</v>
      </c>
      <c r="B251" s="10">
        <v>2502225297</v>
      </c>
      <c r="C251" s="8" t="s">
        <v>689</v>
      </c>
      <c r="D251" s="4"/>
      <c r="E251" s="4"/>
      <c r="F251" s="4">
        <f t="shared" ref="F251:F270" si="62">ROUNDUP(E251*0.75%,0)</f>
        <v>0</v>
      </c>
      <c r="G251" s="4">
        <v>24</v>
      </c>
      <c r="H251" s="4">
        <v>13846</v>
      </c>
      <c r="I251" s="4">
        <f t="shared" ref="I251:I270" si="63">ROUNDUP(H251*0.75%,0)</f>
        <v>104</v>
      </c>
      <c r="J251" s="4">
        <v>22</v>
      </c>
      <c r="K251" s="4">
        <v>12692</v>
      </c>
      <c r="L251" s="4">
        <f t="shared" ref="L251:L270" si="64">ROUNDUP(K251*0.75%,0)</f>
        <v>96</v>
      </c>
      <c r="M251" s="4">
        <v>6</v>
      </c>
      <c r="N251" s="4">
        <v>4194</v>
      </c>
      <c r="O251" s="4">
        <f t="shared" ref="O251:O270" si="65">ROUNDUP(N251*0.75%,0)</f>
        <v>32</v>
      </c>
      <c r="P251" s="4">
        <v>0</v>
      </c>
      <c r="Q251" s="4">
        <v>0</v>
      </c>
      <c r="R251" s="4">
        <f t="shared" ref="R251:R270" si="66">ROUNDUP(Q251*0.75%,0)</f>
        <v>0</v>
      </c>
      <c r="S251" s="4">
        <v>0</v>
      </c>
      <c r="T251" s="4">
        <v>0</v>
      </c>
      <c r="U251" s="4">
        <f t="shared" ref="U251:U270" si="67">ROUNDUP(T251*0.75%,0)</f>
        <v>0</v>
      </c>
      <c r="V251" s="4">
        <f t="shared" ref="V251:V270" si="68">+D251+G251+J251+M251+P251+S251</f>
        <v>52</v>
      </c>
      <c r="W251" s="4">
        <f t="shared" ref="W251:W270" si="69">+E251+H251+K251+N251+Q251+T251</f>
        <v>30732</v>
      </c>
      <c r="X251" s="4">
        <f t="shared" ref="X251:X270" si="70">+F251+I251+L251+O251+R251+U251</f>
        <v>232</v>
      </c>
      <c r="Y251" s="5">
        <f t="shared" ref="Y251:Y269" si="71">+B251-Z251</f>
        <v>0</v>
      </c>
      <c r="Z251" s="16">
        <v>2502225297</v>
      </c>
      <c r="AA251" s="16" t="s">
        <v>689</v>
      </c>
      <c r="AB251" s="16">
        <v>6</v>
      </c>
      <c r="AC251" s="16">
        <v>4194</v>
      </c>
      <c r="AD251" s="16">
        <v>32</v>
      </c>
    </row>
    <row r="252" spans="1:30" ht="20.100000000000001" customHeight="1">
      <c r="A252" s="4">
        <v>248</v>
      </c>
      <c r="B252" s="10">
        <v>2501919123</v>
      </c>
      <c r="C252" s="21" t="s">
        <v>199</v>
      </c>
      <c r="D252" s="4">
        <v>0</v>
      </c>
      <c r="E252" s="4">
        <v>0</v>
      </c>
      <c r="F252" s="4">
        <f>ROUNDUP(E252*0.75%,0)</f>
        <v>0</v>
      </c>
      <c r="G252" s="4">
        <v>0</v>
      </c>
      <c r="H252" s="4">
        <v>0</v>
      </c>
      <c r="I252" s="4">
        <f>ROUNDUP(H252*0.75%,0)</f>
        <v>0</v>
      </c>
      <c r="J252" s="4">
        <v>23</v>
      </c>
      <c r="K252" s="4">
        <v>19000</v>
      </c>
      <c r="L252" s="4">
        <f t="shared" si="64"/>
        <v>143</v>
      </c>
      <c r="M252" s="4">
        <v>26</v>
      </c>
      <c r="N252" s="4">
        <v>19000</v>
      </c>
      <c r="O252" s="4">
        <f t="shared" si="65"/>
        <v>143</v>
      </c>
      <c r="P252" s="4">
        <v>0</v>
      </c>
      <c r="Q252" s="4">
        <v>0</v>
      </c>
      <c r="R252" s="4">
        <f t="shared" si="66"/>
        <v>0</v>
      </c>
      <c r="S252" s="4">
        <v>0</v>
      </c>
      <c r="T252" s="4">
        <v>0</v>
      </c>
      <c r="U252" s="4">
        <f t="shared" si="67"/>
        <v>0</v>
      </c>
      <c r="V252" s="4">
        <f t="shared" si="68"/>
        <v>49</v>
      </c>
      <c r="W252" s="4">
        <f t="shared" si="69"/>
        <v>38000</v>
      </c>
      <c r="X252" s="4">
        <f t="shared" si="70"/>
        <v>286</v>
      </c>
      <c r="Y252" s="5">
        <f t="shared" si="71"/>
        <v>0</v>
      </c>
      <c r="Z252" s="16">
        <v>2501919123</v>
      </c>
      <c r="AA252" s="16" t="s">
        <v>199</v>
      </c>
      <c r="AB252" s="16">
        <v>26</v>
      </c>
      <c r="AC252" s="16">
        <v>19000</v>
      </c>
      <c r="AD252" s="16">
        <v>143</v>
      </c>
    </row>
    <row r="253" spans="1:30" ht="20.100000000000001" customHeight="1">
      <c r="A253" s="4">
        <v>249</v>
      </c>
      <c r="B253" s="10">
        <v>2501891016</v>
      </c>
      <c r="C253" s="21" t="s">
        <v>487</v>
      </c>
      <c r="D253" s="4">
        <v>22</v>
      </c>
      <c r="E253" s="4">
        <v>19000</v>
      </c>
      <c r="F253" s="4">
        <f t="shared" si="62"/>
        <v>143</v>
      </c>
      <c r="G253" s="4">
        <v>26</v>
      </c>
      <c r="H253" s="4">
        <v>19000</v>
      </c>
      <c r="I253" s="4">
        <f t="shared" si="63"/>
        <v>143</v>
      </c>
      <c r="J253" s="4">
        <v>26</v>
      </c>
      <c r="K253" s="4">
        <v>19000</v>
      </c>
      <c r="L253" s="4">
        <f t="shared" si="64"/>
        <v>143</v>
      </c>
      <c r="M253" s="4">
        <v>26</v>
      </c>
      <c r="N253" s="4">
        <v>19000</v>
      </c>
      <c r="O253" s="4">
        <f t="shared" si="65"/>
        <v>143</v>
      </c>
      <c r="P253" s="4">
        <v>0</v>
      </c>
      <c r="Q253" s="4">
        <v>0</v>
      </c>
      <c r="R253" s="4">
        <f t="shared" si="66"/>
        <v>0</v>
      </c>
      <c r="S253" s="4">
        <v>0</v>
      </c>
      <c r="T253" s="4">
        <v>0</v>
      </c>
      <c r="U253" s="4">
        <f t="shared" si="67"/>
        <v>0</v>
      </c>
      <c r="V253" s="4">
        <f t="shared" si="68"/>
        <v>100</v>
      </c>
      <c r="W253" s="4">
        <f t="shared" si="69"/>
        <v>76000</v>
      </c>
      <c r="X253" s="4">
        <f t="shared" si="70"/>
        <v>572</v>
      </c>
      <c r="Y253" s="5">
        <f t="shared" si="71"/>
        <v>0</v>
      </c>
      <c r="Z253" s="16">
        <v>2501891016</v>
      </c>
      <c r="AA253" s="16" t="s">
        <v>487</v>
      </c>
      <c r="AB253" s="16">
        <v>26</v>
      </c>
      <c r="AC253" s="16">
        <v>19000</v>
      </c>
      <c r="AD253" s="16">
        <v>143</v>
      </c>
    </row>
    <row r="254" spans="1:30" ht="20.100000000000001" customHeight="1">
      <c r="A254" s="4">
        <v>250</v>
      </c>
      <c r="B254" s="10">
        <v>2502662096</v>
      </c>
      <c r="C254" s="22" t="s">
        <v>243</v>
      </c>
      <c r="D254" s="4">
        <v>22</v>
      </c>
      <c r="E254" s="4">
        <v>19200</v>
      </c>
      <c r="F254" s="4">
        <f t="shared" si="62"/>
        <v>144</v>
      </c>
      <c r="G254" s="4">
        <v>26</v>
      </c>
      <c r="H254" s="4">
        <v>21000</v>
      </c>
      <c r="I254" s="4">
        <f t="shared" si="63"/>
        <v>158</v>
      </c>
      <c r="J254" s="4">
        <v>25</v>
      </c>
      <c r="K254" s="4">
        <v>21000</v>
      </c>
      <c r="L254" s="4">
        <f t="shared" si="64"/>
        <v>158</v>
      </c>
      <c r="M254" s="4">
        <v>21</v>
      </c>
      <c r="N254" s="4">
        <v>21000</v>
      </c>
      <c r="O254" s="4">
        <f t="shared" si="65"/>
        <v>158</v>
      </c>
      <c r="P254" s="4">
        <v>0</v>
      </c>
      <c r="Q254" s="4">
        <v>0</v>
      </c>
      <c r="R254" s="4">
        <f t="shared" si="66"/>
        <v>0</v>
      </c>
      <c r="S254" s="4">
        <v>0</v>
      </c>
      <c r="T254" s="4">
        <v>0</v>
      </c>
      <c r="U254" s="4">
        <f t="shared" si="67"/>
        <v>0</v>
      </c>
      <c r="V254" s="4">
        <f t="shared" si="68"/>
        <v>94</v>
      </c>
      <c r="W254" s="4">
        <f t="shared" si="69"/>
        <v>82200</v>
      </c>
      <c r="X254" s="4">
        <f t="shared" si="70"/>
        <v>618</v>
      </c>
      <c r="Y254" s="5">
        <f t="shared" si="71"/>
        <v>0</v>
      </c>
      <c r="Z254" s="16">
        <v>2502662096</v>
      </c>
      <c r="AA254" s="16" t="s">
        <v>243</v>
      </c>
      <c r="AB254" s="16">
        <v>21</v>
      </c>
      <c r="AC254" s="16">
        <v>21000</v>
      </c>
      <c r="AD254" s="16">
        <v>158</v>
      </c>
    </row>
    <row r="255" spans="1:30" ht="20.100000000000001" customHeight="1">
      <c r="A255" s="4">
        <v>251</v>
      </c>
      <c r="B255" s="10">
        <v>2502726455</v>
      </c>
      <c r="C255" s="8" t="s">
        <v>123</v>
      </c>
      <c r="D255" s="4">
        <v>22</v>
      </c>
      <c r="E255" s="4">
        <v>13538</v>
      </c>
      <c r="F255" s="4">
        <f t="shared" si="62"/>
        <v>102</v>
      </c>
      <c r="G255" s="4">
        <v>26</v>
      </c>
      <c r="H255" s="4">
        <v>16000</v>
      </c>
      <c r="I255" s="4">
        <f t="shared" si="63"/>
        <v>120</v>
      </c>
      <c r="J255" s="4">
        <v>25</v>
      </c>
      <c r="K255" s="4">
        <v>15385</v>
      </c>
      <c r="L255" s="4">
        <f t="shared" si="64"/>
        <v>116</v>
      </c>
      <c r="M255" s="4">
        <v>22</v>
      </c>
      <c r="N255" s="4">
        <v>13538</v>
      </c>
      <c r="O255" s="4">
        <f t="shared" si="65"/>
        <v>102</v>
      </c>
      <c r="P255" s="4">
        <v>0</v>
      </c>
      <c r="Q255" s="4">
        <v>0</v>
      </c>
      <c r="R255" s="4">
        <f t="shared" si="66"/>
        <v>0</v>
      </c>
      <c r="S255" s="4">
        <v>0</v>
      </c>
      <c r="T255" s="4">
        <v>0</v>
      </c>
      <c r="U255" s="4">
        <f t="shared" si="67"/>
        <v>0</v>
      </c>
      <c r="V255" s="4">
        <f t="shared" si="68"/>
        <v>95</v>
      </c>
      <c r="W255" s="4">
        <f t="shared" si="69"/>
        <v>58461</v>
      </c>
      <c r="X255" s="4">
        <f t="shared" si="70"/>
        <v>440</v>
      </c>
      <c r="Y255" s="5">
        <f t="shared" si="71"/>
        <v>0</v>
      </c>
      <c r="Z255" s="16">
        <v>2502726455</v>
      </c>
      <c r="AA255" s="16" t="s">
        <v>123</v>
      </c>
      <c r="AB255" s="16">
        <v>22</v>
      </c>
      <c r="AC255" s="16">
        <v>13538</v>
      </c>
      <c r="AD255" s="16">
        <v>102</v>
      </c>
    </row>
    <row r="256" spans="1:30" ht="20.100000000000001" customHeight="1">
      <c r="A256" s="4">
        <v>252</v>
      </c>
      <c r="B256" s="10">
        <v>2501919121</v>
      </c>
      <c r="C256" s="8" t="s">
        <v>127</v>
      </c>
      <c r="D256" s="4">
        <v>22</v>
      </c>
      <c r="E256" s="4">
        <v>20605</v>
      </c>
      <c r="F256" s="4">
        <f t="shared" si="62"/>
        <v>155</v>
      </c>
      <c r="G256" s="4">
        <v>26</v>
      </c>
      <c r="H256" s="4">
        <v>14852</v>
      </c>
      <c r="I256" s="4">
        <f t="shared" si="63"/>
        <v>112</v>
      </c>
      <c r="J256" s="4">
        <v>20</v>
      </c>
      <c r="K256" s="4">
        <v>11657</v>
      </c>
      <c r="L256" s="4">
        <f t="shared" si="64"/>
        <v>88</v>
      </c>
      <c r="M256" s="4">
        <v>26</v>
      </c>
      <c r="N256" s="4">
        <v>19013</v>
      </c>
      <c r="O256" s="4">
        <f t="shared" si="65"/>
        <v>143</v>
      </c>
      <c r="P256" s="4">
        <v>0</v>
      </c>
      <c r="Q256" s="4">
        <v>0</v>
      </c>
      <c r="R256" s="4">
        <f t="shared" si="66"/>
        <v>0</v>
      </c>
      <c r="S256" s="4">
        <v>0</v>
      </c>
      <c r="T256" s="4">
        <v>0</v>
      </c>
      <c r="U256" s="4">
        <f t="shared" si="67"/>
        <v>0</v>
      </c>
      <c r="V256" s="4">
        <f t="shared" si="68"/>
        <v>94</v>
      </c>
      <c r="W256" s="4">
        <f t="shared" si="69"/>
        <v>66127</v>
      </c>
      <c r="X256" s="4">
        <f t="shared" si="70"/>
        <v>498</v>
      </c>
      <c r="Y256" s="5">
        <f t="shared" si="71"/>
        <v>0</v>
      </c>
      <c r="Z256" s="16">
        <v>2501919121</v>
      </c>
      <c r="AA256" s="16" t="s">
        <v>127</v>
      </c>
      <c r="AB256" s="16">
        <v>26</v>
      </c>
      <c r="AC256" s="16">
        <v>19013</v>
      </c>
      <c r="AD256" s="16">
        <v>143</v>
      </c>
    </row>
    <row r="257" spans="1:30" ht="20.100000000000001" customHeight="1">
      <c r="A257" s="4">
        <v>253</v>
      </c>
      <c r="B257" s="10">
        <v>2503570209</v>
      </c>
      <c r="C257" s="21" t="s">
        <v>129</v>
      </c>
      <c r="D257" s="4">
        <v>22</v>
      </c>
      <c r="E257" s="4">
        <v>15771</v>
      </c>
      <c r="F257" s="4">
        <f t="shared" si="62"/>
        <v>119</v>
      </c>
      <c r="G257" s="4">
        <v>26</v>
      </c>
      <c r="H257" s="4">
        <v>16477</v>
      </c>
      <c r="I257" s="4">
        <f t="shared" si="63"/>
        <v>124</v>
      </c>
      <c r="J257" s="4">
        <v>25</v>
      </c>
      <c r="K257" s="4">
        <v>14722</v>
      </c>
      <c r="L257" s="4">
        <f t="shared" si="64"/>
        <v>111</v>
      </c>
      <c r="M257" s="4">
        <v>23</v>
      </c>
      <c r="N257" s="4">
        <v>15175</v>
      </c>
      <c r="O257" s="4">
        <f t="shared" si="65"/>
        <v>114</v>
      </c>
      <c r="P257" s="4">
        <v>0</v>
      </c>
      <c r="Q257" s="4">
        <v>0</v>
      </c>
      <c r="R257" s="4">
        <f t="shared" si="66"/>
        <v>0</v>
      </c>
      <c r="S257" s="4">
        <v>0</v>
      </c>
      <c r="T257" s="4">
        <v>0</v>
      </c>
      <c r="U257" s="4">
        <f t="shared" si="67"/>
        <v>0</v>
      </c>
      <c r="V257" s="4">
        <f t="shared" si="68"/>
        <v>96</v>
      </c>
      <c r="W257" s="4">
        <f t="shared" si="69"/>
        <v>62145</v>
      </c>
      <c r="X257" s="4">
        <f t="shared" si="70"/>
        <v>468</v>
      </c>
      <c r="Y257" s="5">
        <f t="shared" si="71"/>
        <v>0</v>
      </c>
      <c r="Z257" s="16">
        <v>2503570209</v>
      </c>
      <c r="AA257" s="16" t="s">
        <v>129</v>
      </c>
      <c r="AB257" s="16">
        <v>23</v>
      </c>
      <c r="AC257" s="16">
        <v>15175</v>
      </c>
      <c r="AD257" s="16">
        <v>114</v>
      </c>
    </row>
    <row r="258" spans="1:30" ht="20.100000000000001" customHeight="1">
      <c r="A258" s="4">
        <v>254</v>
      </c>
      <c r="B258" s="10">
        <v>2503704958</v>
      </c>
      <c r="C258" s="8" t="s">
        <v>144</v>
      </c>
      <c r="D258" s="4">
        <v>22</v>
      </c>
      <c r="E258" s="4">
        <v>21000</v>
      </c>
      <c r="F258" s="4">
        <f t="shared" si="62"/>
        <v>158</v>
      </c>
      <c r="G258" s="4">
        <v>26</v>
      </c>
      <c r="H258" s="4">
        <v>21000</v>
      </c>
      <c r="I258" s="4">
        <f t="shared" si="63"/>
        <v>158</v>
      </c>
      <c r="J258" s="4">
        <v>23</v>
      </c>
      <c r="K258" s="4">
        <v>21000</v>
      </c>
      <c r="L258" s="4">
        <f t="shared" si="64"/>
        <v>158</v>
      </c>
      <c r="M258" s="4">
        <v>23</v>
      </c>
      <c r="N258" s="4">
        <v>21000</v>
      </c>
      <c r="O258" s="4">
        <f t="shared" si="65"/>
        <v>158</v>
      </c>
      <c r="P258" s="4">
        <v>0</v>
      </c>
      <c r="Q258" s="4">
        <v>0</v>
      </c>
      <c r="R258" s="4">
        <f t="shared" si="66"/>
        <v>0</v>
      </c>
      <c r="S258" s="4">
        <v>0</v>
      </c>
      <c r="T258" s="4">
        <v>0</v>
      </c>
      <c r="U258" s="4">
        <f t="shared" si="67"/>
        <v>0</v>
      </c>
      <c r="V258" s="4">
        <f t="shared" si="68"/>
        <v>94</v>
      </c>
      <c r="W258" s="4">
        <f t="shared" si="69"/>
        <v>84000</v>
      </c>
      <c r="X258" s="4">
        <f t="shared" si="70"/>
        <v>632</v>
      </c>
      <c r="Y258" s="5">
        <f t="shared" si="71"/>
        <v>0</v>
      </c>
      <c r="Z258" s="16">
        <v>2503704958</v>
      </c>
      <c r="AA258" s="16" t="s">
        <v>144</v>
      </c>
      <c r="AB258" s="16">
        <v>23</v>
      </c>
      <c r="AC258" s="16">
        <v>21000</v>
      </c>
      <c r="AD258" s="16">
        <v>158</v>
      </c>
    </row>
    <row r="259" spans="1:30" ht="20.100000000000001" customHeight="1">
      <c r="A259" s="4">
        <v>255</v>
      </c>
      <c r="B259" s="10">
        <v>2502016878</v>
      </c>
      <c r="C259" s="8" t="s">
        <v>120</v>
      </c>
      <c r="D259" s="4">
        <v>22</v>
      </c>
      <c r="E259" s="4">
        <v>17649</v>
      </c>
      <c r="F259" s="4">
        <f t="shared" si="62"/>
        <v>133</v>
      </c>
      <c r="G259" s="4">
        <v>26</v>
      </c>
      <c r="H259" s="4">
        <v>17271</v>
      </c>
      <c r="I259" s="4">
        <f t="shared" si="63"/>
        <v>130</v>
      </c>
      <c r="J259" s="4">
        <v>22</v>
      </c>
      <c r="K259" s="4">
        <v>16484</v>
      </c>
      <c r="L259" s="4">
        <f t="shared" si="64"/>
        <v>124</v>
      </c>
      <c r="M259" s="4">
        <v>24</v>
      </c>
      <c r="N259" s="4">
        <v>16676</v>
      </c>
      <c r="O259" s="4">
        <f t="shared" si="65"/>
        <v>126</v>
      </c>
      <c r="P259" s="4">
        <v>0</v>
      </c>
      <c r="Q259" s="4">
        <v>0</v>
      </c>
      <c r="R259" s="4">
        <f t="shared" si="66"/>
        <v>0</v>
      </c>
      <c r="S259" s="4">
        <v>0</v>
      </c>
      <c r="T259" s="4">
        <v>0</v>
      </c>
      <c r="U259" s="4">
        <f t="shared" si="67"/>
        <v>0</v>
      </c>
      <c r="V259" s="4">
        <f t="shared" si="68"/>
        <v>94</v>
      </c>
      <c r="W259" s="4">
        <f t="shared" si="69"/>
        <v>68080</v>
      </c>
      <c r="X259" s="4">
        <f t="shared" si="70"/>
        <v>513</v>
      </c>
      <c r="Y259" s="5">
        <f t="shared" si="71"/>
        <v>0</v>
      </c>
      <c r="Z259" s="16">
        <v>2502016878</v>
      </c>
      <c r="AA259" s="16" t="s">
        <v>120</v>
      </c>
      <c r="AB259" s="16">
        <v>24</v>
      </c>
      <c r="AC259" s="16">
        <v>16676</v>
      </c>
      <c r="AD259" s="16">
        <v>126</v>
      </c>
    </row>
    <row r="260" spans="1:30" ht="20.100000000000001" customHeight="1">
      <c r="A260" s="4">
        <v>256</v>
      </c>
      <c r="B260" s="10">
        <v>2504121990</v>
      </c>
      <c r="C260" s="8" t="s">
        <v>213</v>
      </c>
      <c r="D260" s="4">
        <v>22</v>
      </c>
      <c r="E260" s="4">
        <v>13137</v>
      </c>
      <c r="F260" s="4">
        <f>ROUNDUP(E260*0.75%,0)</f>
        <v>99</v>
      </c>
      <c r="G260" s="4">
        <v>26</v>
      </c>
      <c r="H260" s="4">
        <v>14665</v>
      </c>
      <c r="I260" s="4">
        <f>ROUNDUP(H260*0.75%,0)</f>
        <v>110</v>
      </c>
      <c r="J260" s="4"/>
      <c r="K260" s="4"/>
      <c r="L260" s="4">
        <f t="shared" si="64"/>
        <v>0</v>
      </c>
      <c r="M260" s="4">
        <v>17</v>
      </c>
      <c r="N260" s="4">
        <v>11240</v>
      </c>
      <c r="O260" s="4">
        <f t="shared" si="65"/>
        <v>85</v>
      </c>
      <c r="P260" s="4">
        <v>0</v>
      </c>
      <c r="Q260" s="4">
        <v>0</v>
      </c>
      <c r="R260" s="4">
        <f t="shared" si="66"/>
        <v>0</v>
      </c>
      <c r="S260" s="4">
        <v>0</v>
      </c>
      <c r="T260" s="4">
        <v>0</v>
      </c>
      <c r="U260" s="4">
        <f t="shared" si="67"/>
        <v>0</v>
      </c>
      <c r="V260" s="4">
        <f t="shared" si="68"/>
        <v>65</v>
      </c>
      <c r="W260" s="4">
        <f t="shared" si="69"/>
        <v>39042</v>
      </c>
      <c r="X260" s="4">
        <f t="shared" si="70"/>
        <v>294</v>
      </c>
      <c r="Y260" s="5">
        <f>+B260-Z260</f>
        <v>0</v>
      </c>
      <c r="Z260" s="16">
        <v>2504121990</v>
      </c>
      <c r="AA260" s="16" t="s">
        <v>213</v>
      </c>
      <c r="AB260" s="16">
        <v>17</v>
      </c>
      <c r="AC260" s="16">
        <v>11240</v>
      </c>
      <c r="AD260" s="16">
        <v>85</v>
      </c>
    </row>
    <row r="261" spans="1:30" ht="20.100000000000001" customHeight="1">
      <c r="A261" s="4">
        <v>257</v>
      </c>
      <c r="B261" s="10">
        <v>2501917615</v>
      </c>
      <c r="C261" s="8" t="s">
        <v>214</v>
      </c>
      <c r="D261" s="4">
        <v>22</v>
      </c>
      <c r="E261" s="4">
        <v>13206</v>
      </c>
      <c r="F261" s="4">
        <f t="shared" si="62"/>
        <v>100</v>
      </c>
      <c r="G261" s="4">
        <v>26</v>
      </c>
      <c r="H261" s="4">
        <v>17708</v>
      </c>
      <c r="I261" s="4">
        <f t="shared" si="63"/>
        <v>133</v>
      </c>
      <c r="J261" s="4">
        <v>23</v>
      </c>
      <c r="K261" s="4">
        <v>17269</v>
      </c>
      <c r="L261" s="4">
        <f t="shared" si="64"/>
        <v>130</v>
      </c>
      <c r="M261" s="4">
        <v>19</v>
      </c>
      <c r="N261" s="4">
        <v>13164</v>
      </c>
      <c r="O261" s="4">
        <f t="shared" si="65"/>
        <v>99</v>
      </c>
      <c r="P261" s="4">
        <v>0</v>
      </c>
      <c r="Q261" s="4">
        <v>0</v>
      </c>
      <c r="R261" s="4">
        <f t="shared" si="66"/>
        <v>0</v>
      </c>
      <c r="S261" s="4">
        <v>0</v>
      </c>
      <c r="T261" s="4">
        <v>0</v>
      </c>
      <c r="U261" s="4">
        <f t="shared" si="67"/>
        <v>0</v>
      </c>
      <c r="V261" s="4">
        <f t="shared" si="68"/>
        <v>90</v>
      </c>
      <c r="W261" s="4">
        <f t="shared" si="69"/>
        <v>61347</v>
      </c>
      <c r="X261" s="4">
        <f t="shared" si="70"/>
        <v>462</v>
      </c>
      <c r="Y261" s="5">
        <f t="shared" si="71"/>
        <v>0</v>
      </c>
      <c r="Z261" s="16">
        <v>2501917615</v>
      </c>
      <c r="AA261" s="16" t="s">
        <v>214</v>
      </c>
      <c r="AB261" s="16">
        <v>19</v>
      </c>
      <c r="AC261" s="16">
        <v>13164</v>
      </c>
      <c r="AD261" s="16">
        <v>99</v>
      </c>
    </row>
    <row r="262" spans="1:30" ht="20.100000000000001" customHeight="1">
      <c r="A262" s="4">
        <v>258</v>
      </c>
      <c r="B262" s="10">
        <v>2504138761</v>
      </c>
      <c r="C262" s="8" t="s">
        <v>544</v>
      </c>
      <c r="D262" s="4">
        <v>22</v>
      </c>
      <c r="E262" s="4">
        <v>20500</v>
      </c>
      <c r="F262" s="4">
        <f t="shared" si="62"/>
        <v>154</v>
      </c>
      <c r="G262" s="4">
        <v>26</v>
      </c>
      <c r="H262" s="4">
        <v>18168</v>
      </c>
      <c r="I262" s="4">
        <f t="shared" si="63"/>
        <v>137</v>
      </c>
      <c r="J262" s="4">
        <v>23</v>
      </c>
      <c r="K262" s="4">
        <v>16642</v>
      </c>
      <c r="L262" s="4">
        <f t="shared" si="64"/>
        <v>125</v>
      </c>
      <c r="M262" s="4">
        <v>24</v>
      </c>
      <c r="N262" s="4">
        <v>17383</v>
      </c>
      <c r="O262" s="4">
        <f t="shared" si="65"/>
        <v>131</v>
      </c>
      <c r="P262" s="4">
        <v>0</v>
      </c>
      <c r="Q262" s="4">
        <v>0</v>
      </c>
      <c r="R262" s="4">
        <f t="shared" si="66"/>
        <v>0</v>
      </c>
      <c r="S262" s="4">
        <v>0</v>
      </c>
      <c r="T262" s="4">
        <v>0</v>
      </c>
      <c r="U262" s="4">
        <f t="shared" si="67"/>
        <v>0</v>
      </c>
      <c r="V262" s="4">
        <f t="shared" si="68"/>
        <v>95</v>
      </c>
      <c r="W262" s="4">
        <f t="shared" si="69"/>
        <v>72693</v>
      </c>
      <c r="X262" s="4">
        <f t="shared" si="70"/>
        <v>547</v>
      </c>
      <c r="Y262" s="5">
        <f t="shared" si="71"/>
        <v>0</v>
      </c>
      <c r="Z262" s="16">
        <v>2504138761</v>
      </c>
      <c r="AA262" s="16" t="s">
        <v>544</v>
      </c>
      <c r="AB262" s="16">
        <v>24</v>
      </c>
      <c r="AC262" s="16">
        <v>17383</v>
      </c>
      <c r="AD262" s="16">
        <v>131</v>
      </c>
    </row>
    <row r="263" spans="1:30" ht="20.100000000000001" customHeight="1">
      <c r="A263" s="4">
        <v>259</v>
      </c>
      <c r="B263" s="10">
        <v>2504298874</v>
      </c>
      <c r="C263" s="8" t="s">
        <v>275</v>
      </c>
      <c r="D263" s="4">
        <v>22</v>
      </c>
      <c r="E263" s="4">
        <v>15830</v>
      </c>
      <c r="F263" s="4">
        <f t="shared" si="62"/>
        <v>119</v>
      </c>
      <c r="G263" s="4">
        <v>26</v>
      </c>
      <c r="H263" s="4">
        <v>16300</v>
      </c>
      <c r="I263" s="4">
        <f t="shared" si="63"/>
        <v>123</v>
      </c>
      <c r="J263" s="4"/>
      <c r="K263" s="4"/>
      <c r="L263" s="4">
        <f t="shared" si="64"/>
        <v>0</v>
      </c>
      <c r="M263" s="4">
        <v>0</v>
      </c>
      <c r="N263" s="4">
        <v>0</v>
      </c>
      <c r="O263" s="4">
        <f t="shared" si="65"/>
        <v>0</v>
      </c>
      <c r="P263" s="4">
        <v>0</v>
      </c>
      <c r="Q263" s="4">
        <v>0</v>
      </c>
      <c r="R263" s="4">
        <f t="shared" si="66"/>
        <v>0</v>
      </c>
      <c r="S263" s="4">
        <v>0</v>
      </c>
      <c r="T263" s="4">
        <v>0</v>
      </c>
      <c r="U263" s="4">
        <f t="shared" si="67"/>
        <v>0</v>
      </c>
      <c r="V263" s="4">
        <f t="shared" si="68"/>
        <v>48</v>
      </c>
      <c r="W263" s="4">
        <f t="shared" si="69"/>
        <v>32130</v>
      </c>
      <c r="X263" s="4">
        <f t="shared" si="70"/>
        <v>242</v>
      </c>
      <c r="Y263" s="16">
        <v>0</v>
      </c>
      <c r="Z263" s="16"/>
      <c r="AA263" s="16"/>
      <c r="AB263" s="16">
        <v>0</v>
      </c>
      <c r="AC263" s="16">
        <v>0</v>
      </c>
      <c r="AD263" s="16">
        <v>0</v>
      </c>
    </row>
    <row r="264" spans="1:30" ht="20.100000000000001" customHeight="1">
      <c r="A264" s="4">
        <v>260</v>
      </c>
      <c r="B264" s="10">
        <v>2504298866</v>
      </c>
      <c r="C264" s="8" t="s">
        <v>276</v>
      </c>
      <c r="D264" s="4">
        <v>22</v>
      </c>
      <c r="E264" s="4">
        <v>20010</v>
      </c>
      <c r="F264" s="4">
        <f t="shared" si="62"/>
        <v>151</v>
      </c>
      <c r="G264" s="4">
        <v>26</v>
      </c>
      <c r="H264" s="4">
        <v>19046</v>
      </c>
      <c r="I264" s="4">
        <f t="shared" si="63"/>
        <v>143</v>
      </c>
      <c r="J264" s="4">
        <v>22</v>
      </c>
      <c r="K264" s="4">
        <v>15356</v>
      </c>
      <c r="L264" s="4">
        <f t="shared" si="64"/>
        <v>116</v>
      </c>
      <c r="M264" s="4">
        <v>20</v>
      </c>
      <c r="N264" s="4">
        <v>21000</v>
      </c>
      <c r="O264" s="4">
        <f t="shared" si="65"/>
        <v>158</v>
      </c>
      <c r="P264" s="4">
        <v>0</v>
      </c>
      <c r="Q264" s="4">
        <v>0</v>
      </c>
      <c r="R264" s="4">
        <f t="shared" si="66"/>
        <v>0</v>
      </c>
      <c r="S264" s="4">
        <v>0</v>
      </c>
      <c r="T264" s="4">
        <v>0</v>
      </c>
      <c r="U264" s="4">
        <f t="shared" si="67"/>
        <v>0</v>
      </c>
      <c r="V264" s="4">
        <f t="shared" si="68"/>
        <v>90</v>
      </c>
      <c r="W264" s="4">
        <f t="shared" si="69"/>
        <v>75412</v>
      </c>
      <c r="X264" s="4">
        <f t="shared" si="70"/>
        <v>568</v>
      </c>
      <c r="Y264" s="5">
        <f t="shared" si="71"/>
        <v>0</v>
      </c>
      <c r="Z264" s="16">
        <v>2504298866</v>
      </c>
      <c r="AA264" s="16" t="s">
        <v>276</v>
      </c>
      <c r="AB264" s="16">
        <v>20</v>
      </c>
      <c r="AC264" s="16">
        <v>21000</v>
      </c>
      <c r="AD264" s="16">
        <v>158</v>
      </c>
    </row>
    <row r="265" spans="1:30" ht="20.100000000000001" customHeight="1">
      <c r="A265" s="4">
        <v>261</v>
      </c>
      <c r="B265" s="10">
        <v>2502819237</v>
      </c>
      <c r="C265" s="21" t="s">
        <v>62</v>
      </c>
      <c r="D265" s="4">
        <v>22</v>
      </c>
      <c r="E265" s="4">
        <v>18766</v>
      </c>
      <c r="F265" s="4">
        <f t="shared" si="62"/>
        <v>141</v>
      </c>
      <c r="G265" s="4">
        <v>26</v>
      </c>
      <c r="H265" s="4">
        <v>17310</v>
      </c>
      <c r="I265" s="4">
        <f t="shared" si="63"/>
        <v>130</v>
      </c>
      <c r="J265" s="4">
        <v>23</v>
      </c>
      <c r="K265" s="4">
        <v>16222</v>
      </c>
      <c r="L265" s="4">
        <f t="shared" si="64"/>
        <v>122</v>
      </c>
      <c r="M265" s="4">
        <v>23</v>
      </c>
      <c r="N265" s="4">
        <v>18208</v>
      </c>
      <c r="O265" s="4">
        <f t="shared" si="65"/>
        <v>137</v>
      </c>
      <c r="P265" s="4">
        <v>0</v>
      </c>
      <c r="Q265" s="4">
        <v>0</v>
      </c>
      <c r="R265" s="4">
        <f t="shared" si="66"/>
        <v>0</v>
      </c>
      <c r="S265" s="4">
        <v>0</v>
      </c>
      <c r="T265" s="4">
        <v>0</v>
      </c>
      <c r="U265" s="4">
        <f t="shared" si="67"/>
        <v>0</v>
      </c>
      <c r="V265" s="4">
        <f t="shared" si="68"/>
        <v>94</v>
      </c>
      <c r="W265" s="4">
        <f t="shared" si="69"/>
        <v>70506</v>
      </c>
      <c r="X265" s="4">
        <f t="shared" si="70"/>
        <v>530</v>
      </c>
      <c r="Y265" s="5">
        <f t="shared" si="71"/>
        <v>0</v>
      </c>
      <c r="Z265" s="16">
        <v>2502819237</v>
      </c>
      <c r="AA265" s="16" t="s">
        <v>488</v>
      </c>
      <c r="AB265" s="16">
        <v>23</v>
      </c>
      <c r="AC265" s="16">
        <v>18208</v>
      </c>
      <c r="AD265" s="16">
        <v>137</v>
      </c>
    </row>
    <row r="266" spans="1:30" ht="20.100000000000001" customHeight="1">
      <c r="A266" s="4">
        <v>262</v>
      </c>
      <c r="B266" s="10">
        <v>2504084181</v>
      </c>
      <c r="C266" s="8" t="s">
        <v>204</v>
      </c>
      <c r="D266" s="4">
        <v>22</v>
      </c>
      <c r="E266" s="4">
        <v>17917</v>
      </c>
      <c r="F266" s="4">
        <f t="shared" si="62"/>
        <v>135</v>
      </c>
      <c r="G266" s="4">
        <v>24</v>
      </c>
      <c r="H266" s="4">
        <v>13717</v>
      </c>
      <c r="I266" s="4">
        <f t="shared" si="63"/>
        <v>103</v>
      </c>
      <c r="J266" s="4">
        <v>22</v>
      </c>
      <c r="K266" s="4">
        <v>15348</v>
      </c>
      <c r="L266" s="4">
        <f t="shared" si="64"/>
        <v>116</v>
      </c>
      <c r="M266" s="4">
        <v>20</v>
      </c>
      <c r="N266" s="4">
        <v>15112</v>
      </c>
      <c r="O266" s="4">
        <f t="shared" si="65"/>
        <v>114</v>
      </c>
      <c r="P266" s="4">
        <v>0</v>
      </c>
      <c r="Q266" s="4">
        <v>0</v>
      </c>
      <c r="R266" s="4">
        <f t="shared" si="66"/>
        <v>0</v>
      </c>
      <c r="S266" s="4">
        <v>0</v>
      </c>
      <c r="T266" s="4">
        <v>0</v>
      </c>
      <c r="U266" s="4">
        <f t="shared" si="67"/>
        <v>0</v>
      </c>
      <c r="V266" s="4">
        <f t="shared" si="68"/>
        <v>88</v>
      </c>
      <c r="W266" s="4">
        <f t="shared" si="69"/>
        <v>62094</v>
      </c>
      <c r="X266" s="4">
        <f t="shared" si="70"/>
        <v>468</v>
      </c>
      <c r="Y266" s="5">
        <f t="shared" si="71"/>
        <v>0</v>
      </c>
      <c r="Z266" s="16">
        <v>2504084181</v>
      </c>
      <c r="AA266" s="16" t="s">
        <v>204</v>
      </c>
      <c r="AB266" s="16">
        <v>20</v>
      </c>
      <c r="AC266" s="16">
        <v>15112</v>
      </c>
      <c r="AD266" s="16">
        <v>114</v>
      </c>
    </row>
    <row r="267" spans="1:30" ht="20.100000000000001" customHeight="1">
      <c r="A267" s="4">
        <v>263</v>
      </c>
      <c r="B267" s="10">
        <v>2502225298</v>
      </c>
      <c r="C267" s="8" t="s">
        <v>507</v>
      </c>
      <c r="D267" s="4">
        <v>12</v>
      </c>
      <c r="E267" s="4">
        <v>10316</v>
      </c>
      <c r="F267" s="4">
        <f t="shared" si="62"/>
        <v>78</v>
      </c>
      <c r="G267" s="4">
        <v>22</v>
      </c>
      <c r="H267" s="4">
        <v>12116</v>
      </c>
      <c r="I267" s="4">
        <f t="shared" si="63"/>
        <v>91</v>
      </c>
      <c r="J267" s="4">
        <v>20</v>
      </c>
      <c r="K267" s="4">
        <v>12378</v>
      </c>
      <c r="L267" s="4">
        <f t="shared" si="64"/>
        <v>93</v>
      </c>
      <c r="M267" s="4">
        <v>15</v>
      </c>
      <c r="N267" s="4">
        <v>11118</v>
      </c>
      <c r="O267" s="4">
        <f t="shared" si="65"/>
        <v>84</v>
      </c>
      <c r="P267" s="4">
        <v>0</v>
      </c>
      <c r="Q267" s="4">
        <v>0</v>
      </c>
      <c r="R267" s="4">
        <f t="shared" si="66"/>
        <v>0</v>
      </c>
      <c r="S267" s="4">
        <v>0</v>
      </c>
      <c r="T267" s="4">
        <v>0</v>
      </c>
      <c r="U267" s="4">
        <f t="shared" si="67"/>
        <v>0</v>
      </c>
      <c r="V267" s="4">
        <f t="shared" si="68"/>
        <v>69</v>
      </c>
      <c r="W267" s="4">
        <f t="shared" si="69"/>
        <v>45928</v>
      </c>
      <c r="X267" s="4">
        <f t="shared" si="70"/>
        <v>346</v>
      </c>
      <c r="Y267" s="5">
        <f t="shared" si="71"/>
        <v>0</v>
      </c>
      <c r="Z267" s="16">
        <v>2502225298</v>
      </c>
      <c r="AA267" s="16" t="s">
        <v>507</v>
      </c>
      <c r="AB267" s="16">
        <v>15</v>
      </c>
      <c r="AC267" s="16">
        <v>11118</v>
      </c>
      <c r="AD267" s="16">
        <v>84</v>
      </c>
    </row>
    <row r="268" spans="1:30" ht="20.100000000000001" customHeight="1">
      <c r="A268" s="4">
        <v>264</v>
      </c>
      <c r="B268" s="10">
        <v>2503332206</v>
      </c>
      <c r="C268" s="21" t="s">
        <v>135</v>
      </c>
      <c r="D268" s="4">
        <v>22</v>
      </c>
      <c r="E268" s="4">
        <v>21000</v>
      </c>
      <c r="F268" s="4">
        <f t="shared" si="62"/>
        <v>158</v>
      </c>
      <c r="G268" s="4">
        <v>26</v>
      </c>
      <c r="H268" s="4">
        <v>18475</v>
      </c>
      <c r="I268" s="4">
        <f t="shared" si="63"/>
        <v>139</v>
      </c>
      <c r="J268" s="4">
        <v>23</v>
      </c>
      <c r="K268" s="4">
        <v>16164</v>
      </c>
      <c r="L268" s="4">
        <f t="shared" si="64"/>
        <v>122</v>
      </c>
      <c r="M268" s="4">
        <v>11</v>
      </c>
      <c r="N268" s="4">
        <v>7922</v>
      </c>
      <c r="O268" s="4">
        <f t="shared" si="65"/>
        <v>60</v>
      </c>
      <c r="P268" s="4">
        <v>0</v>
      </c>
      <c r="Q268" s="4">
        <v>0</v>
      </c>
      <c r="R268" s="4">
        <f t="shared" si="66"/>
        <v>0</v>
      </c>
      <c r="S268" s="4">
        <v>0</v>
      </c>
      <c r="T268" s="4">
        <v>0</v>
      </c>
      <c r="U268" s="4">
        <f t="shared" si="67"/>
        <v>0</v>
      </c>
      <c r="V268" s="4">
        <f t="shared" si="68"/>
        <v>82</v>
      </c>
      <c r="W268" s="4">
        <f t="shared" si="69"/>
        <v>63561</v>
      </c>
      <c r="X268" s="4">
        <f t="shared" si="70"/>
        <v>479</v>
      </c>
      <c r="Y268" s="5">
        <f t="shared" si="71"/>
        <v>0</v>
      </c>
      <c r="Z268" s="16">
        <v>2503332206</v>
      </c>
      <c r="AA268" s="16" t="s">
        <v>508</v>
      </c>
      <c r="AB268" s="16">
        <v>11</v>
      </c>
      <c r="AC268" s="16">
        <v>7922</v>
      </c>
      <c r="AD268" s="16">
        <v>60</v>
      </c>
    </row>
    <row r="269" spans="1:30" ht="20.100000000000001" customHeight="1">
      <c r="A269" s="4">
        <v>265</v>
      </c>
      <c r="B269" s="10">
        <v>2504453001</v>
      </c>
      <c r="C269" s="8" t="s">
        <v>637</v>
      </c>
      <c r="D269" s="4">
        <v>20</v>
      </c>
      <c r="E269" s="4">
        <v>19717</v>
      </c>
      <c r="F269" s="4">
        <f t="shared" si="62"/>
        <v>148</v>
      </c>
      <c r="G269" s="4">
        <v>25</v>
      </c>
      <c r="H269" s="4">
        <v>21404</v>
      </c>
      <c r="I269" s="4">
        <f t="shared" si="63"/>
        <v>161</v>
      </c>
      <c r="J269" s="4">
        <v>13</v>
      </c>
      <c r="K269" s="4">
        <v>12580</v>
      </c>
      <c r="L269" s="4">
        <f t="shared" si="64"/>
        <v>95</v>
      </c>
      <c r="M269" s="4">
        <v>21</v>
      </c>
      <c r="N269" s="4">
        <v>21000</v>
      </c>
      <c r="O269" s="4">
        <f t="shared" si="65"/>
        <v>158</v>
      </c>
      <c r="P269" s="4">
        <v>0</v>
      </c>
      <c r="Q269" s="4">
        <v>0</v>
      </c>
      <c r="R269" s="4">
        <f t="shared" si="66"/>
        <v>0</v>
      </c>
      <c r="S269" s="4">
        <v>0</v>
      </c>
      <c r="T269" s="4">
        <v>0</v>
      </c>
      <c r="U269" s="4">
        <f t="shared" si="67"/>
        <v>0</v>
      </c>
      <c r="V269" s="4">
        <f t="shared" si="68"/>
        <v>79</v>
      </c>
      <c r="W269" s="4">
        <f t="shared" si="69"/>
        <v>74701</v>
      </c>
      <c r="X269" s="4">
        <f t="shared" si="70"/>
        <v>562</v>
      </c>
      <c r="Y269" s="5">
        <f t="shared" si="71"/>
        <v>0</v>
      </c>
      <c r="Z269" s="16">
        <v>2504453001</v>
      </c>
      <c r="AA269" s="16" t="s">
        <v>637</v>
      </c>
      <c r="AB269" s="16">
        <v>21</v>
      </c>
      <c r="AC269" s="16">
        <v>21000</v>
      </c>
      <c r="AD269" s="16">
        <v>158</v>
      </c>
    </row>
    <row r="270" spans="1:30" ht="20.100000000000001" customHeight="1">
      <c r="A270" s="4">
        <v>266</v>
      </c>
      <c r="B270" s="10">
        <v>2502225297</v>
      </c>
      <c r="C270" s="8" t="s">
        <v>638</v>
      </c>
      <c r="D270" s="4">
        <v>20</v>
      </c>
      <c r="E270" s="4">
        <v>16567</v>
      </c>
      <c r="F270" s="4">
        <f t="shared" si="62"/>
        <v>125</v>
      </c>
      <c r="G270" s="4">
        <v>0</v>
      </c>
      <c r="H270" s="4">
        <v>0</v>
      </c>
      <c r="I270" s="4">
        <f t="shared" si="63"/>
        <v>0</v>
      </c>
      <c r="J270" s="4"/>
      <c r="K270" s="4"/>
      <c r="L270" s="4">
        <f t="shared" si="64"/>
        <v>0</v>
      </c>
      <c r="M270" s="4">
        <v>0</v>
      </c>
      <c r="N270" s="4">
        <v>0</v>
      </c>
      <c r="O270" s="4">
        <f t="shared" si="65"/>
        <v>0</v>
      </c>
      <c r="P270" s="4">
        <v>0</v>
      </c>
      <c r="Q270" s="4">
        <v>0</v>
      </c>
      <c r="R270" s="4">
        <f t="shared" si="66"/>
        <v>0</v>
      </c>
      <c r="S270" s="4">
        <v>0</v>
      </c>
      <c r="T270" s="4">
        <v>0</v>
      </c>
      <c r="U270" s="4">
        <f t="shared" si="67"/>
        <v>0</v>
      </c>
      <c r="V270" s="4">
        <f t="shared" si="68"/>
        <v>20</v>
      </c>
      <c r="W270" s="4">
        <f t="shared" si="69"/>
        <v>16567</v>
      </c>
      <c r="X270" s="4">
        <f t="shared" si="70"/>
        <v>125</v>
      </c>
      <c r="Y270" s="16">
        <v>0</v>
      </c>
      <c r="Z270" s="16"/>
      <c r="AA270" s="16"/>
      <c r="AB270" s="16">
        <v>0</v>
      </c>
      <c r="AC270" s="16">
        <v>0</v>
      </c>
      <c r="AD270" s="16">
        <v>0</v>
      </c>
    </row>
    <row r="271" spans="1:30" ht="20.100000000000001" customHeight="1">
      <c r="D271" s="5">
        <f t="shared" ref="D271:X271" si="72">SUM(D5:D270)</f>
        <v>4465</v>
      </c>
      <c r="E271" s="5">
        <f t="shared" si="72"/>
        <v>3091426</v>
      </c>
      <c r="F271" s="5">
        <f t="shared" si="72"/>
        <v>23280</v>
      </c>
      <c r="G271" s="5">
        <f t="shared" si="72"/>
        <v>4803</v>
      </c>
      <c r="H271" s="5">
        <f t="shared" si="72"/>
        <v>3339978</v>
      </c>
      <c r="I271" s="5">
        <f t="shared" si="72"/>
        <v>25147</v>
      </c>
      <c r="J271" s="5">
        <f t="shared" si="72"/>
        <v>3799</v>
      </c>
      <c r="K271" s="5">
        <f t="shared" si="72"/>
        <v>2438407</v>
      </c>
      <c r="L271" s="5">
        <f t="shared" si="72"/>
        <v>18387</v>
      </c>
      <c r="M271" s="5">
        <f t="shared" si="72"/>
        <v>4185</v>
      </c>
      <c r="N271" s="5">
        <f t="shared" si="72"/>
        <v>2927761</v>
      </c>
      <c r="O271" s="5">
        <f t="shared" si="72"/>
        <v>22055</v>
      </c>
      <c r="P271" s="5">
        <f t="shared" si="72"/>
        <v>0</v>
      </c>
      <c r="Q271" s="5">
        <f t="shared" si="72"/>
        <v>0</v>
      </c>
      <c r="R271" s="5">
        <f t="shared" si="72"/>
        <v>0</v>
      </c>
      <c r="S271" s="5">
        <f t="shared" si="72"/>
        <v>0</v>
      </c>
      <c r="T271" s="5">
        <f t="shared" si="72"/>
        <v>0</v>
      </c>
      <c r="U271" s="5">
        <f t="shared" si="72"/>
        <v>0</v>
      </c>
      <c r="V271" s="5">
        <f t="shared" si="72"/>
        <v>17252</v>
      </c>
      <c r="W271" s="5">
        <f t="shared" si="72"/>
        <v>11797572</v>
      </c>
      <c r="X271" s="5">
        <f t="shared" si="72"/>
        <v>88869</v>
      </c>
      <c r="Z271" s="16"/>
      <c r="AA271" s="16"/>
      <c r="AB271" s="16"/>
      <c r="AC271" s="16"/>
      <c r="AD271" s="16"/>
    </row>
    <row r="272" spans="1:30" ht="20.100000000000001" customHeight="1">
      <c r="Z272" s="16"/>
      <c r="AA272" s="16"/>
      <c r="AB272" s="16"/>
      <c r="AC272" s="16"/>
      <c r="AD272" s="16"/>
    </row>
    <row r="273" spans="2:30" ht="20.100000000000001" customHeight="1">
      <c r="B273" s="52"/>
      <c r="F273" s="67">
        <v>705</v>
      </c>
      <c r="I273" s="5">
        <v>556</v>
      </c>
      <c r="L273" s="5">
        <v>631</v>
      </c>
      <c r="N273" s="28"/>
      <c r="O273" s="5">
        <v>705</v>
      </c>
      <c r="Z273" s="16"/>
      <c r="AA273" s="16"/>
      <c r="AB273" s="16"/>
      <c r="AC273" s="16"/>
      <c r="AD273" s="16"/>
    </row>
    <row r="274" spans="2:30" ht="20.100000000000001" customHeight="1">
      <c r="B274" s="52"/>
      <c r="F274" s="5">
        <v>5685</v>
      </c>
      <c r="I274" s="5">
        <v>6249</v>
      </c>
      <c r="L274" s="5">
        <v>4318</v>
      </c>
      <c r="N274" s="28"/>
      <c r="O274" s="5">
        <v>5408</v>
      </c>
      <c r="S274" s="13"/>
      <c r="U274" s="13"/>
      <c r="Z274" s="16"/>
      <c r="AA274" s="16"/>
      <c r="AB274" s="16"/>
      <c r="AC274" s="16"/>
      <c r="AD274" s="16"/>
    </row>
    <row r="275" spans="2:30" ht="20.100000000000001" customHeight="1">
      <c r="B275" s="52"/>
      <c r="F275" s="5">
        <v>623</v>
      </c>
      <c r="I275" s="5">
        <v>623</v>
      </c>
      <c r="L275" s="5">
        <v>623</v>
      </c>
      <c r="O275" s="5">
        <v>435</v>
      </c>
      <c r="Z275" s="16"/>
      <c r="AA275" s="16"/>
      <c r="AB275" s="16"/>
      <c r="AC275" s="16"/>
      <c r="AD275" s="16"/>
    </row>
    <row r="276" spans="2:30" ht="20.100000000000001" customHeight="1">
      <c r="B276" s="52"/>
      <c r="F276" s="5">
        <v>9845</v>
      </c>
      <c r="I276" s="5">
        <v>11073</v>
      </c>
      <c r="L276" s="5">
        <v>6892</v>
      </c>
      <c r="O276" s="5">
        <v>6814</v>
      </c>
      <c r="S276" s="13"/>
      <c r="U276" s="13"/>
      <c r="Z276" s="16"/>
      <c r="AA276" s="16"/>
      <c r="AB276" s="16"/>
      <c r="AC276" s="16"/>
      <c r="AD276" s="16"/>
    </row>
    <row r="277" spans="2:30" ht="20.100000000000001" customHeight="1">
      <c r="B277" s="52"/>
      <c r="F277" s="5">
        <v>981</v>
      </c>
      <c r="I277" s="5">
        <v>914</v>
      </c>
      <c r="L277" s="5">
        <v>835</v>
      </c>
      <c r="O277" s="5">
        <v>188</v>
      </c>
      <c r="Z277" s="16"/>
      <c r="AA277" s="16"/>
      <c r="AB277" s="16"/>
      <c r="AC277" s="16"/>
      <c r="AD277" s="16"/>
    </row>
    <row r="278" spans="2:30" ht="20.100000000000001" customHeight="1">
      <c r="B278" s="52"/>
      <c r="F278" s="5">
        <v>3079</v>
      </c>
      <c r="I278" s="5">
        <v>3413</v>
      </c>
      <c r="L278" s="5">
        <v>3032</v>
      </c>
      <c r="O278" s="5">
        <v>2494</v>
      </c>
      <c r="Z278" s="16"/>
      <c r="AA278" s="16"/>
      <c r="AB278" s="16"/>
      <c r="AC278" s="16"/>
      <c r="AD278" s="16"/>
    </row>
    <row r="279" spans="2:30" ht="20.100000000000001" customHeight="1">
      <c r="B279" s="52"/>
      <c r="F279" s="5">
        <v>2362</v>
      </c>
      <c r="I279" s="5">
        <v>2319</v>
      </c>
      <c r="L279" s="5">
        <v>2056</v>
      </c>
      <c r="O279" s="5">
        <v>887</v>
      </c>
      <c r="Z279" s="16"/>
      <c r="AA279" s="16"/>
      <c r="AB279" s="16"/>
      <c r="AC279" s="16"/>
      <c r="AD279" s="16"/>
    </row>
    <row r="280" spans="2:30" ht="20.100000000000001" customHeight="1">
      <c r="B280" s="52"/>
      <c r="F280" s="5">
        <f>SUM(F273:F279)</f>
        <v>23280</v>
      </c>
      <c r="I280" s="5">
        <f>SUM(I273:I279)</f>
        <v>25147</v>
      </c>
      <c r="L280" s="5">
        <f>SUM(L273:L279)</f>
        <v>18387</v>
      </c>
      <c r="O280" s="5">
        <v>2979</v>
      </c>
      <c r="R280" s="5">
        <f>SUM(R273:R279)</f>
        <v>0</v>
      </c>
      <c r="U280" s="5">
        <f>SUM(U273:U279)</f>
        <v>0</v>
      </c>
      <c r="Z280" s="16"/>
      <c r="AA280" s="16"/>
      <c r="AB280" s="16"/>
      <c r="AC280" s="16"/>
      <c r="AD280" s="16"/>
    </row>
    <row r="281" spans="2:30" ht="20.100000000000001" customHeight="1">
      <c r="F281" s="5">
        <f>+F271-F280</f>
        <v>0</v>
      </c>
      <c r="I281" s="5">
        <f>+I271-I280</f>
        <v>0</v>
      </c>
      <c r="L281" s="5">
        <f>+L271-L280</f>
        <v>0</v>
      </c>
      <c r="O281" s="5">
        <v>2145</v>
      </c>
      <c r="R281" s="5">
        <f>+R271-R280</f>
        <v>0</v>
      </c>
      <c r="U281" s="5">
        <f>+U271-U280</f>
        <v>0</v>
      </c>
      <c r="Z281" s="16"/>
      <c r="AA281" s="16"/>
      <c r="AB281" s="16"/>
      <c r="AC281" s="16"/>
      <c r="AD281" s="16"/>
    </row>
    <row r="282" spans="2:30" ht="20.100000000000001" customHeight="1">
      <c r="O282" s="5">
        <f>SUM(O273:O281)</f>
        <v>22055</v>
      </c>
      <c r="Z282" s="16"/>
      <c r="AA282" s="16"/>
      <c r="AB282" s="16"/>
      <c r="AC282" s="16"/>
      <c r="AD282" s="16"/>
    </row>
    <row r="283" spans="2:30" ht="20.100000000000001" customHeight="1">
      <c r="O283" s="5">
        <f>+O282-O271</f>
        <v>0</v>
      </c>
      <c r="Z283" s="16"/>
      <c r="AA283" s="16"/>
      <c r="AB283" s="16"/>
      <c r="AC283" s="16"/>
      <c r="AD283" s="16"/>
    </row>
    <row r="284" spans="2:30" ht="20.100000000000001" customHeight="1">
      <c r="Z284" s="16"/>
      <c r="AA284" s="16"/>
      <c r="AB284" s="16"/>
      <c r="AC284" s="16"/>
      <c r="AD284" s="16"/>
    </row>
    <row r="285" spans="2:30" ht="20.100000000000001" customHeight="1">
      <c r="Z285" s="16"/>
      <c r="AA285" s="16"/>
      <c r="AB285" s="16"/>
      <c r="AC285" s="16"/>
      <c r="AD285" s="16"/>
    </row>
    <row r="286" spans="2:30" ht="20.100000000000001" customHeight="1">
      <c r="Z286" s="16"/>
      <c r="AA286" s="16"/>
      <c r="AB286" s="16"/>
      <c r="AC286" s="16"/>
      <c r="AD286" s="16"/>
    </row>
    <row r="287" spans="2:30" ht="20.100000000000001" customHeight="1">
      <c r="Z287" s="16"/>
      <c r="AA287" s="16"/>
      <c r="AB287" s="16"/>
      <c r="AC287" s="16"/>
      <c r="AD287" s="16"/>
    </row>
    <row r="288" spans="2:30" ht="20.100000000000001" customHeight="1">
      <c r="Z288" s="16"/>
      <c r="AA288" s="16"/>
      <c r="AB288" s="16"/>
      <c r="AC288" s="16"/>
      <c r="AD288" s="16"/>
    </row>
    <row r="289" spans="26:30" ht="20.100000000000001" customHeight="1">
      <c r="Z289" s="16"/>
      <c r="AA289" s="16"/>
      <c r="AB289" s="16"/>
      <c r="AC289" s="16"/>
      <c r="AD289" s="16"/>
    </row>
    <row r="290" spans="26:30" ht="20.100000000000001" customHeight="1">
      <c r="Z290" s="16"/>
      <c r="AA290" s="16"/>
      <c r="AB290" s="16"/>
      <c r="AC290" s="16"/>
      <c r="AD290" s="16"/>
    </row>
    <row r="291" spans="26:30" ht="20.100000000000001" customHeight="1">
      <c r="Z291" s="16"/>
      <c r="AA291" s="16"/>
      <c r="AB291" s="16"/>
      <c r="AC291" s="16"/>
      <c r="AD291" s="16"/>
    </row>
    <row r="292" spans="26:30" ht="20.100000000000001" customHeight="1">
      <c r="Z292" s="16"/>
      <c r="AA292" s="16"/>
      <c r="AB292" s="16"/>
      <c r="AC292" s="16"/>
      <c r="AD292" s="16"/>
    </row>
    <row r="293" spans="26:30" ht="20.100000000000001" customHeight="1">
      <c r="Z293" s="16"/>
      <c r="AA293" s="16"/>
      <c r="AB293" s="16"/>
      <c r="AC293" s="16"/>
      <c r="AD293" s="16"/>
    </row>
    <row r="294" spans="26:30" ht="20.100000000000001" customHeight="1">
      <c r="Z294" s="16"/>
      <c r="AA294" s="16"/>
      <c r="AB294" s="16"/>
      <c r="AC294" s="16"/>
      <c r="AD294" s="16"/>
    </row>
    <row r="295" spans="26:30" ht="20.100000000000001" customHeight="1">
      <c r="Z295" s="16"/>
      <c r="AA295" s="16"/>
      <c r="AB295" s="16"/>
      <c r="AC295" s="16"/>
      <c r="AD295" s="16"/>
    </row>
    <row r="296" spans="26:30" ht="20.100000000000001" customHeight="1">
      <c r="Z296" s="16"/>
      <c r="AA296" s="16"/>
      <c r="AB296" s="16"/>
      <c r="AC296" s="16"/>
      <c r="AD296" s="16"/>
    </row>
    <row r="297" spans="26:30" ht="20.100000000000001" customHeight="1">
      <c r="Z297" s="16"/>
      <c r="AA297" s="16"/>
      <c r="AB297" s="16"/>
      <c r="AC297" s="88"/>
      <c r="AD297" s="16"/>
    </row>
    <row r="298" spans="26:30" ht="20.100000000000001" customHeight="1">
      <c r="Z298" s="16"/>
      <c r="AA298" s="16"/>
      <c r="AB298" s="16"/>
      <c r="AC298" s="16"/>
      <c r="AD298" s="16"/>
    </row>
    <row r="299" spans="26:30" ht="20.100000000000001" customHeight="1">
      <c r="Z299" s="16"/>
      <c r="AA299" s="16"/>
      <c r="AB299" s="16"/>
      <c r="AC299" s="16"/>
      <c r="AD299" s="16"/>
    </row>
    <row r="300" spans="26:30" ht="20.100000000000001" customHeight="1">
      <c r="Z300" s="16"/>
      <c r="AA300" s="16"/>
      <c r="AB300" s="16"/>
      <c r="AC300" s="16"/>
      <c r="AD300" s="16"/>
    </row>
    <row r="301" spans="26:30" ht="20.100000000000001" customHeight="1">
      <c r="Z301" s="16"/>
      <c r="AA301" s="16"/>
      <c r="AB301" s="16"/>
      <c r="AC301" s="16"/>
      <c r="AD301" s="16"/>
    </row>
    <row r="302" spans="26:30" ht="20.100000000000001" customHeight="1">
      <c r="Z302" s="16"/>
      <c r="AA302" s="16"/>
      <c r="AB302" s="16"/>
      <c r="AC302" s="16"/>
      <c r="AD302" s="16"/>
    </row>
    <row r="303" spans="26:30" ht="20.100000000000001" customHeight="1">
      <c r="Z303" s="16"/>
      <c r="AA303" s="16"/>
      <c r="AB303" s="16"/>
      <c r="AC303" s="16"/>
      <c r="AD303" s="16"/>
    </row>
    <row r="304" spans="26:30" ht="20.100000000000001" customHeight="1">
      <c r="Z304" s="16"/>
      <c r="AA304" s="16"/>
      <c r="AB304" s="16"/>
      <c r="AC304" s="16"/>
      <c r="AD304" s="16"/>
    </row>
    <row r="305" spans="26:30" ht="20.100000000000001" customHeight="1">
      <c r="Z305" s="16"/>
      <c r="AA305" s="16"/>
      <c r="AB305" s="16"/>
      <c r="AC305" s="16"/>
      <c r="AD305" s="16"/>
    </row>
    <row r="306" spans="26:30" ht="20.100000000000001" customHeight="1">
      <c r="Z306" s="16"/>
      <c r="AA306" s="16"/>
      <c r="AB306" s="16"/>
      <c r="AC306" s="16"/>
      <c r="AD306" s="16"/>
    </row>
    <row r="307" spans="26:30" ht="20.100000000000001" customHeight="1">
      <c r="Z307" s="16"/>
      <c r="AA307" s="16"/>
      <c r="AB307" s="16"/>
      <c r="AC307" s="16"/>
      <c r="AD307" s="16"/>
    </row>
    <row r="308" spans="26:30" ht="20.100000000000001" customHeight="1">
      <c r="Z308" s="16"/>
      <c r="AA308" s="16"/>
      <c r="AB308" s="16"/>
      <c r="AC308" s="16"/>
      <c r="AD308" s="16"/>
    </row>
    <row r="309" spans="26:30" ht="20.100000000000001" customHeight="1">
      <c r="Z309" s="16"/>
      <c r="AA309" s="16"/>
      <c r="AB309" s="16"/>
      <c r="AC309" s="16"/>
      <c r="AD309" s="16"/>
    </row>
    <row r="310" spans="26:30" ht="20.100000000000001" customHeight="1">
      <c r="Z310" s="16"/>
      <c r="AA310" s="16"/>
      <c r="AB310" s="16"/>
      <c r="AC310" s="16"/>
      <c r="AD310" s="16"/>
    </row>
  </sheetData>
  <autoFilter ref="A4:Z250"/>
  <mergeCells count="7">
    <mergeCell ref="V3:X3"/>
    <mergeCell ref="D3:F3"/>
    <mergeCell ref="G3:I3"/>
    <mergeCell ref="J3:L3"/>
    <mergeCell ref="M3:O3"/>
    <mergeCell ref="P3:R3"/>
    <mergeCell ref="S3:U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D197"/>
  <sheetViews>
    <sheetView workbookViewId="0">
      <pane xSplit="3" ySplit="4" topLeftCell="R52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RowHeight="20.100000000000001" customHeight="1"/>
  <cols>
    <col min="1" max="1" width="4.140625" style="28" customWidth="1"/>
    <col min="2" max="2" width="11.42578125" style="28" customWidth="1"/>
    <col min="3" max="3" width="33.85546875" style="28" customWidth="1"/>
    <col min="4" max="4" width="5.42578125" style="28" customWidth="1"/>
    <col min="5" max="5" width="8" style="28" customWidth="1"/>
    <col min="6" max="6" width="6.7109375" style="28" bestFit="1" customWidth="1"/>
    <col min="7" max="7" width="7.42578125" style="28" bestFit="1" customWidth="1"/>
    <col min="8" max="8" width="8" style="28" bestFit="1" customWidth="1"/>
    <col min="9" max="9" width="6" style="28" bestFit="1" customWidth="1"/>
    <col min="10" max="10" width="5.7109375" style="28" customWidth="1"/>
    <col min="11" max="11" width="7" style="28" bestFit="1" customWidth="1"/>
    <col min="12" max="12" width="6.7109375" style="28" customWidth="1"/>
    <col min="13" max="13" width="5.140625" style="28" bestFit="1" customWidth="1"/>
    <col min="14" max="14" width="7" style="28" bestFit="1" customWidth="1"/>
    <col min="15" max="15" width="6" style="28" bestFit="1" customWidth="1"/>
    <col min="16" max="16" width="5.28515625" style="28" customWidth="1"/>
    <col min="17" max="17" width="7" style="28" bestFit="1" customWidth="1"/>
    <col min="18" max="18" width="6" style="28" bestFit="1" customWidth="1"/>
    <col min="19" max="19" width="5.7109375" style="28" customWidth="1"/>
    <col min="20" max="20" width="7.28515625" style="28" customWidth="1"/>
    <col min="21" max="21" width="6" style="28" bestFit="1" customWidth="1"/>
    <col min="22" max="22" width="5.140625" style="28" bestFit="1" customWidth="1"/>
    <col min="23" max="24" width="9.140625" style="28"/>
    <col min="25" max="25" width="7.5703125" style="28" customWidth="1"/>
    <col min="26" max="26" width="13.140625" style="28" bestFit="1" customWidth="1"/>
    <col min="27" max="27" width="33.140625" style="28" bestFit="1" customWidth="1"/>
    <col min="28" max="28" width="3" style="28" bestFit="1" customWidth="1"/>
    <col min="29" max="29" width="6" style="28" bestFit="1" customWidth="1"/>
    <col min="30" max="30" width="4" style="28" bestFit="1" customWidth="1"/>
    <col min="31" max="16384" width="9.140625" style="28"/>
  </cols>
  <sheetData>
    <row r="1" spans="1:30" ht="20.100000000000001" customHeight="1">
      <c r="B1" s="28" t="s">
        <v>0</v>
      </c>
      <c r="D1" s="38" t="s">
        <v>111</v>
      </c>
      <c r="E1" s="14"/>
      <c r="F1" s="14"/>
      <c r="G1" s="14"/>
      <c r="H1" s="14"/>
      <c r="I1" s="14"/>
      <c r="J1" s="14"/>
      <c r="K1" s="14"/>
      <c r="S1" s="38" t="s">
        <v>111</v>
      </c>
    </row>
    <row r="2" spans="1:30" ht="20.100000000000001" customHeight="1">
      <c r="B2" s="28" t="s">
        <v>2</v>
      </c>
    </row>
    <row r="3" spans="1:30" ht="20.100000000000001" customHeight="1">
      <c r="A3" s="17" t="s">
        <v>4</v>
      </c>
      <c r="B3" s="26" t="s">
        <v>29</v>
      </c>
      <c r="C3" s="17" t="s">
        <v>5</v>
      </c>
      <c r="D3" s="319" t="s">
        <v>609</v>
      </c>
      <c r="E3" s="320"/>
      <c r="F3" s="321"/>
      <c r="G3" s="319" t="s">
        <v>610</v>
      </c>
      <c r="H3" s="320"/>
      <c r="I3" s="321"/>
      <c r="J3" s="319" t="s">
        <v>611</v>
      </c>
      <c r="K3" s="320"/>
      <c r="L3" s="321"/>
      <c r="M3" s="319" t="s">
        <v>612</v>
      </c>
      <c r="N3" s="320"/>
      <c r="O3" s="321"/>
      <c r="P3" s="319" t="s">
        <v>613</v>
      </c>
      <c r="Q3" s="320"/>
      <c r="R3" s="321"/>
      <c r="S3" s="319" t="s">
        <v>614</v>
      </c>
      <c r="T3" s="320"/>
      <c r="U3" s="321"/>
      <c r="V3" s="319" t="s">
        <v>428</v>
      </c>
      <c r="W3" s="320"/>
      <c r="X3" s="321"/>
    </row>
    <row r="4" spans="1:30" ht="20.100000000000001" customHeight="1">
      <c r="A4" s="18" t="s">
        <v>10</v>
      </c>
      <c r="B4" s="27" t="s">
        <v>30</v>
      </c>
      <c r="C4" s="18" t="s">
        <v>11</v>
      </c>
      <c r="D4" s="4" t="s">
        <v>7</v>
      </c>
      <c r="E4" s="4" t="s">
        <v>52</v>
      </c>
      <c r="F4" s="4" t="s">
        <v>13</v>
      </c>
      <c r="G4" s="4" t="s">
        <v>7</v>
      </c>
      <c r="H4" s="4" t="s">
        <v>52</v>
      </c>
      <c r="I4" s="4" t="s">
        <v>13</v>
      </c>
      <c r="J4" s="4" t="s">
        <v>7</v>
      </c>
      <c r="K4" s="4" t="s">
        <v>52</v>
      </c>
      <c r="L4" s="4" t="s">
        <v>13</v>
      </c>
      <c r="M4" s="4" t="s">
        <v>7</v>
      </c>
      <c r="N4" s="4" t="s">
        <v>52</v>
      </c>
      <c r="O4" s="4" t="s">
        <v>13</v>
      </c>
      <c r="P4" s="4" t="s">
        <v>7</v>
      </c>
      <c r="Q4" s="4" t="s">
        <v>52</v>
      </c>
      <c r="R4" s="4" t="s">
        <v>13</v>
      </c>
      <c r="S4" s="4" t="s">
        <v>7</v>
      </c>
      <c r="T4" s="4" t="s">
        <v>52</v>
      </c>
      <c r="U4" s="4" t="s">
        <v>13</v>
      </c>
      <c r="V4" s="4" t="s">
        <v>7</v>
      </c>
      <c r="W4" s="4" t="s">
        <v>52</v>
      </c>
      <c r="X4" s="4" t="s">
        <v>13</v>
      </c>
    </row>
    <row r="5" spans="1:30" ht="20.100000000000001" customHeight="1">
      <c r="A5" s="31">
        <v>1</v>
      </c>
      <c r="B5" s="39">
        <v>3307420877</v>
      </c>
      <c r="C5" s="40" t="s">
        <v>61</v>
      </c>
      <c r="D5" s="4">
        <v>26</v>
      </c>
      <c r="E5" s="4">
        <v>25000</v>
      </c>
      <c r="F5" s="4">
        <f>ROUNDUP(E5*0.75%,0)</f>
        <v>188</v>
      </c>
      <c r="G5" s="4">
        <v>26</v>
      </c>
      <c r="H5" s="4">
        <v>25000</v>
      </c>
      <c r="I5" s="4">
        <f>ROUNDUP(H5*0.75%,0)</f>
        <v>188</v>
      </c>
      <c r="J5" s="4">
        <v>0</v>
      </c>
      <c r="K5" s="4">
        <v>0</v>
      </c>
      <c r="L5" s="4">
        <f>ROUNDUP(K5*0.75%,0)</f>
        <v>0</v>
      </c>
      <c r="M5" s="4">
        <v>0</v>
      </c>
      <c r="N5" s="4">
        <v>0</v>
      </c>
      <c r="O5" s="4">
        <f>ROUNDUP(N5*0.75%,0)</f>
        <v>0</v>
      </c>
      <c r="P5" s="4">
        <v>0</v>
      </c>
      <c r="Q5" s="4">
        <v>0</v>
      </c>
      <c r="R5" s="4">
        <f>ROUNDUP(Q5*0.75%,0)</f>
        <v>0</v>
      </c>
      <c r="S5" s="4">
        <v>0</v>
      </c>
      <c r="T5" s="4">
        <v>0</v>
      </c>
      <c r="U5" s="4">
        <f>ROUNDUP(T5*0.75%,0)</f>
        <v>0</v>
      </c>
      <c r="V5" s="4">
        <f t="shared" ref="V5:X5" si="0">+D5+G5+J5+M5+P5+S5</f>
        <v>52</v>
      </c>
      <c r="W5" s="4">
        <f t="shared" si="0"/>
        <v>50000</v>
      </c>
      <c r="X5" s="4">
        <f t="shared" si="0"/>
        <v>376</v>
      </c>
      <c r="Y5" s="28">
        <v>0</v>
      </c>
    </row>
    <row r="6" spans="1:30" ht="20.100000000000001" customHeight="1">
      <c r="A6" s="31">
        <v>2</v>
      </c>
      <c r="B6" s="39">
        <v>3307640221</v>
      </c>
      <c r="C6" s="40" t="s">
        <v>401</v>
      </c>
      <c r="D6" s="4">
        <v>26</v>
      </c>
      <c r="E6" s="4">
        <v>25000</v>
      </c>
      <c r="F6" s="4">
        <f t="shared" ref="F6:F40" si="1">ROUNDUP(E6*0.75%,0)</f>
        <v>188</v>
      </c>
      <c r="G6" s="4">
        <v>26</v>
      </c>
      <c r="H6" s="4">
        <v>25000</v>
      </c>
      <c r="I6" s="4">
        <f t="shared" ref="I6:I43" si="2">ROUNDUP(H6*0.75%,0)</f>
        <v>188</v>
      </c>
      <c r="J6" s="4">
        <v>26</v>
      </c>
      <c r="K6" s="4">
        <v>25000</v>
      </c>
      <c r="L6" s="4">
        <f t="shared" ref="L6:L43" si="3">ROUNDUP(K6*0.75%,0)</f>
        <v>188</v>
      </c>
      <c r="M6" s="4">
        <v>26</v>
      </c>
      <c r="N6" s="4">
        <v>25000</v>
      </c>
      <c r="O6" s="4">
        <f t="shared" ref="O6:O43" si="4">ROUNDUP(N6*0.75%,0)</f>
        <v>188</v>
      </c>
      <c r="P6" s="4">
        <v>0</v>
      </c>
      <c r="Q6" s="4">
        <v>0</v>
      </c>
      <c r="R6" s="4">
        <f t="shared" ref="R6:R43" si="5">ROUNDUP(Q6*0.75%,0)</f>
        <v>0</v>
      </c>
      <c r="S6" s="4">
        <v>0</v>
      </c>
      <c r="T6" s="4">
        <v>0</v>
      </c>
      <c r="U6" s="4">
        <f t="shared" ref="U6:U43" si="6">ROUNDUP(T6*0.75%,0)</f>
        <v>0</v>
      </c>
      <c r="V6" s="4">
        <f t="shared" ref="V6:V69" si="7">+D6+G6+J6+M6+P6+S6</f>
        <v>104</v>
      </c>
      <c r="W6" s="4">
        <f t="shared" ref="W6:W69" si="8">+E6+H6+K6+N6+Q6+T6</f>
        <v>100000</v>
      </c>
      <c r="X6" s="4">
        <f t="shared" ref="X6:X69" si="9">+F6+I6+L6+O6+R6+U6</f>
        <v>752</v>
      </c>
      <c r="Y6" s="28">
        <f>+Z6-B6</f>
        <v>0</v>
      </c>
      <c r="Z6" s="16">
        <v>3307640221</v>
      </c>
      <c r="AA6" s="5" t="s">
        <v>401</v>
      </c>
      <c r="AB6" s="5">
        <v>26</v>
      </c>
      <c r="AC6" s="5">
        <v>25000</v>
      </c>
      <c r="AD6" s="5">
        <v>188</v>
      </c>
    </row>
    <row r="7" spans="1:30" ht="20.100000000000001" customHeight="1">
      <c r="A7" s="31">
        <v>3</v>
      </c>
      <c r="B7" s="41">
        <v>3307640300</v>
      </c>
      <c r="C7" s="12" t="s">
        <v>99</v>
      </c>
      <c r="D7" s="4">
        <v>26</v>
      </c>
      <c r="E7" s="4">
        <v>25000</v>
      </c>
      <c r="F7" s="4">
        <f t="shared" si="1"/>
        <v>188</v>
      </c>
      <c r="G7" s="4">
        <v>26</v>
      </c>
      <c r="H7" s="4">
        <v>25000</v>
      </c>
      <c r="I7" s="4">
        <f t="shared" si="2"/>
        <v>188</v>
      </c>
      <c r="J7" s="4">
        <v>26</v>
      </c>
      <c r="K7" s="4">
        <v>25000</v>
      </c>
      <c r="L7" s="4">
        <f t="shared" si="3"/>
        <v>188</v>
      </c>
      <c r="M7" s="4">
        <v>26</v>
      </c>
      <c r="N7" s="4">
        <v>25000</v>
      </c>
      <c r="O7" s="4">
        <f t="shared" si="4"/>
        <v>188</v>
      </c>
      <c r="P7" s="4">
        <v>0</v>
      </c>
      <c r="Q7" s="4">
        <v>0</v>
      </c>
      <c r="R7" s="4">
        <f t="shared" si="5"/>
        <v>0</v>
      </c>
      <c r="S7" s="4">
        <v>0</v>
      </c>
      <c r="T7" s="4">
        <v>0</v>
      </c>
      <c r="U7" s="4">
        <f t="shared" si="6"/>
        <v>0</v>
      </c>
      <c r="V7" s="4">
        <f t="shared" si="7"/>
        <v>104</v>
      </c>
      <c r="W7" s="4">
        <f t="shared" si="8"/>
        <v>100000</v>
      </c>
      <c r="X7" s="4">
        <f t="shared" si="9"/>
        <v>752</v>
      </c>
      <c r="Y7" s="28">
        <f t="shared" ref="Y7:Y66" si="10">+Z7-B7</f>
        <v>0</v>
      </c>
      <c r="Z7" s="16">
        <v>3307640300</v>
      </c>
      <c r="AA7" s="5" t="s">
        <v>99</v>
      </c>
      <c r="AB7" s="5">
        <v>26</v>
      </c>
      <c r="AC7" s="5">
        <v>25000</v>
      </c>
      <c r="AD7" s="5">
        <v>188</v>
      </c>
    </row>
    <row r="8" spans="1:30" ht="20.100000000000001" customHeight="1">
      <c r="A8" s="31">
        <v>4</v>
      </c>
      <c r="B8" s="41">
        <v>3307427457</v>
      </c>
      <c r="C8" s="12" t="s">
        <v>80</v>
      </c>
      <c r="D8" s="4">
        <v>26</v>
      </c>
      <c r="E8" s="4">
        <v>25000</v>
      </c>
      <c r="F8" s="4">
        <f t="shared" si="1"/>
        <v>188</v>
      </c>
      <c r="G8" s="4">
        <v>26</v>
      </c>
      <c r="H8" s="4">
        <v>25000</v>
      </c>
      <c r="I8" s="4">
        <f t="shared" si="2"/>
        <v>188</v>
      </c>
      <c r="J8" s="4">
        <v>26</v>
      </c>
      <c r="K8" s="4">
        <v>25000</v>
      </c>
      <c r="L8" s="4">
        <f t="shared" si="3"/>
        <v>188</v>
      </c>
      <c r="M8" s="4">
        <v>26</v>
      </c>
      <c r="N8" s="4">
        <v>25000</v>
      </c>
      <c r="O8" s="4">
        <f t="shared" si="4"/>
        <v>188</v>
      </c>
      <c r="P8" s="4">
        <v>0</v>
      </c>
      <c r="Q8" s="4">
        <v>0</v>
      </c>
      <c r="R8" s="4">
        <f t="shared" si="5"/>
        <v>0</v>
      </c>
      <c r="S8" s="4">
        <v>0</v>
      </c>
      <c r="T8" s="4">
        <v>0</v>
      </c>
      <c r="U8" s="4">
        <f t="shared" si="6"/>
        <v>0</v>
      </c>
      <c r="V8" s="4">
        <f t="shared" si="7"/>
        <v>104</v>
      </c>
      <c r="W8" s="4">
        <f t="shared" si="8"/>
        <v>100000</v>
      </c>
      <c r="X8" s="4">
        <f t="shared" si="9"/>
        <v>752</v>
      </c>
      <c r="Y8" s="28">
        <f t="shared" si="10"/>
        <v>0</v>
      </c>
      <c r="Z8" s="16">
        <v>3307427457</v>
      </c>
      <c r="AA8" s="5" t="s">
        <v>80</v>
      </c>
      <c r="AB8" s="5">
        <v>26</v>
      </c>
      <c r="AC8" s="5">
        <v>25000</v>
      </c>
      <c r="AD8" s="5">
        <v>188</v>
      </c>
    </row>
    <row r="9" spans="1:30" ht="20.100000000000001" customHeight="1">
      <c r="A9" s="31">
        <v>5</v>
      </c>
      <c r="B9" s="41">
        <v>3307427815</v>
      </c>
      <c r="C9" s="12" t="s">
        <v>166</v>
      </c>
      <c r="D9" s="4">
        <v>26</v>
      </c>
      <c r="E9" s="4">
        <v>17980</v>
      </c>
      <c r="F9" s="4">
        <f t="shared" si="1"/>
        <v>135</v>
      </c>
      <c r="G9" s="4">
        <v>26</v>
      </c>
      <c r="H9" s="4">
        <v>13640</v>
      </c>
      <c r="I9" s="4">
        <f t="shared" si="2"/>
        <v>103</v>
      </c>
      <c r="J9" s="4">
        <v>23</v>
      </c>
      <c r="K9" s="4">
        <v>12400</v>
      </c>
      <c r="L9" s="4">
        <f t="shared" si="3"/>
        <v>93</v>
      </c>
      <c r="M9" s="4">
        <v>26</v>
      </c>
      <c r="N9" s="4">
        <v>17980</v>
      </c>
      <c r="O9" s="4">
        <f t="shared" si="4"/>
        <v>135</v>
      </c>
      <c r="P9" s="4">
        <v>0</v>
      </c>
      <c r="Q9" s="4">
        <v>0</v>
      </c>
      <c r="R9" s="4">
        <f t="shared" si="5"/>
        <v>0</v>
      </c>
      <c r="S9" s="4">
        <v>0</v>
      </c>
      <c r="T9" s="4">
        <v>0</v>
      </c>
      <c r="U9" s="4">
        <f t="shared" si="6"/>
        <v>0</v>
      </c>
      <c r="V9" s="4">
        <f t="shared" si="7"/>
        <v>101</v>
      </c>
      <c r="W9" s="4">
        <f t="shared" si="8"/>
        <v>62000</v>
      </c>
      <c r="X9" s="4">
        <f t="shared" si="9"/>
        <v>466</v>
      </c>
      <c r="Y9" s="28">
        <f t="shared" si="10"/>
        <v>0</v>
      </c>
      <c r="Z9" s="16">
        <v>3307427815</v>
      </c>
      <c r="AA9" s="5" t="s">
        <v>166</v>
      </c>
      <c r="AB9" s="5">
        <v>26</v>
      </c>
      <c r="AC9" s="5">
        <v>17980</v>
      </c>
      <c r="AD9" s="5">
        <v>135</v>
      </c>
    </row>
    <row r="10" spans="1:30" ht="20.100000000000001" customHeight="1">
      <c r="A10" s="31">
        <v>6</v>
      </c>
      <c r="B10" s="41">
        <v>3308852043</v>
      </c>
      <c r="C10" s="12" t="s">
        <v>121</v>
      </c>
      <c r="D10" s="4">
        <v>26</v>
      </c>
      <c r="E10" s="4">
        <v>25000</v>
      </c>
      <c r="F10" s="4">
        <f t="shared" si="1"/>
        <v>188</v>
      </c>
      <c r="G10" s="4">
        <v>26</v>
      </c>
      <c r="H10" s="4">
        <v>25000</v>
      </c>
      <c r="I10" s="4">
        <f t="shared" si="2"/>
        <v>188</v>
      </c>
      <c r="J10" s="4">
        <v>26</v>
      </c>
      <c r="K10" s="4">
        <v>25000</v>
      </c>
      <c r="L10" s="4">
        <f t="shared" si="3"/>
        <v>188</v>
      </c>
      <c r="M10" s="4">
        <v>26</v>
      </c>
      <c r="N10" s="4">
        <v>25000</v>
      </c>
      <c r="O10" s="4">
        <f t="shared" si="4"/>
        <v>188</v>
      </c>
      <c r="P10" s="4">
        <v>0</v>
      </c>
      <c r="Q10" s="4">
        <v>0</v>
      </c>
      <c r="R10" s="4">
        <f t="shared" si="5"/>
        <v>0</v>
      </c>
      <c r="S10" s="4">
        <v>0</v>
      </c>
      <c r="T10" s="4">
        <v>0</v>
      </c>
      <c r="U10" s="4">
        <f t="shared" si="6"/>
        <v>0</v>
      </c>
      <c r="V10" s="4">
        <f t="shared" si="7"/>
        <v>104</v>
      </c>
      <c r="W10" s="4">
        <f t="shared" si="8"/>
        <v>100000</v>
      </c>
      <c r="X10" s="4">
        <f t="shared" si="9"/>
        <v>752</v>
      </c>
      <c r="Y10" s="28">
        <f t="shared" si="10"/>
        <v>0</v>
      </c>
      <c r="Z10" s="16">
        <v>3308852043</v>
      </c>
      <c r="AA10" s="5" t="s">
        <v>121</v>
      </c>
      <c r="AB10" s="5">
        <v>26</v>
      </c>
      <c r="AC10" s="5">
        <v>25000</v>
      </c>
      <c r="AD10" s="5">
        <v>188</v>
      </c>
    </row>
    <row r="11" spans="1:30" ht="20.100000000000001" customHeight="1">
      <c r="A11" s="31">
        <v>7</v>
      </c>
      <c r="B11" s="41">
        <v>3310586188</v>
      </c>
      <c r="C11" s="12" t="s">
        <v>224</v>
      </c>
      <c r="D11" s="4">
        <v>26</v>
      </c>
      <c r="E11" s="4">
        <v>25000</v>
      </c>
      <c r="F11" s="4">
        <f t="shared" si="1"/>
        <v>188</v>
      </c>
      <c r="G11" s="4">
        <v>26</v>
      </c>
      <c r="H11" s="4">
        <v>25000</v>
      </c>
      <c r="I11" s="4">
        <f t="shared" si="2"/>
        <v>188</v>
      </c>
      <c r="J11" s="4">
        <v>26</v>
      </c>
      <c r="K11" s="4">
        <v>25000</v>
      </c>
      <c r="L11" s="4">
        <f t="shared" si="3"/>
        <v>188</v>
      </c>
      <c r="M11" s="4">
        <v>26</v>
      </c>
      <c r="N11" s="4">
        <v>25000</v>
      </c>
      <c r="O11" s="4">
        <f t="shared" si="4"/>
        <v>188</v>
      </c>
      <c r="P11" s="4">
        <v>0</v>
      </c>
      <c r="Q11" s="4">
        <v>0</v>
      </c>
      <c r="R11" s="4">
        <f t="shared" si="5"/>
        <v>0</v>
      </c>
      <c r="S11" s="4">
        <v>0</v>
      </c>
      <c r="T11" s="4">
        <v>0</v>
      </c>
      <c r="U11" s="4">
        <f t="shared" si="6"/>
        <v>0</v>
      </c>
      <c r="V11" s="4">
        <f t="shared" si="7"/>
        <v>104</v>
      </c>
      <c r="W11" s="4">
        <f t="shared" si="8"/>
        <v>100000</v>
      </c>
      <c r="X11" s="4">
        <f t="shared" si="9"/>
        <v>752</v>
      </c>
      <c r="Y11" s="28">
        <f t="shared" si="10"/>
        <v>0</v>
      </c>
      <c r="Z11" s="16">
        <v>3310586188</v>
      </c>
      <c r="AA11" s="5" t="s">
        <v>224</v>
      </c>
      <c r="AB11" s="5">
        <v>26</v>
      </c>
      <c r="AC11" s="5">
        <v>25000</v>
      </c>
      <c r="AD11" s="5">
        <v>188</v>
      </c>
    </row>
    <row r="12" spans="1:30" ht="20.100000000000001" customHeight="1">
      <c r="A12" s="31">
        <v>8</v>
      </c>
      <c r="B12" s="41">
        <v>3311079312</v>
      </c>
      <c r="C12" s="12" t="s">
        <v>250</v>
      </c>
      <c r="D12" s="4">
        <v>23</v>
      </c>
      <c r="E12" s="4">
        <v>12650</v>
      </c>
      <c r="F12" s="4">
        <f t="shared" si="1"/>
        <v>95</v>
      </c>
      <c r="G12" s="4">
        <v>24</v>
      </c>
      <c r="H12" s="4">
        <v>11550</v>
      </c>
      <c r="I12" s="4">
        <f t="shared" si="2"/>
        <v>87</v>
      </c>
      <c r="J12" s="4">
        <v>18</v>
      </c>
      <c r="K12" s="4">
        <v>8800</v>
      </c>
      <c r="L12" s="4">
        <f t="shared" si="3"/>
        <v>66</v>
      </c>
      <c r="M12" s="4">
        <v>26</v>
      </c>
      <c r="N12" s="4">
        <v>15400</v>
      </c>
      <c r="O12" s="4">
        <f t="shared" si="4"/>
        <v>116</v>
      </c>
      <c r="P12" s="4">
        <v>0</v>
      </c>
      <c r="Q12" s="4">
        <v>0</v>
      </c>
      <c r="R12" s="4">
        <f t="shared" si="5"/>
        <v>0</v>
      </c>
      <c r="S12" s="4">
        <v>0</v>
      </c>
      <c r="T12" s="4">
        <v>0</v>
      </c>
      <c r="U12" s="4">
        <f t="shared" si="6"/>
        <v>0</v>
      </c>
      <c r="V12" s="4">
        <f t="shared" si="7"/>
        <v>91</v>
      </c>
      <c r="W12" s="4">
        <f t="shared" si="8"/>
        <v>48400</v>
      </c>
      <c r="X12" s="4">
        <f t="shared" si="9"/>
        <v>364</v>
      </c>
      <c r="Y12" s="28">
        <f t="shared" si="10"/>
        <v>0</v>
      </c>
      <c r="Z12" s="16">
        <v>3311079312</v>
      </c>
      <c r="AA12" s="5" t="s">
        <v>250</v>
      </c>
      <c r="AB12" s="5">
        <v>26</v>
      </c>
      <c r="AC12" s="5">
        <v>15400</v>
      </c>
      <c r="AD12" s="5">
        <v>116</v>
      </c>
    </row>
    <row r="13" spans="1:30" ht="20.100000000000001" customHeight="1">
      <c r="A13" s="31">
        <v>9</v>
      </c>
      <c r="B13" s="41">
        <v>3312358743</v>
      </c>
      <c r="C13" s="12" t="s">
        <v>226</v>
      </c>
      <c r="D13" s="4">
        <v>26</v>
      </c>
      <c r="E13" s="4">
        <v>15950</v>
      </c>
      <c r="F13" s="4">
        <f t="shared" si="1"/>
        <v>120</v>
      </c>
      <c r="G13" s="4">
        <v>26</v>
      </c>
      <c r="H13" s="4">
        <v>13200</v>
      </c>
      <c r="I13" s="4">
        <f t="shared" si="2"/>
        <v>99</v>
      </c>
      <c r="J13" s="4">
        <v>16</v>
      </c>
      <c r="K13" s="4">
        <v>7700</v>
      </c>
      <c r="L13" s="4">
        <f t="shared" si="3"/>
        <v>58</v>
      </c>
      <c r="M13" s="4">
        <v>26</v>
      </c>
      <c r="N13" s="4">
        <v>15400</v>
      </c>
      <c r="O13" s="4">
        <f t="shared" si="4"/>
        <v>116</v>
      </c>
      <c r="P13" s="4">
        <v>0</v>
      </c>
      <c r="Q13" s="4">
        <v>0</v>
      </c>
      <c r="R13" s="4">
        <f t="shared" si="5"/>
        <v>0</v>
      </c>
      <c r="S13" s="4">
        <v>0</v>
      </c>
      <c r="T13" s="4">
        <v>0</v>
      </c>
      <c r="U13" s="4">
        <f t="shared" si="6"/>
        <v>0</v>
      </c>
      <c r="V13" s="4">
        <f t="shared" si="7"/>
        <v>94</v>
      </c>
      <c r="W13" s="4">
        <f t="shared" si="8"/>
        <v>52250</v>
      </c>
      <c r="X13" s="4">
        <f t="shared" si="9"/>
        <v>393</v>
      </c>
      <c r="Y13" s="28">
        <f t="shared" si="10"/>
        <v>0</v>
      </c>
      <c r="Z13" s="16">
        <v>3312358743</v>
      </c>
      <c r="AA13" s="5" t="s">
        <v>226</v>
      </c>
      <c r="AB13" s="5">
        <v>26</v>
      </c>
      <c r="AC13" s="5">
        <v>15400</v>
      </c>
      <c r="AD13" s="5">
        <v>116</v>
      </c>
    </row>
    <row r="14" spans="1:30" ht="20.100000000000001" customHeight="1">
      <c r="A14" s="31">
        <v>10</v>
      </c>
      <c r="B14" s="41">
        <v>3311079701</v>
      </c>
      <c r="C14" s="12" t="s">
        <v>180</v>
      </c>
      <c r="D14" s="4">
        <v>23</v>
      </c>
      <c r="E14" s="4">
        <v>12650</v>
      </c>
      <c r="F14" s="4">
        <f t="shared" si="1"/>
        <v>95</v>
      </c>
      <c r="G14" s="4">
        <v>26</v>
      </c>
      <c r="H14" s="4">
        <v>13750</v>
      </c>
      <c r="I14" s="4">
        <f t="shared" si="2"/>
        <v>104</v>
      </c>
      <c r="J14" s="4">
        <v>13</v>
      </c>
      <c r="K14" s="4">
        <v>6600</v>
      </c>
      <c r="L14" s="4">
        <f t="shared" si="3"/>
        <v>50</v>
      </c>
      <c r="M14" s="4">
        <v>26</v>
      </c>
      <c r="N14" s="4">
        <v>14300</v>
      </c>
      <c r="O14" s="4">
        <f t="shared" si="4"/>
        <v>108</v>
      </c>
      <c r="P14" s="4">
        <v>0</v>
      </c>
      <c r="Q14" s="4">
        <v>0</v>
      </c>
      <c r="R14" s="4">
        <f t="shared" si="5"/>
        <v>0</v>
      </c>
      <c r="S14" s="4">
        <v>0</v>
      </c>
      <c r="T14" s="4">
        <v>0</v>
      </c>
      <c r="U14" s="4">
        <f t="shared" si="6"/>
        <v>0</v>
      </c>
      <c r="V14" s="4">
        <f t="shared" si="7"/>
        <v>88</v>
      </c>
      <c r="W14" s="4">
        <f t="shared" si="8"/>
        <v>47300</v>
      </c>
      <c r="X14" s="4">
        <f t="shared" si="9"/>
        <v>357</v>
      </c>
      <c r="Y14" s="28">
        <f t="shared" si="10"/>
        <v>0</v>
      </c>
      <c r="Z14" s="16">
        <v>3311079701</v>
      </c>
      <c r="AA14" s="5" t="s">
        <v>180</v>
      </c>
      <c r="AB14" s="5">
        <v>26</v>
      </c>
      <c r="AC14" s="5">
        <v>14300</v>
      </c>
      <c r="AD14" s="5">
        <v>108</v>
      </c>
    </row>
    <row r="15" spans="1:30" ht="20.100000000000001" customHeight="1">
      <c r="A15" s="31">
        <v>11</v>
      </c>
      <c r="B15" s="41">
        <v>3311103715</v>
      </c>
      <c r="C15" s="12" t="s">
        <v>159</v>
      </c>
      <c r="D15" s="4">
        <v>26</v>
      </c>
      <c r="E15" s="4">
        <v>14850</v>
      </c>
      <c r="F15" s="4">
        <f t="shared" si="1"/>
        <v>112</v>
      </c>
      <c r="G15" s="4">
        <v>26</v>
      </c>
      <c r="H15" s="4">
        <v>13750</v>
      </c>
      <c r="I15" s="4">
        <f t="shared" si="2"/>
        <v>104</v>
      </c>
      <c r="J15" s="4">
        <v>26</v>
      </c>
      <c r="K15" s="4">
        <v>12650</v>
      </c>
      <c r="L15" s="4">
        <f t="shared" si="3"/>
        <v>95</v>
      </c>
      <c r="M15" s="4">
        <v>23</v>
      </c>
      <c r="N15" s="4">
        <v>12650</v>
      </c>
      <c r="O15" s="4">
        <f t="shared" si="4"/>
        <v>95</v>
      </c>
      <c r="P15" s="4">
        <v>0</v>
      </c>
      <c r="Q15" s="4">
        <v>0</v>
      </c>
      <c r="R15" s="4">
        <f t="shared" si="5"/>
        <v>0</v>
      </c>
      <c r="S15" s="4">
        <v>0</v>
      </c>
      <c r="T15" s="4">
        <v>0</v>
      </c>
      <c r="U15" s="4">
        <f t="shared" si="6"/>
        <v>0</v>
      </c>
      <c r="V15" s="4">
        <f t="shared" si="7"/>
        <v>101</v>
      </c>
      <c r="W15" s="4">
        <f t="shared" si="8"/>
        <v>53900</v>
      </c>
      <c r="X15" s="4">
        <f t="shared" si="9"/>
        <v>406</v>
      </c>
      <c r="Y15" s="28">
        <f t="shared" si="10"/>
        <v>0</v>
      </c>
      <c r="Z15" s="16">
        <v>3311103715</v>
      </c>
      <c r="AA15" s="5" t="s">
        <v>159</v>
      </c>
      <c r="AB15" s="5">
        <v>23</v>
      </c>
      <c r="AC15" s="5">
        <v>12650</v>
      </c>
      <c r="AD15" s="5">
        <v>95</v>
      </c>
    </row>
    <row r="16" spans="1:30" ht="20.100000000000001" customHeight="1">
      <c r="A16" s="31">
        <v>12</v>
      </c>
      <c r="B16" s="41">
        <v>3311712967</v>
      </c>
      <c r="C16" s="12" t="s">
        <v>529</v>
      </c>
      <c r="D16" s="4">
        <v>0</v>
      </c>
      <c r="E16" s="4">
        <v>0</v>
      </c>
      <c r="F16" s="4">
        <f>ROUNDUP(E16*0.75%,0)</f>
        <v>0</v>
      </c>
      <c r="G16" s="4">
        <v>0</v>
      </c>
      <c r="H16" s="4">
        <v>0</v>
      </c>
      <c r="I16" s="4">
        <f>ROUNDUP(H16*0.75%,0)</f>
        <v>0</v>
      </c>
      <c r="J16" s="4">
        <v>16</v>
      </c>
      <c r="K16" s="4">
        <v>7700</v>
      </c>
      <c r="L16" s="4">
        <f>ROUNDUP(K16*0.75%,0)</f>
        <v>58</v>
      </c>
      <c r="M16" s="4">
        <v>25</v>
      </c>
      <c r="N16" s="4">
        <v>13750</v>
      </c>
      <c r="O16" s="4">
        <f>ROUNDUP(N16*0.75%,0)</f>
        <v>104</v>
      </c>
      <c r="P16" s="4">
        <v>0</v>
      </c>
      <c r="Q16" s="4">
        <v>0</v>
      </c>
      <c r="R16" s="4">
        <f>ROUNDUP(Q16*0.75%,0)</f>
        <v>0</v>
      </c>
      <c r="S16" s="4">
        <v>0</v>
      </c>
      <c r="T16" s="4">
        <v>0</v>
      </c>
      <c r="U16" s="4">
        <f>ROUNDUP(T16*0.75%,0)</f>
        <v>0</v>
      </c>
      <c r="V16" s="4">
        <f t="shared" si="7"/>
        <v>41</v>
      </c>
      <c r="W16" s="4">
        <f t="shared" si="8"/>
        <v>21450</v>
      </c>
      <c r="X16" s="4">
        <f t="shared" si="9"/>
        <v>162</v>
      </c>
      <c r="Y16" s="28">
        <f t="shared" si="10"/>
        <v>0</v>
      </c>
      <c r="Z16" s="16">
        <v>3311712967</v>
      </c>
      <c r="AA16" s="5" t="s">
        <v>529</v>
      </c>
      <c r="AB16" s="5">
        <v>25</v>
      </c>
      <c r="AC16" s="5">
        <v>13750</v>
      </c>
      <c r="AD16" s="5">
        <v>104</v>
      </c>
    </row>
    <row r="17" spans="1:30" ht="20.100000000000001" customHeight="1">
      <c r="A17" s="31">
        <v>13</v>
      </c>
      <c r="B17" s="41">
        <v>3311597878</v>
      </c>
      <c r="C17" s="12" t="s">
        <v>182</v>
      </c>
      <c r="D17" s="4">
        <v>26</v>
      </c>
      <c r="E17" s="4">
        <v>14850</v>
      </c>
      <c r="F17" s="4">
        <f t="shared" si="1"/>
        <v>112</v>
      </c>
      <c r="G17" s="4">
        <v>22</v>
      </c>
      <c r="H17" s="4">
        <v>11000</v>
      </c>
      <c r="I17" s="4">
        <f t="shared" si="2"/>
        <v>83</v>
      </c>
      <c r="J17" s="4">
        <v>12</v>
      </c>
      <c r="K17" s="4">
        <v>6050</v>
      </c>
      <c r="L17" s="4">
        <f t="shared" si="3"/>
        <v>46</v>
      </c>
      <c r="M17" s="4">
        <v>22</v>
      </c>
      <c r="N17" s="4">
        <v>12100</v>
      </c>
      <c r="O17" s="4">
        <f t="shared" si="4"/>
        <v>91</v>
      </c>
      <c r="P17" s="4">
        <v>0</v>
      </c>
      <c r="Q17" s="4">
        <v>0</v>
      </c>
      <c r="R17" s="4">
        <f t="shared" si="5"/>
        <v>0</v>
      </c>
      <c r="S17" s="4">
        <v>0</v>
      </c>
      <c r="T17" s="4">
        <v>0</v>
      </c>
      <c r="U17" s="4">
        <f t="shared" si="6"/>
        <v>0</v>
      </c>
      <c r="V17" s="4">
        <f t="shared" si="7"/>
        <v>82</v>
      </c>
      <c r="W17" s="4">
        <f t="shared" si="8"/>
        <v>44000</v>
      </c>
      <c r="X17" s="4">
        <f t="shared" si="9"/>
        <v>332</v>
      </c>
      <c r="Y17" s="28">
        <f t="shared" si="10"/>
        <v>0</v>
      </c>
      <c r="Z17" s="16">
        <v>3311597878</v>
      </c>
      <c r="AA17" s="5" t="s">
        <v>182</v>
      </c>
      <c r="AB17" s="5">
        <v>22</v>
      </c>
      <c r="AC17" s="5">
        <v>12100</v>
      </c>
      <c r="AD17" s="5">
        <v>91</v>
      </c>
    </row>
    <row r="18" spans="1:30" ht="20.100000000000001" customHeight="1">
      <c r="A18" s="31">
        <v>14</v>
      </c>
      <c r="B18" s="41">
        <v>3312150917</v>
      </c>
      <c r="C18" s="12" t="s">
        <v>251</v>
      </c>
      <c r="D18" s="4">
        <v>26</v>
      </c>
      <c r="E18" s="4">
        <v>14300</v>
      </c>
      <c r="F18" s="4">
        <f t="shared" si="1"/>
        <v>108</v>
      </c>
      <c r="G18" s="4">
        <v>22</v>
      </c>
      <c r="H18" s="4">
        <v>11000</v>
      </c>
      <c r="I18" s="4">
        <f t="shared" si="2"/>
        <v>83</v>
      </c>
      <c r="J18" s="4">
        <v>17</v>
      </c>
      <c r="K18" s="4">
        <v>8250</v>
      </c>
      <c r="L18" s="4">
        <f t="shared" si="3"/>
        <v>62</v>
      </c>
      <c r="M18" s="4">
        <v>26</v>
      </c>
      <c r="N18" s="4">
        <v>14300</v>
      </c>
      <c r="O18" s="4">
        <f t="shared" si="4"/>
        <v>108</v>
      </c>
      <c r="P18" s="4">
        <v>0</v>
      </c>
      <c r="Q18" s="4">
        <v>0</v>
      </c>
      <c r="R18" s="4">
        <f t="shared" si="5"/>
        <v>0</v>
      </c>
      <c r="S18" s="4">
        <v>0</v>
      </c>
      <c r="T18" s="4">
        <v>0</v>
      </c>
      <c r="U18" s="4">
        <f t="shared" si="6"/>
        <v>0</v>
      </c>
      <c r="V18" s="4">
        <f t="shared" si="7"/>
        <v>91</v>
      </c>
      <c r="W18" s="4">
        <f t="shared" si="8"/>
        <v>47850</v>
      </c>
      <c r="X18" s="4">
        <f t="shared" si="9"/>
        <v>361</v>
      </c>
      <c r="Y18" s="28">
        <f t="shared" si="10"/>
        <v>0</v>
      </c>
      <c r="Z18" s="16">
        <v>3312150917</v>
      </c>
      <c r="AA18" s="5" t="s">
        <v>251</v>
      </c>
      <c r="AB18" s="5">
        <v>26</v>
      </c>
      <c r="AC18" s="5">
        <v>14300</v>
      </c>
      <c r="AD18" s="5">
        <v>108</v>
      </c>
    </row>
    <row r="19" spans="1:30" ht="20.100000000000001" customHeight="1">
      <c r="A19" s="31">
        <v>15</v>
      </c>
      <c r="B19" s="41">
        <v>3312177958</v>
      </c>
      <c r="C19" s="12" t="s">
        <v>419</v>
      </c>
      <c r="D19" s="4">
        <v>11</v>
      </c>
      <c r="E19" s="4">
        <v>6050</v>
      </c>
      <c r="F19" s="4">
        <f t="shared" si="1"/>
        <v>46</v>
      </c>
      <c r="G19" s="4">
        <v>26</v>
      </c>
      <c r="H19" s="4">
        <v>13750</v>
      </c>
      <c r="I19" s="4">
        <f t="shared" si="2"/>
        <v>104</v>
      </c>
      <c r="J19" s="4">
        <v>18</v>
      </c>
      <c r="K19" s="4">
        <v>8800</v>
      </c>
      <c r="L19" s="4">
        <f t="shared" si="3"/>
        <v>66</v>
      </c>
      <c r="M19" s="4">
        <v>11</v>
      </c>
      <c r="N19" s="4">
        <v>6050</v>
      </c>
      <c r="O19" s="4">
        <f t="shared" si="4"/>
        <v>46</v>
      </c>
      <c r="P19" s="4">
        <v>0</v>
      </c>
      <c r="Q19" s="4">
        <v>0</v>
      </c>
      <c r="R19" s="4">
        <f t="shared" si="5"/>
        <v>0</v>
      </c>
      <c r="S19" s="4">
        <v>0</v>
      </c>
      <c r="T19" s="4">
        <v>0</v>
      </c>
      <c r="U19" s="4">
        <f t="shared" si="6"/>
        <v>0</v>
      </c>
      <c r="V19" s="4">
        <f t="shared" si="7"/>
        <v>66</v>
      </c>
      <c r="W19" s="4">
        <f t="shared" si="8"/>
        <v>34650</v>
      </c>
      <c r="X19" s="4">
        <f t="shared" si="9"/>
        <v>262</v>
      </c>
      <c r="Y19" s="28">
        <f t="shared" si="10"/>
        <v>0</v>
      </c>
      <c r="Z19" s="16">
        <v>3312177958</v>
      </c>
      <c r="AA19" s="5" t="s">
        <v>419</v>
      </c>
      <c r="AB19" s="5">
        <v>11</v>
      </c>
      <c r="AC19" s="5">
        <v>6050</v>
      </c>
      <c r="AD19" s="5">
        <v>46</v>
      </c>
    </row>
    <row r="20" spans="1:30" ht="20.100000000000001" customHeight="1">
      <c r="A20" s="31">
        <v>16</v>
      </c>
      <c r="B20" s="41">
        <v>3312178041</v>
      </c>
      <c r="C20" s="12" t="s">
        <v>184</v>
      </c>
      <c r="D20" s="4">
        <v>12</v>
      </c>
      <c r="E20" s="4">
        <v>6600</v>
      </c>
      <c r="F20" s="4">
        <f t="shared" si="1"/>
        <v>50</v>
      </c>
      <c r="G20" s="4">
        <v>10</v>
      </c>
      <c r="H20" s="4">
        <v>4950</v>
      </c>
      <c r="I20" s="4">
        <f t="shared" si="2"/>
        <v>38</v>
      </c>
      <c r="J20" s="4">
        <v>21</v>
      </c>
      <c r="K20" s="4">
        <v>10450</v>
      </c>
      <c r="L20" s="4">
        <f t="shared" si="3"/>
        <v>79</v>
      </c>
      <c r="M20" s="4">
        <v>24</v>
      </c>
      <c r="N20" s="4">
        <v>13200</v>
      </c>
      <c r="O20" s="4">
        <f t="shared" si="4"/>
        <v>99</v>
      </c>
      <c r="P20" s="4">
        <v>0</v>
      </c>
      <c r="Q20" s="4">
        <v>0</v>
      </c>
      <c r="R20" s="4">
        <f t="shared" si="5"/>
        <v>0</v>
      </c>
      <c r="S20" s="4">
        <v>0</v>
      </c>
      <c r="T20" s="4">
        <v>0</v>
      </c>
      <c r="U20" s="4">
        <f t="shared" si="6"/>
        <v>0</v>
      </c>
      <c r="V20" s="4">
        <f t="shared" si="7"/>
        <v>67</v>
      </c>
      <c r="W20" s="4">
        <f t="shared" si="8"/>
        <v>35200</v>
      </c>
      <c r="X20" s="4">
        <f t="shared" si="9"/>
        <v>266</v>
      </c>
      <c r="Y20" s="28">
        <f t="shared" si="10"/>
        <v>0</v>
      </c>
      <c r="Z20" s="16">
        <v>3312178041</v>
      </c>
      <c r="AA20" s="5" t="s">
        <v>184</v>
      </c>
      <c r="AB20" s="5">
        <v>24</v>
      </c>
      <c r="AC20" s="5">
        <v>13200</v>
      </c>
      <c r="AD20" s="5">
        <v>99</v>
      </c>
    </row>
    <row r="21" spans="1:30" ht="20.100000000000001" customHeight="1">
      <c r="A21" s="31">
        <v>17</v>
      </c>
      <c r="B21" s="41">
        <v>3307427815</v>
      </c>
      <c r="C21" s="12" t="s">
        <v>196</v>
      </c>
      <c r="D21" s="4">
        <v>25</v>
      </c>
      <c r="E21" s="4">
        <v>13750</v>
      </c>
      <c r="F21" s="4">
        <f t="shared" si="1"/>
        <v>104</v>
      </c>
      <c r="G21" s="4">
        <v>26</v>
      </c>
      <c r="H21" s="4">
        <v>13200</v>
      </c>
      <c r="I21" s="4">
        <f t="shared" si="2"/>
        <v>99</v>
      </c>
      <c r="J21" s="4">
        <v>18</v>
      </c>
      <c r="K21" s="4">
        <v>8800</v>
      </c>
      <c r="L21" s="4">
        <f t="shared" si="3"/>
        <v>66</v>
      </c>
      <c r="M21" s="4">
        <v>27</v>
      </c>
      <c r="N21" s="4">
        <v>14850</v>
      </c>
      <c r="O21" s="4">
        <f t="shared" si="4"/>
        <v>112</v>
      </c>
      <c r="P21" s="4">
        <v>0</v>
      </c>
      <c r="Q21" s="4">
        <v>0</v>
      </c>
      <c r="R21" s="4">
        <f t="shared" si="5"/>
        <v>0</v>
      </c>
      <c r="S21" s="4">
        <v>0</v>
      </c>
      <c r="T21" s="4">
        <v>0</v>
      </c>
      <c r="U21" s="4">
        <f t="shared" si="6"/>
        <v>0</v>
      </c>
      <c r="V21" s="4">
        <f t="shared" si="7"/>
        <v>96</v>
      </c>
      <c r="W21" s="4">
        <f t="shared" si="8"/>
        <v>50600</v>
      </c>
      <c r="X21" s="4">
        <f t="shared" si="9"/>
        <v>381</v>
      </c>
      <c r="Y21" s="28">
        <f t="shared" si="10"/>
        <v>0</v>
      </c>
      <c r="Z21" s="16">
        <v>3307427815</v>
      </c>
      <c r="AA21" s="5" t="s">
        <v>196</v>
      </c>
      <c r="AB21" s="5">
        <v>27</v>
      </c>
      <c r="AC21" s="5">
        <v>14850</v>
      </c>
      <c r="AD21" s="5">
        <v>112</v>
      </c>
    </row>
    <row r="22" spans="1:30" ht="20.100000000000001" customHeight="1">
      <c r="A22" s="31">
        <v>18</v>
      </c>
      <c r="B22" s="41">
        <v>3312265583</v>
      </c>
      <c r="C22" s="12" t="s">
        <v>197</v>
      </c>
      <c r="D22" s="4">
        <v>26</v>
      </c>
      <c r="E22" s="4">
        <v>15950</v>
      </c>
      <c r="F22" s="4">
        <f t="shared" si="1"/>
        <v>120</v>
      </c>
      <c r="G22" s="4">
        <v>26</v>
      </c>
      <c r="H22" s="4">
        <v>15950</v>
      </c>
      <c r="I22" s="4">
        <f t="shared" si="2"/>
        <v>120</v>
      </c>
      <c r="J22" s="4">
        <v>26</v>
      </c>
      <c r="K22" s="4">
        <v>12650</v>
      </c>
      <c r="L22" s="4">
        <f t="shared" si="3"/>
        <v>95</v>
      </c>
      <c r="M22" s="4">
        <v>26</v>
      </c>
      <c r="N22" s="4">
        <v>15400</v>
      </c>
      <c r="O22" s="4">
        <f t="shared" si="4"/>
        <v>116</v>
      </c>
      <c r="P22" s="4">
        <v>0</v>
      </c>
      <c r="Q22" s="4">
        <v>0</v>
      </c>
      <c r="R22" s="4">
        <f t="shared" si="5"/>
        <v>0</v>
      </c>
      <c r="S22" s="4">
        <v>0</v>
      </c>
      <c r="T22" s="4">
        <v>0</v>
      </c>
      <c r="U22" s="4">
        <f t="shared" si="6"/>
        <v>0</v>
      </c>
      <c r="V22" s="4">
        <f t="shared" si="7"/>
        <v>104</v>
      </c>
      <c r="W22" s="4">
        <f t="shared" si="8"/>
        <v>59950</v>
      </c>
      <c r="X22" s="4">
        <f t="shared" si="9"/>
        <v>451</v>
      </c>
      <c r="Y22" s="28">
        <f t="shared" si="10"/>
        <v>0</v>
      </c>
      <c r="Z22" s="16">
        <v>3312265583</v>
      </c>
      <c r="AA22" s="5" t="s">
        <v>197</v>
      </c>
      <c r="AB22" s="5">
        <v>26</v>
      </c>
      <c r="AC22" s="5">
        <v>15400</v>
      </c>
      <c r="AD22" s="5">
        <v>116</v>
      </c>
    </row>
    <row r="23" spans="1:30" ht="20.100000000000001" customHeight="1">
      <c r="A23" s="31">
        <v>19</v>
      </c>
      <c r="B23" s="41">
        <v>3312716909</v>
      </c>
      <c r="C23" s="12" t="s">
        <v>216</v>
      </c>
      <c r="D23" s="4">
        <v>26</v>
      </c>
      <c r="E23" s="4">
        <v>20000</v>
      </c>
      <c r="F23" s="4">
        <f t="shared" si="1"/>
        <v>150</v>
      </c>
      <c r="G23" s="4">
        <v>26</v>
      </c>
      <c r="H23" s="4">
        <v>20000</v>
      </c>
      <c r="I23" s="4">
        <f t="shared" si="2"/>
        <v>150</v>
      </c>
      <c r="J23" s="4">
        <v>26</v>
      </c>
      <c r="K23" s="4">
        <v>20000</v>
      </c>
      <c r="L23" s="4">
        <f t="shared" si="3"/>
        <v>150</v>
      </c>
      <c r="M23" s="4">
        <v>26</v>
      </c>
      <c r="N23" s="4">
        <v>25000</v>
      </c>
      <c r="O23" s="4">
        <f t="shared" si="4"/>
        <v>188</v>
      </c>
      <c r="P23" s="4">
        <v>0</v>
      </c>
      <c r="Q23" s="4">
        <v>0</v>
      </c>
      <c r="R23" s="4">
        <f t="shared" si="5"/>
        <v>0</v>
      </c>
      <c r="S23" s="4">
        <v>0</v>
      </c>
      <c r="T23" s="4">
        <v>0</v>
      </c>
      <c r="U23" s="4">
        <f t="shared" si="6"/>
        <v>0</v>
      </c>
      <c r="V23" s="4">
        <f t="shared" si="7"/>
        <v>104</v>
      </c>
      <c r="W23" s="4">
        <f t="shared" si="8"/>
        <v>85000</v>
      </c>
      <c r="X23" s="4">
        <f t="shared" si="9"/>
        <v>638</v>
      </c>
      <c r="Y23" s="28">
        <f t="shared" si="10"/>
        <v>0</v>
      </c>
      <c r="Z23" s="16">
        <v>3312716909</v>
      </c>
      <c r="AA23" s="5" t="s">
        <v>216</v>
      </c>
      <c r="AB23" s="5">
        <v>26</v>
      </c>
      <c r="AC23" s="5">
        <v>25000</v>
      </c>
      <c r="AD23" s="5">
        <v>188</v>
      </c>
    </row>
    <row r="24" spans="1:30" ht="20.100000000000001" customHeight="1">
      <c r="A24" s="31">
        <v>20</v>
      </c>
      <c r="B24" s="41">
        <v>3313079407</v>
      </c>
      <c r="C24" s="12" t="s">
        <v>234</v>
      </c>
      <c r="D24" s="4">
        <v>16</v>
      </c>
      <c r="E24" s="4">
        <v>8800</v>
      </c>
      <c r="F24" s="4">
        <f t="shared" si="1"/>
        <v>66</v>
      </c>
      <c r="G24" s="4">
        <v>26</v>
      </c>
      <c r="H24" s="4">
        <v>12650</v>
      </c>
      <c r="I24" s="4">
        <f t="shared" si="2"/>
        <v>95</v>
      </c>
      <c r="J24" s="4">
        <v>18</v>
      </c>
      <c r="K24" s="4">
        <v>8800</v>
      </c>
      <c r="L24" s="4">
        <f t="shared" si="3"/>
        <v>66</v>
      </c>
      <c r="M24" s="4">
        <v>25</v>
      </c>
      <c r="N24" s="4">
        <v>13750</v>
      </c>
      <c r="O24" s="4">
        <f t="shared" si="4"/>
        <v>104</v>
      </c>
      <c r="P24" s="4">
        <v>0</v>
      </c>
      <c r="Q24" s="4">
        <v>0</v>
      </c>
      <c r="R24" s="4">
        <f t="shared" si="5"/>
        <v>0</v>
      </c>
      <c r="S24" s="4">
        <v>0</v>
      </c>
      <c r="T24" s="4">
        <v>0</v>
      </c>
      <c r="U24" s="4">
        <f t="shared" si="6"/>
        <v>0</v>
      </c>
      <c r="V24" s="4">
        <f t="shared" si="7"/>
        <v>85</v>
      </c>
      <c r="W24" s="4">
        <f t="shared" si="8"/>
        <v>44000</v>
      </c>
      <c r="X24" s="4">
        <f t="shared" si="9"/>
        <v>331</v>
      </c>
      <c r="Y24" s="28">
        <f t="shared" si="10"/>
        <v>0</v>
      </c>
      <c r="Z24" s="16">
        <v>3313079407</v>
      </c>
      <c r="AA24" s="5" t="s">
        <v>234</v>
      </c>
      <c r="AB24" s="5">
        <v>25</v>
      </c>
      <c r="AC24" s="5">
        <v>13750</v>
      </c>
      <c r="AD24" s="5">
        <v>104</v>
      </c>
    </row>
    <row r="25" spans="1:30" ht="20.100000000000001" customHeight="1">
      <c r="A25" s="31">
        <v>21</v>
      </c>
      <c r="B25" s="41">
        <v>3311055626</v>
      </c>
      <c r="C25" s="12" t="s">
        <v>257</v>
      </c>
      <c r="D25" s="4">
        <v>15</v>
      </c>
      <c r="E25" s="4">
        <v>8250</v>
      </c>
      <c r="F25" s="4">
        <f t="shared" si="1"/>
        <v>62</v>
      </c>
      <c r="G25" s="4">
        <v>0</v>
      </c>
      <c r="H25" s="4">
        <v>0</v>
      </c>
      <c r="I25" s="4">
        <f t="shared" si="2"/>
        <v>0</v>
      </c>
      <c r="J25" s="4">
        <v>10</v>
      </c>
      <c r="K25" s="4">
        <v>4950</v>
      </c>
      <c r="L25" s="4">
        <f t="shared" si="3"/>
        <v>38</v>
      </c>
      <c r="M25" s="4">
        <v>7</v>
      </c>
      <c r="N25" s="4">
        <v>3850</v>
      </c>
      <c r="O25" s="4">
        <f t="shared" si="4"/>
        <v>29</v>
      </c>
      <c r="P25" s="4">
        <v>0</v>
      </c>
      <c r="Q25" s="4">
        <v>0</v>
      </c>
      <c r="R25" s="4">
        <f t="shared" si="5"/>
        <v>0</v>
      </c>
      <c r="S25" s="4">
        <v>0</v>
      </c>
      <c r="T25" s="4">
        <v>0</v>
      </c>
      <c r="U25" s="4">
        <f t="shared" si="6"/>
        <v>0</v>
      </c>
      <c r="V25" s="4">
        <f t="shared" si="7"/>
        <v>32</v>
      </c>
      <c r="W25" s="4">
        <f t="shared" si="8"/>
        <v>17050</v>
      </c>
      <c r="X25" s="4">
        <f t="shared" si="9"/>
        <v>129</v>
      </c>
      <c r="Y25" s="28">
        <f t="shared" si="10"/>
        <v>0</v>
      </c>
      <c r="Z25" s="16">
        <v>3311055626</v>
      </c>
      <c r="AA25" s="5" t="s">
        <v>257</v>
      </c>
      <c r="AB25" s="5">
        <v>7</v>
      </c>
      <c r="AC25" s="5">
        <v>3850</v>
      </c>
      <c r="AD25" s="5">
        <v>29</v>
      </c>
    </row>
    <row r="26" spans="1:30" ht="20.100000000000001" customHeight="1">
      <c r="A26" s="31">
        <v>22</v>
      </c>
      <c r="B26" s="41">
        <v>3313504035</v>
      </c>
      <c r="C26" s="12" t="s">
        <v>268</v>
      </c>
      <c r="D26" s="4">
        <v>21</v>
      </c>
      <c r="E26" s="4">
        <v>11550</v>
      </c>
      <c r="F26" s="4">
        <f t="shared" si="1"/>
        <v>87</v>
      </c>
      <c r="G26" s="4">
        <v>26</v>
      </c>
      <c r="H26" s="4">
        <v>13200</v>
      </c>
      <c r="I26" s="4">
        <f t="shared" si="2"/>
        <v>99</v>
      </c>
      <c r="J26" s="4">
        <v>24</v>
      </c>
      <c r="K26" s="4">
        <v>12100</v>
      </c>
      <c r="L26" s="4">
        <f t="shared" si="3"/>
        <v>91</v>
      </c>
      <c r="M26" s="4">
        <v>25</v>
      </c>
      <c r="N26" s="4">
        <v>13750</v>
      </c>
      <c r="O26" s="4">
        <f t="shared" si="4"/>
        <v>104</v>
      </c>
      <c r="P26" s="4">
        <v>0</v>
      </c>
      <c r="Q26" s="4">
        <v>0</v>
      </c>
      <c r="R26" s="4">
        <f t="shared" si="5"/>
        <v>0</v>
      </c>
      <c r="S26" s="4">
        <v>0</v>
      </c>
      <c r="T26" s="4">
        <v>0</v>
      </c>
      <c r="U26" s="4">
        <f t="shared" si="6"/>
        <v>0</v>
      </c>
      <c r="V26" s="4">
        <f t="shared" si="7"/>
        <v>96</v>
      </c>
      <c r="W26" s="4">
        <f t="shared" si="8"/>
        <v>50600</v>
      </c>
      <c r="X26" s="4">
        <f t="shared" si="9"/>
        <v>381</v>
      </c>
      <c r="Y26" s="28">
        <f t="shared" si="10"/>
        <v>0</v>
      </c>
      <c r="Z26" s="16">
        <v>3313504035</v>
      </c>
      <c r="AA26" s="5" t="s">
        <v>268</v>
      </c>
      <c r="AB26" s="5">
        <v>25</v>
      </c>
      <c r="AC26" s="5">
        <v>13750</v>
      </c>
      <c r="AD26" s="5">
        <v>104</v>
      </c>
    </row>
    <row r="27" spans="1:30" ht="20.100000000000001" customHeight="1">
      <c r="A27" s="31">
        <v>23</v>
      </c>
      <c r="B27" s="41">
        <v>3313784687</v>
      </c>
      <c r="C27" s="12" t="s">
        <v>421</v>
      </c>
      <c r="D27" s="4">
        <v>22</v>
      </c>
      <c r="E27" s="4">
        <v>12100</v>
      </c>
      <c r="F27" s="4">
        <f t="shared" si="1"/>
        <v>91</v>
      </c>
      <c r="G27" s="4">
        <v>19</v>
      </c>
      <c r="H27" s="4">
        <v>9900</v>
      </c>
      <c r="I27" s="4">
        <f t="shared" si="2"/>
        <v>75</v>
      </c>
      <c r="J27" s="4">
        <v>14</v>
      </c>
      <c r="K27" s="4">
        <v>7150</v>
      </c>
      <c r="L27" s="4">
        <f t="shared" si="3"/>
        <v>54</v>
      </c>
      <c r="M27" s="4">
        <v>24</v>
      </c>
      <c r="N27" s="4">
        <v>13200</v>
      </c>
      <c r="O27" s="4">
        <f t="shared" si="4"/>
        <v>99</v>
      </c>
      <c r="P27" s="4">
        <v>0</v>
      </c>
      <c r="Q27" s="4">
        <v>0</v>
      </c>
      <c r="R27" s="4">
        <f t="shared" si="5"/>
        <v>0</v>
      </c>
      <c r="S27" s="4">
        <v>0</v>
      </c>
      <c r="T27" s="4">
        <v>0</v>
      </c>
      <c r="U27" s="4">
        <f t="shared" si="6"/>
        <v>0</v>
      </c>
      <c r="V27" s="4">
        <f t="shared" si="7"/>
        <v>79</v>
      </c>
      <c r="W27" s="4">
        <f t="shared" si="8"/>
        <v>42350</v>
      </c>
      <c r="X27" s="4">
        <f t="shared" si="9"/>
        <v>319</v>
      </c>
      <c r="Y27" s="28">
        <f t="shared" si="10"/>
        <v>0</v>
      </c>
      <c r="Z27" s="16">
        <v>3313784687</v>
      </c>
      <c r="AA27" s="5" t="s">
        <v>421</v>
      </c>
      <c r="AB27" s="5">
        <v>24</v>
      </c>
      <c r="AC27" s="5">
        <v>13200</v>
      </c>
      <c r="AD27" s="5">
        <v>99</v>
      </c>
    </row>
    <row r="28" spans="1:30" ht="20.100000000000001" customHeight="1">
      <c r="A28" s="31">
        <v>24</v>
      </c>
      <c r="B28" s="41">
        <v>3311103774</v>
      </c>
      <c r="C28" s="12" t="s">
        <v>466</v>
      </c>
      <c r="D28" s="4">
        <v>25</v>
      </c>
      <c r="E28" s="4">
        <v>13750</v>
      </c>
      <c r="F28" s="4">
        <f t="shared" si="1"/>
        <v>104</v>
      </c>
      <c r="G28" s="4">
        <v>26</v>
      </c>
      <c r="H28" s="4">
        <v>13750</v>
      </c>
      <c r="I28" s="4">
        <f t="shared" si="2"/>
        <v>104</v>
      </c>
      <c r="J28" s="4">
        <v>16</v>
      </c>
      <c r="K28" s="4">
        <v>7700</v>
      </c>
      <c r="L28" s="4">
        <f t="shared" si="3"/>
        <v>58</v>
      </c>
      <c r="M28" s="4">
        <v>26</v>
      </c>
      <c r="N28" s="4">
        <v>15950</v>
      </c>
      <c r="O28" s="4">
        <f t="shared" si="4"/>
        <v>120</v>
      </c>
      <c r="P28" s="4">
        <v>0</v>
      </c>
      <c r="Q28" s="4">
        <v>0</v>
      </c>
      <c r="R28" s="4">
        <f t="shared" si="5"/>
        <v>0</v>
      </c>
      <c r="S28" s="4">
        <v>0</v>
      </c>
      <c r="T28" s="4">
        <v>0</v>
      </c>
      <c r="U28" s="4">
        <f t="shared" si="6"/>
        <v>0</v>
      </c>
      <c r="V28" s="4">
        <f t="shared" si="7"/>
        <v>93</v>
      </c>
      <c r="W28" s="4">
        <f t="shared" si="8"/>
        <v>51150</v>
      </c>
      <c r="X28" s="4">
        <f t="shared" si="9"/>
        <v>386</v>
      </c>
      <c r="Y28" s="28">
        <f t="shared" si="10"/>
        <v>0</v>
      </c>
      <c r="Z28" s="16">
        <v>3311103774</v>
      </c>
      <c r="AA28" s="5" t="s">
        <v>466</v>
      </c>
      <c r="AB28" s="5">
        <v>26</v>
      </c>
      <c r="AC28" s="5">
        <v>15950</v>
      </c>
      <c r="AD28" s="5">
        <v>120</v>
      </c>
    </row>
    <row r="29" spans="1:30" ht="20.100000000000001" customHeight="1">
      <c r="A29" s="31">
        <v>25</v>
      </c>
      <c r="B29" s="41">
        <v>3314022342</v>
      </c>
      <c r="C29" s="12" t="s">
        <v>467</v>
      </c>
      <c r="D29" s="4">
        <v>25</v>
      </c>
      <c r="E29" s="4">
        <v>14300</v>
      </c>
      <c r="F29" s="4">
        <f t="shared" si="1"/>
        <v>108</v>
      </c>
      <c r="G29" s="4">
        <v>26</v>
      </c>
      <c r="H29" s="4">
        <v>13200</v>
      </c>
      <c r="I29" s="4">
        <f t="shared" si="2"/>
        <v>99</v>
      </c>
      <c r="J29" s="4">
        <v>21</v>
      </c>
      <c r="K29" s="4">
        <v>10450</v>
      </c>
      <c r="L29" s="4">
        <f t="shared" si="3"/>
        <v>79</v>
      </c>
      <c r="M29" s="4">
        <v>26</v>
      </c>
      <c r="N29" s="4">
        <v>15950</v>
      </c>
      <c r="O29" s="4">
        <f t="shared" si="4"/>
        <v>120</v>
      </c>
      <c r="P29" s="4">
        <v>0</v>
      </c>
      <c r="Q29" s="4">
        <v>0</v>
      </c>
      <c r="R29" s="4">
        <f t="shared" si="5"/>
        <v>0</v>
      </c>
      <c r="S29" s="4">
        <v>0</v>
      </c>
      <c r="T29" s="4">
        <v>0</v>
      </c>
      <c r="U29" s="4">
        <f t="shared" si="6"/>
        <v>0</v>
      </c>
      <c r="V29" s="4">
        <f t="shared" si="7"/>
        <v>98</v>
      </c>
      <c r="W29" s="4">
        <f t="shared" si="8"/>
        <v>53900</v>
      </c>
      <c r="X29" s="4">
        <f t="shared" si="9"/>
        <v>406</v>
      </c>
      <c r="Y29" s="28">
        <f t="shared" si="10"/>
        <v>0</v>
      </c>
      <c r="Z29" s="16">
        <v>3314022342</v>
      </c>
      <c r="AA29" s="5" t="s">
        <v>467</v>
      </c>
      <c r="AB29" s="5">
        <v>26</v>
      </c>
      <c r="AC29" s="5">
        <v>15950</v>
      </c>
      <c r="AD29" s="5">
        <v>120</v>
      </c>
    </row>
    <row r="30" spans="1:30" ht="20.100000000000001" customHeight="1">
      <c r="A30" s="31">
        <v>26</v>
      </c>
      <c r="B30" s="41">
        <v>3314033968</v>
      </c>
      <c r="C30" s="12" t="s">
        <v>471</v>
      </c>
      <c r="D30" s="4">
        <v>26</v>
      </c>
      <c r="E30" s="4">
        <v>14850</v>
      </c>
      <c r="F30" s="4">
        <f t="shared" si="1"/>
        <v>112</v>
      </c>
      <c r="G30" s="4">
        <v>26</v>
      </c>
      <c r="H30" s="4">
        <v>13750</v>
      </c>
      <c r="I30" s="4">
        <f t="shared" si="2"/>
        <v>104</v>
      </c>
      <c r="J30" s="4">
        <v>18</v>
      </c>
      <c r="K30" s="4">
        <v>9350</v>
      </c>
      <c r="L30" s="4">
        <f t="shared" si="3"/>
        <v>71</v>
      </c>
      <c r="M30" s="4">
        <v>23</v>
      </c>
      <c r="N30" s="4">
        <v>12650</v>
      </c>
      <c r="O30" s="4">
        <f t="shared" si="4"/>
        <v>95</v>
      </c>
      <c r="P30" s="4">
        <v>0</v>
      </c>
      <c r="Q30" s="4">
        <v>0</v>
      </c>
      <c r="R30" s="4">
        <f t="shared" si="5"/>
        <v>0</v>
      </c>
      <c r="S30" s="4">
        <v>0</v>
      </c>
      <c r="T30" s="4">
        <v>0</v>
      </c>
      <c r="U30" s="4">
        <f t="shared" si="6"/>
        <v>0</v>
      </c>
      <c r="V30" s="4">
        <f t="shared" si="7"/>
        <v>93</v>
      </c>
      <c r="W30" s="4">
        <f t="shared" si="8"/>
        <v>50600</v>
      </c>
      <c r="X30" s="4">
        <f t="shared" si="9"/>
        <v>382</v>
      </c>
      <c r="Y30" s="28">
        <f t="shared" si="10"/>
        <v>0</v>
      </c>
      <c r="Z30" s="16">
        <v>3314033968</v>
      </c>
      <c r="AA30" s="5" t="s">
        <v>471</v>
      </c>
      <c r="AB30" s="5">
        <v>23</v>
      </c>
      <c r="AC30" s="5">
        <v>12650</v>
      </c>
      <c r="AD30" s="5">
        <v>95</v>
      </c>
    </row>
    <row r="31" spans="1:30" ht="20.100000000000001" customHeight="1">
      <c r="A31" s="31">
        <v>27</v>
      </c>
      <c r="B31" s="41">
        <v>3314033982</v>
      </c>
      <c r="C31" s="12" t="s">
        <v>472</v>
      </c>
      <c r="D31" s="4">
        <v>19</v>
      </c>
      <c r="E31" s="4">
        <v>10450</v>
      </c>
      <c r="F31" s="4">
        <f t="shared" si="1"/>
        <v>79</v>
      </c>
      <c r="G31" s="4">
        <v>18</v>
      </c>
      <c r="H31" s="4">
        <v>9350</v>
      </c>
      <c r="I31" s="4">
        <f t="shared" si="2"/>
        <v>71</v>
      </c>
      <c r="J31" s="4">
        <v>5</v>
      </c>
      <c r="K31" s="4">
        <v>2750</v>
      </c>
      <c r="L31" s="4">
        <f t="shared" si="3"/>
        <v>21</v>
      </c>
      <c r="M31" s="4">
        <v>20</v>
      </c>
      <c r="N31" s="4">
        <v>11000</v>
      </c>
      <c r="O31" s="4">
        <f t="shared" si="4"/>
        <v>83</v>
      </c>
      <c r="P31" s="4">
        <v>0</v>
      </c>
      <c r="Q31" s="4">
        <v>0</v>
      </c>
      <c r="R31" s="4">
        <f t="shared" si="5"/>
        <v>0</v>
      </c>
      <c r="S31" s="4">
        <v>0</v>
      </c>
      <c r="T31" s="4">
        <v>0</v>
      </c>
      <c r="U31" s="4">
        <f t="shared" si="6"/>
        <v>0</v>
      </c>
      <c r="V31" s="4">
        <f t="shared" si="7"/>
        <v>62</v>
      </c>
      <c r="W31" s="4">
        <f t="shared" si="8"/>
        <v>33550</v>
      </c>
      <c r="X31" s="4">
        <f t="shared" si="9"/>
        <v>254</v>
      </c>
      <c r="Y31" s="28">
        <f t="shared" si="10"/>
        <v>0</v>
      </c>
      <c r="Z31" s="16">
        <v>3314033982</v>
      </c>
      <c r="AA31" s="5" t="s">
        <v>472</v>
      </c>
      <c r="AB31" s="5">
        <v>20</v>
      </c>
      <c r="AC31" s="5">
        <v>11000</v>
      </c>
      <c r="AD31" s="5">
        <v>83</v>
      </c>
    </row>
    <row r="32" spans="1:30" ht="20.100000000000001" customHeight="1">
      <c r="A32" s="31">
        <v>28</v>
      </c>
      <c r="B32" s="41">
        <v>3314034055</v>
      </c>
      <c r="C32" s="12" t="s">
        <v>475</v>
      </c>
      <c r="D32" s="4">
        <v>19</v>
      </c>
      <c r="E32" s="4">
        <v>10450</v>
      </c>
      <c r="F32" s="4">
        <f t="shared" si="1"/>
        <v>79</v>
      </c>
      <c r="G32" s="4">
        <v>19</v>
      </c>
      <c r="H32" s="4">
        <v>9900</v>
      </c>
      <c r="I32" s="4">
        <f t="shared" si="2"/>
        <v>75</v>
      </c>
      <c r="J32" s="4">
        <v>2</v>
      </c>
      <c r="K32" s="4">
        <v>1100</v>
      </c>
      <c r="L32" s="4">
        <f t="shared" si="3"/>
        <v>9</v>
      </c>
      <c r="M32" s="4">
        <v>20</v>
      </c>
      <c r="N32" s="4">
        <v>11000</v>
      </c>
      <c r="O32" s="4">
        <f t="shared" si="4"/>
        <v>83</v>
      </c>
      <c r="P32" s="4">
        <v>0</v>
      </c>
      <c r="Q32" s="4">
        <v>0</v>
      </c>
      <c r="R32" s="4">
        <f t="shared" si="5"/>
        <v>0</v>
      </c>
      <c r="S32" s="4">
        <v>0</v>
      </c>
      <c r="T32" s="4">
        <v>0</v>
      </c>
      <c r="U32" s="4">
        <f t="shared" si="6"/>
        <v>0</v>
      </c>
      <c r="V32" s="4">
        <f t="shared" si="7"/>
        <v>60</v>
      </c>
      <c r="W32" s="4">
        <f t="shared" si="8"/>
        <v>32450</v>
      </c>
      <c r="X32" s="4">
        <f t="shared" si="9"/>
        <v>246</v>
      </c>
      <c r="Y32" s="28">
        <f t="shared" si="10"/>
        <v>0</v>
      </c>
      <c r="Z32" s="16">
        <v>3314034055</v>
      </c>
      <c r="AA32" s="5" t="s">
        <v>475</v>
      </c>
      <c r="AB32" s="5">
        <v>20</v>
      </c>
      <c r="AC32" s="5">
        <v>11000</v>
      </c>
      <c r="AD32" s="5">
        <v>83</v>
      </c>
    </row>
    <row r="33" spans="1:30" ht="20.100000000000001" customHeight="1">
      <c r="A33" s="31">
        <v>29</v>
      </c>
      <c r="B33" s="41">
        <v>3311079827</v>
      </c>
      <c r="C33" s="12" t="s">
        <v>503</v>
      </c>
      <c r="D33" s="4">
        <v>26</v>
      </c>
      <c r="E33" s="4">
        <v>14850</v>
      </c>
      <c r="F33" s="4">
        <f t="shared" si="1"/>
        <v>112</v>
      </c>
      <c r="G33" s="4">
        <v>26</v>
      </c>
      <c r="H33" s="4">
        <v>13200</v>
      </c>
      <c r="I33" s="4">
        <f t="shared" si="2"/>
        <v>99</v>
      </c>
      <c r="J33" s="4">
        <v>16</v>
      </c>
      <c r="K33" s="4">
        <v>8250</v>
      </c>
      <c r="L33" s="4">
        <f t="shared" si="3"/>
        <v>62</v>
      </c>
      <c r="M33" s="4">
        <v>18</v>
      </c>
      <c r="N33" s="4">
        <v>9900</v>
      </c>
      <c r="O33" s="4">
        <f t="shared" si="4"/>
        <v>75</v>
      </c>
      <c r="P33" s="4">
        <v>0</v>
      </c>
      <c r="Q33" s="4">
        <v>0</v>
      </c>
      <c r="R33" s="4">
        <f t="shared" si="5"/>
        <v>0</v>
      </c>
      <c r="S33" s="4">
        <v>0</v>
      </c>
      <c r="T33" s="4">
        <v>0</v>
      </c>
      <c r="U33" s="4">
        <f t="shared" si="6"/>
        <v>0</v>
      </c>
      <c r="V33" s="4">
        <f t="shared" si="7"/>
        <v>86</v>
      </c>
      <c r="W33" s="4">
        <f t="shared" si="8"/>
        <v>46200</v>
      </c>
      <c r="X33" s="4">
        <f t="shared" si="9"/>
        <v>348</v>
      </c>
      <c r="Y33" s="28">
        <f t="shared" si="10"/>
        <v>0</v>
      </c>
      <c r="Z33" s="16">
        <v>3311079827</v>
      </c>
      <c r="AA33" s="5" t="s">
        <v>503</v>
      </c>
      <c r="AB33" s="5">
        <v>18</v>
      </c>
      <c r="AC33" s="5">
        <v>9900</v>
      </c>
      <c r="AD33" s="5">
        <v>75</v>
      </c>
    </row>
    <row r="34" spans="1:30" ht="20.100000000000001" customHeight="1">
      <c r="A34" s="31">
        <v>30</v>
      </c>
      <c r="B34" s="41">
        <v>3314262992</v>
      </c>
      <c r="C34" s="12" t="s">
        <v>534</v>
      </c>
      <c r="D34" s="4">
        <v>20</v>
      </c>
      <c r="E34" s="4">
        <v>11000</v>
      </c>
      <c r="F34" s="4">
        <f t="shared" si="1"/>
        <v>83</v>
      </c>
      <c r="G34" s="4">
        <v>22</v>
      </c>
      <c r="H34" s="4">
        <v>11000</v>
      </c>
      <c r="I34" s="4">
        <f t="shared" si="2"/>
        <v>83</v>
      </c>
      <c r="J34" s="4">
        <v>13</v>
      </c>
      <c r="K34" s="4">
        <v>6600</v>
      </c>
      <c r="L34" s="4">
        <f t="shared" si="3"/>
        <v>50</v>
      </c>
      <c r="M34" s="4">
        <v>7</v>
      </c>
      <c r="N34" s="4">
        <v>3850</v>
      </c>
      <c r="O34" s="4">
        <f t="shared" si="4"/>
        <v>29</v>
      </c>
      <c r="P34" s="4">
        <v>0</v>
      </c>
      <c r="Q34" s="4">
        <v>0</v>
      </c>
      <c r="R34" s="4">
        <f t="shared" si="5"/>
        <v>0</v>
      </c>
      <c r="S34" s="4">
        <v>0</v>
      </c>
      <c r="T34" s="4">
        <v>0</v>
      </c>
      <c r="U34" s="4">
        <f t="shared" si="6"/>
        <v>0</v>
      </c>
      <c r="V34" s="4">
        <f t="shared" si="7"/>
        <v>62</v>
      </c>
      <c r="W34" s="4">
        <f t="shared" si="8"/>
        <v>32450</v>
      </c>
      <c r="X34" s="4">
        <f t="shared" si="9"/>
        <v>245</v>
      </c>
      <c r="Y34" s="28">
        <f t="shared" si="10"/>
        <v>0</v>
      </c>
      <c r="Z34" s="16">
        <v>3314262992</v>
      </c>
      <c r="AA34" s="5" t="s">
        <v>534</v>
      </c>
      <c r="AB34" s="5">
        <v>7</v>
      </c>
      <c r="AC34" s="5">
        <v>3850</v>
      </c>
      <c r="AD34" s="5">
        <v>29</v>
      </c>
    </row>
    <row r="35" spans="1:30" ht="20.100000000000001" customHeight="1">
      <c r="A35" s="31">
        <v>31</v>
      </c>
      <c r="B35" s="41">
        <v>3314238325</v>
      </c>
      <c r="C35" s="12" t="s">
        <v>535</v>
      </c>
      <c r="D35" s="4">
        <v>26</v>
      </c>
      <c r="E35" s="4">
        <v>14850</v>
      </c>
      <c r="F35" s="4">
        <f t="shared" si="1"/>
        <v>112</v>
      </c>
      <c r="G35" s="4">
        <v>26</v>
      </c>
      <c r="H35" s="4">
        <v>14300</v>
      </c>
      <c r="I35" s="4">
        <f t="shared" si="2"/>
        <v>108</v>
      </c>
      <c r="J35" s="4">
        <v>26</v>
      </c>
      <c r="K35" s="4">
        <v>13750</v>
      </c>
      <c r="L35" s="4">
        <f t="shared" si="3"/>
        <v>104</v>
      </c>
      <c r="M35" s="4">
        <v>26</v>
      </c>
      <c r="N35" s="4">
        <v>14300</v>
      </c>
      <c r="O35" s="4">
        <f t="shared" si="4"/>
        <v>108</v>
      </c>
      <c r="P35" s="4">
        <v>0</v>
      </c>
      <c r="Q35" s="4">
        <v>0</v>
      </c>
      <c r="R35" s="4">
        <f t="shared" si="5"/>
        <v>0</v>
      </c>
      <c r="S35" s="4">
        <v>0</v>
      </c>
      <c r="T35" s="4">
        <v>0</v>
      </c>
      <c r="U35" s="4">
        <f t="shared" si="6"/>
        <v>0</v>
      </c>
      <c r="V35" s="4">
        <f t="shared" si="7"/>
        <v>104</v>
      </c>
      <c r="W35" s="4">
        <f t="shared" si="8"/>
        <v>57200</v>
      </c>
      <c r="X35" s="4">
        <f t="shared" si="9"/>
        <v>432</v>
      </c>
      <c r="Y35" s="28">
        <f t="shared" si="10"/>
        <v>0</v>
      </c>
      <c r="Z35" s="16">
        <v>3314238325</v>
      </c>
      <c r="AA35" s="5" t="s">
        <v>535</v>
      </c>
      <c r="AB35" s="5">
        <v>26</v>
      </c>
      <c r="AC35" s="5">
        <v>14300</v>
      </c>
      <c r="AD35" s="5">
        <v>108</v>
      </c>
    </row>
    <row r="36" spans="1:30" ht="20.100000000000001" customHeight="1">
      <c r="A36" s="31">
        <v>32</v>
      </c>
      <c r="B36" s="41">
        <v>3314347575</v>
      </c>
      <c r="C36" s="12" t="s">
        <v>568</v>
      </c>
      <c r="D36" s="4">
        <v>20</v>
      </c>
      <c r="E36" s="4">
        <v>11000</v>
      </c>
      <c r="F36" s="4">
        <f t="shared" si="1"/>
        <v>83</v>
      </c>
      <c r="G36" s="4">
        <v>24</v>
      </c>
      <c r="H36" s="4">
        <v>12100</v>
      </c>
      <c r="I36" s="4">
        <f t="shared" si="2"/>
        <v>91</v>
      </c>
      <c r="J36" s="4">
        <v>18</v>
      </c>
      <c r="K36" s="4">
        <v>9350</v>
      </c>
      <c r="L36" s="4">
        <f t="shared" si="3"/>
        <v>71</v>
      </c>
      <c r="M36" s="4">
        <v>26</v>
      </c>
      <c r="N36" s="4">
        <v>14300</v>
      </c>
      <c r="O36" s="4">
        <f t="shared" si="4"/>
        <v>108</v>
      </c>
      <c r="P36" s="4">
        <v>0</v>
      </c>
      <c r="Q36" s="4">
        <v>0</v>
      </c>
      <c r="R36" s="4">
        <f t="shared" si="5"/>
        <v>0</v>
      </c>
      <c r="S36" s="4">
        <v>0</v>
      </c>
      <c r="T36" s="4">
        <v>0</v>
      </c>
      <c r="U36" s="4">
        <f t="shared" si="6"/>
        <v>0</v>
      </c>
      <c r="V36" s="4">
        <f t="shared" si="7"/>
        <v>88</v>
      </c>
      <c r="W36" s="4">
        <f t="shared" si="8"/>
        <v>46750</v>
      </c>
      <c r="X36" s="4">
        <f t="shared" si="9"/>
        <v>353</v>
      </c>
      <c r="Y36" s="28">
        <f t="shared" si="10"/>
        <v>0</v>
      </c>
      <c r="Z36" s="16">
        <v>3314347575</v>
      </c>
      <c r="AA36" s="5" t="s">
        <v>568</v>
      </c>
      <c r="AB36" s="5">
        <v>26</v>
      </c>
      <c r="AC36" s="5">
        <v>14300</v>
      </c>
      <c r="AD36" s="5">
        <v>108</v>
      </c>
    </row>
    <row r="37" spans="1:30" ht="20.100000000000001" customHeight="1">
      <c r="A37" s="31">
        <v>33</v>
      </c>
      <c r="B37" s="41">
        <v>3314347558</v>
      </c>
      <c r="C37" s="12" t="s">
        <v>570</v>
      </c>
      <c r="D37" s="4">
        <v>26</v>
      </c>
      <c r="E37" s="4">
        <v>14300</v>
      </c>
      <c r="F37" s="4">
        <f t="shared" si="1"/>
        <v>108</v>
      </c>
      <c r="G37" s="4">
        <v>26</v>
      </c>
      <c r="H37" s="4">
        <v>13200</v>
      </c>
      <c r="I37" s="4">
        <f t="shared" si="2"/>
        <v>99</v>
      </c>
      <c r="J37" s="4">
        <v>17</v>
      </c>
      <c r="K37" s="4">
        <v>8800</v>
      </c>
      <c r="L37" s="4">
        <f t="shared" si="3"/>
        <v>66</v>
      </c>
      <c r="M37" s="4">
        <v>26</v>
      </c>
      <c r="N37" s="4">
        <v>14850</v>
      </c>
      <c r="O37" s="4">
        <f t="shared" si="4"/>
        <v>112</v>
      </c>
      <c r="P37" s="4">
        <v>0</v>
      </c>
      <c r="Q37" s="4">
        <v>0</v>
      </c>
      <c r="R37" s="4">
        <f t="shared" si="5"/>
        <v>0</v>
      </c>
      <c r="S37" s="4">
        <v>0</v>
      </c>
      <c r="T37" s="4">
        <v>0</v>
      </c>
      <c r="U37" s="4">
        <f t="shared" si="6"/>
        <v>0</v>
      </c>
      <c r="V37" s="4">
        <f t="shared" si="7"/>
        <v>95</v>
      </c>
      <c r="W37" s="4">
        <f t="shared" si="8"/>
        <v>51150</v>
      </c>
      <c r="X37" s="4">
        <f t="shared" si="9"/>
        <v>385</v>
      </c>
      <c r="Y37" s="28">
        <f t="shared" si="10"/>
        <v>0</v>
      </c>
      <c r="Z37" s="16">
        <v>3314347558</v>
      </c>
      <c r="AA37" s="5" t="s">
        <v>570</v>
      </c>
      <c r="AB37" s="5">
        <v>26</v>
      </c>
      <c r="AC37" s="5">
        <v>14850</v>
      </c>
      <c r="AD37" s="5">
        <v>112</v>
      </c>
    </row>
    <row r="38" spans="1:30" ht="20.100000000000001" customHeight="1">
      <c r="A38" s="31">
        <v>34</v>
      </c>
      <c r="B38" s="41">
        <v>3312534040</v>
      </c>
      <c r="C38" s="12" t="s">
        <v>571</v>
      </c>
      <c r="D38" s="4">
        <v>26</v>
      </c>
      <c r="E38" s="4">
        <v>14300</v>
      </c>
      <c r="F38" s="4">
        <f t="shared" si="1"/>
        <v>108</v>
      </c>
      <c r="G38" s="4">
        <v>2</v>
      </c>
      <c r="H38" s="4">
        <v>1100</v>
      </c>
      <c r="I38" s="4">
        <f t="shared" si="2"/>
        <v>9</v>
      </c>
      <c r="J38" s="4">
        <v>17</v>
      </c>
      <c r="K38" s="4">
        <v>8800</v>
      </c>
      <c r="L38" s="4">
        <f t="shared" si="3"/>
        <v>66</v>
      </c>
      <c r="M38" s="4">
        <v>26</v>
      </c>
      <c r="N38" s="4">
        <v>14850</v>
      </c>
      <c r="O38" s="4">
        <f t="shared" si="4"/>
        <v>112</v>
      </c>
      <c r="P38" s="4">
        <v>0</v>
      </c>
      <c r="Q38" s="4">
        <v>0</v>
      </c>
      <c r="R38" s="4">
        <f t="shared" si="5"/>
        <v>0</v>
      </c>
      <c r="S38" s="4">
        <v>0</v>
      </c>
      <c r="T38" s="4">
        <v>0</v>
      </c>
      <c r="U38" s="4">
        <f t="shared" si="6"/>
        <v>0</v>
      </c>
      <c r="V38" s="4">
        <f t="shared" si="7"/>
        <v>71</v>
      </c>
      <c r="W38" s="4">
        <f t="shared" si="8"/>
        <v>39050</v>
      </c>
      <c r="X38" s="4">
        <f t="shared" si="9"/>
        <v>295</v>
      </c>
      <c r="Y38" s="28">
        <f t="shared" si="10"/>
        <v>0</v>
      </c>
      <c r="Z38" s="16">
        <v>3312534040</v>
      </c>
      <c r="AA38" s="5" t="s">
        <v>571</v>
      </c>
      <c r="AB38" s="5">
        <v>26</v>
      </c>
      <c r="AC38" s="5">
        <v>14850</v>
      </c>
      <c r="AD38" s="5">
        <v>112</v>
      </c>
    </row>
    <row r="39" spans="1:30" ht="20.100000000000001" customHeight="1">
      <c r="A39" s="31">
        <v>35</v>
      </c>
      <c r="B39" s="41">
        <v>3311432145</v>
      </c>
      <c r="C39" s="12" t="s">
        <v>573</v>
      </c>
      <c r="D39" s="4">
        <v>22</v>
      </c>
      <c r="E39" s="4">
        <v>12100</v>
      </c>
      <c r="F39" s="4">
        <f t="shared" si="1"/>
        <v>91</v>
      </c>
      <c r="G39" s="4">
        <v>17</v>
      </c>
      <c r="H39" s="4">
        <v>8800</v>
      </c>
      <c r="I39" s="4">
        <f t="shared" si="2"/>
        <v>66</v>
      </c>
      <c r="J39" s="4">
        <v>2</v>
      </c>
      <c r="K39" s="4">
        <v>1100</v>
      </c>
      <c r="L39" s="4">
        <f t="shared" si="3"/>
        <v>9</v>
      </c>
      <c r="M39" s="4">
        <v>1</v>
      </c>
      <c r="N39" s="4">
        <v>550</v>
      </c>
      <c r="O39" s="4">
        <f t="shared" si="4"/>
        <v>5</v>
      </c>
      <c r="P39" s="4">
        <v>0</v>
      </c>
      <c r="Q39" s="4">
        <v>0</v>
      </c>
      <c r="R39" s="4">
        <f t="shared" si="5"/>
        <v>0</v>
      </c>
      <c r="S39" s="4">
        <v>0</v>
      </c>
      <c r="T39" s="4">
        <v>0</v>
      </c>
      <c r="U39" s="4">
        <f t="shared" si="6"/>
        <v>0</v>
      </c>
      <c r="V39" s="4">
        <f t="shared" si="7"/>
        <v>42</v>
      </c>
      <c r="W39" s="4">
        <f t="shared" si="8"/>
        <v>22550</v>
      </c>
      <c r="X39" s="4">
        <f t="shared" si="9"/>
        <v>171</v>
      </c>
      <c r="Y39" s="28">
        <f t="shared" si="10"/>
        <v>0</v>
      </c>
      <c r="Z39" s="16">
        <v>3311432145</v>
      </c>
      <c r="AA39" s="5" t="s">
        <v>573</v>
      </c>
      <c r="AB39" s="5">
        <v>1</v>
      </c>
      <c r="AC39" s="5">
        <v>550</v>
      </c>
      <c r="AD39" s="5">
        <v>5</v>
      </c>
    </row>
    <row r="40" spans="1:30" ht="20.100000000000001" customHeight="1">
      <c r="A40" s="31">
        <v>36</v>
      </c>
      <c r="B40" s="41">
        <v>3314347634</v>
      </c>
      <c r="C40" s="12" t="s">
        <v>574</v>
      </c>
      <c r="D40" s="4">
        <v>25</v>
      </c>
      <c r="E40" s="4">
        <v>13750</v>
      </c>
      <c r="F40" s="4">
        <f t="shared" si="1"/>
        <v>104</v>
      </c>
      <c r="G40" s="4">
        <v>26</v>
      </c>
      <c r="H40" s="4">
        <v>13750</v>
      </c>
      <c r="I40" s="4">
        <f t="shared" si="2"/>
        <v>104</v>
      </c>
      <c r="J40" s="4">
        <v>17</v>
      </c>
      <c r="K40" s="4">
        <v>8800</v>
      </c>
      <c r="L40" s="4">
        <f t="shared" si="3"/>
        <v>66</v>
      </c>
      <c r="M40" s="4">
        <v>23</v>
      </c>
      <c r="N40" s="4">
        <v>12650</v>
      </c>
      <c r="O40" s="4">
        <f t="shared" si="4"/>
        <v>95</v>
      </c>
      <c r="P40" s="4">
        <v>0</v>
      </c>
      <c r="Q40" s="4">
        <v>0</v>
      </c>
      <c r="R40" s="4">
        <f t="shared" si="5"/>
        <v>0</v>
      </c>
      <c r="S40" s="4">
        <v>0</v>
      </c>
      <c r="T40" s="4">
        <v>0</v>
      </c>
      <c r="U40" s="4">
        <f t="shared" si="6"/>
        <v>0</v>
      </c>
      <c r="V40" s="4">
        <f t="shared" si="7"/>
        <v>91</v>
      </c>
      <c r="W40" s="4">
        <f t="shared" si="8"/>
        <v>48950</v>
      </c>
      <c r="X40" s="4">
        <f t="shared" si="9"/>
        <v>369</v>
      </c>
      <c r="Y40" s="28">
        <f t="shared" si="10"/>
        <v>0</v>
      </c>
      <c r="Z40" s="16">
        <v>3314347634</v>
      </c>
      <c r="AA40" s="5" t="s">
        <v>574</v>
      </c>
      <c r="AB40" s="5">
        <v>23</v>
      </c>
      <c r="AC40" s="5">
        <v>12650</v>
      </c>
      <c r="AD40" s="5">
        <v>95</v>
      </c>
    </row>
    <row r="41" spans="1:30" ht="20.100000000000001" customHeight="1">
      <c r="A41" s="31">
        <v>37</v>
      </c>
      <c r="B41" s="41">
        <v>3314348232</v>
      </c>
      <c r="C41" s="12" t="s">
        <v>576</v>
      </c>
      <c r="D41" s="4">
        <v>12</v>
      </c>
      <c r="E41" s="4">
        <v>6600</v>
      </c>
      <c r="F41" s="4">
        <f t="shared" ref="F41:F163" si="11">ROUNDUP(E41*0.75%,0)</f>
        <v>50</v>
      </c>
      <c r="G41" s="4">
        <v>22</v>
      </c>
      <c r="H41" s="4">
        <v>11000</v>
      </c>
      <c r="I41" s="4">
        <f t="shared" si="2"/>
        <v>83</v>
      </c>
      <c r="J41" s="4">
        <v>20</v>
      </c>
      <c r="K41" s="4">
        <v>10450</v>
      </c>
      <c r="L41" s="4">
        <f t="shared" si="3"/>
        <v>79</v>
      </c>
      <c r="M41" s="4">
        <v>26</v>
      </c>
      <c r="N41" s="4">
        <v>14300</v>
      </c>
      <c r="O41" s="4">
        <f t="shared" si="4"/>
        <v>108</v>
      </c>
      <c r="P41" s="4">
        <v>0</v>
      </c>
      <c r="Q41" s="4">
        <v>0</v>
      </c>
      <c r="R41" s="4">
        <f t="shared" si="5"/>
        <v>0</v>
      </c>
      <c r="S41" s="4">
        <v>0</v>
      </c>
      <c r="T41" s="4">
        <v>0</v>
      </c>
      <c r="U41" s="4">
        <f t="shared" si="6"/>
        <v>0</v>
      </c>
      <c r="V41" s="4">
        <f t="shared" si="7"/>
        <v>80</v>
      </c>
      <c r="W41" s="4">
        <f t="shared" si="8"/>
        <v>42350</v>
      </c>
      <c r="X41" s="4">
        <f t="shared" si="9"/>
        <v>320</v>
      </c>
      <c r="Y41" s="28">
        <f t="shared" si="10"/>
        <v>0</v>
      </c>
      <c r="Z41" s="16">
        <v>3314348232</v>
      </c>
      <c r="AA41" s="5" t="s">
        <v>576</v>
      </c>
      <c r="AB41" s="5">
        <v>26</v>
      </c>
      <c r="AC41" s="5">
        <v>14300</v>
      </c>
      <c r="AD41" s="5">
        <v>108</v>
      </c>
    </row>
    <row r="42" spans="1:30" ht="20.100000000000001" customHeight="1">
      <c r="A42" s="31">
        <v>38</v>
      </c>
      <c r="B42" s="41">
        <v>3311079668</v>
      </c>
      <c r="C42" s="12" t="s">
        <v>583</v>
      </c>
      <c r="D42" s="4">
        <v>16</v>
      </c>
      <c r="E42" s="4">
        <v>8800</v>
      </c>
      <c r="F42" s="4">
        <f t="shared" si="11"/>
        <v>66</v>
      </c>
      <c r="G42" s="4">
        <v>7</v>
      </c>
      <c r="H42" s="4">
        <v>3850</v>
      </c>
      <c r="I42" s="4">
        <f t="shared" si="2"/>
        <v>29</v>
      </c>
      <c r="J42" s="4">
        <v>9</v>
      </c>
      <c r="K42" s="4">
        <v>4950</v>
      </c>
      <c r="L42" s="4">
        <f t="shared" si="3"/>
        <v>38</v>
      </c>
      <c r="M42" s="4">
        <v>24</v>
      </c>
      <c r="N42" s="4">
        <v>13200</v>
      </c>
      <c r="O42" s="4">
        <f t="shared" si="4"/>
        <v>99</v>
      </c>
      <c r="P42" s="4">
        <v>0</v>
      </c>
      <c r="Q42" s="4">
        <v>0</v>
      </c>
      <c r="R42" s="4">
        <f t="shared" si="5"/>
        <v>0</v>
      </c>
      <c r="S42" s="4">
        <v>0</v>
      </c>
      <c r="T42" s="4">
        <v>0</v>
      </c>
      <c r="U42" s="4">
        <f t="shared" si="6"/>
        <v>0</v>
      </c>
      <c r="V42" s="4">
        <f t="shared" si="7"/>
        <v>56</v>
      </c>
      <c r="W42" s="4">
        <f t="shared" si="8"/>
        <v>30800</v>
      </c>
      <c r="X42" s="4">
        <f t="shared" si="9"/>
        <v>232</v>
      </c>
      <c r="Y42" s="28">
        <f t="shared" si="10"/>
        <v>0</v>
      </c>
      <c r="Z42" s="16">
        <v>3311079668</v>
      </c>
      <c r="AA42" s="5" t="s">
        <v>583</v>
      </c>
      <c r="AB42" s="5">
        <v>24</v>
      </c>
      <c r="AC42" s="5">
        <v>13200</v>
      </c>
      <c r="AD42" s="5">
        <v>99</v>
      </c>
    </row>
    <row r="43" spans="1:30" ht="20.100000000000001" customHeight="1">
      <c r="A43" s="31">
        <v>39</v>
      </c>
      <c r="B43" s="41">
        <v>3313109635</v>
      </c>
      <c r="C43" s="12" t="s">
        <v>584</v>
      </c>
      <c r="D43" s="4">
        <v>22</v>
      </c>
      <c r="E43" s="4">
        <v>12100</v>
      </c>
      <c r="F43" s="4">
        <f t="shared" si="11"/>
        <v>91</v>
      </c>
      <c r="G43" s="4">
        <v>17</v>
      </c>
      <c r="H43" s="4">
        <v>8800</v>
      </c>
      <c r="I43" s="4">
        <f t="shared" si="2"/>
        <v>66</v>
      </c>
      <c r="J43" s="4">
        <v>13</v>
      </c>
      <c r="K43" s="4">
        <v>6600</v>
      </c>
      <c r="L43" s="4">
        <f t="shared" si="3"/>
        <v>50</v>
      </c>
      <c r="M43" s="4">
        <v>11</v>
      </c>
      <c r="N43" s="4">
        <v>6050</v>
      </c>
      <c r="O43" s="4">
        <f t="shared" si="4"/>
        <v>46</v>
      </c>
      <c r="P43" s="4">
        <v>0</v>
      </c>
      <c r="Q43" s="4">
        <v>0</v>
      </c>
      <c r="R43" s="4">
        <f t="shared" si="5"/>
        <v>0</v>
      </c>
      <c r="S43" s="4">
        <v>0</v>
      </c>
      <c r="T43" s="4">
        <v>0</v>
      </c>
      <c r="U43" s="4">
        <f t="shared" si="6"/>
        <v>0</v>
      </c>
      <c r="V43" s="4">
        <f t="shared" si="7"/>
        <v>63</v>
      </c>
      <c r="W43" s="4">
        <f t="shared" si="8"/>
        <v>33550</v>
      </c>
      <c r="X43" s="4">
        <f t="shared" si="9"/>
        <v>253</v>
      </c>
      <c r="Y43" s="28">
        <f t="shared" si="10"/>
        <v>0</v>
      </c>
      <c r="Z43" s="16">
        <v>3313109635</v>
      </c>
      <c r="AA43" s="5" t="s">
        <v>584</v>
      </c>
      <c r="AB43" s="5">
        <v>11</v>
      </c>
      <c r="AC43" s="5">
        <v>6050</v>
      </c>
      <c r="AD43" s="5">
        <v>46</v>
      </c>
    </row>
    <row r="44" spans="1:30" ht="20.100000000000001" customHeight="1">
      <c r="A44" s="31">
        <v>40</v>
      </c>
      <c r="B44" s="41">
        <v>3314371608</v>
      </c>
      <c r="C44" s="12" t="s">
        <v>587</v>
      </c>
      <c r="D44" s="4">
        <v>24</v>
      </c>
      <c r="E44" s="4">
        <v>13200</v>
      </c>
      <c r="F44" s="4">
        <f t="shared" si="11"/>
        <v>99</v>
      </c>
      <c r="G44" s="4">
        <v>20</v>
      </c>
      <c r="H44" s="4">
        <v>10450</v>
      </c>
      <c r="I44" s="4">
        <f t="shared" ref="I44:I142" si="12">ROUNDUP(H44*0.75%,0)</f>
        <v>79</v>
      </c>
      <c r="J44" s="4">
        <v>17</v>
      </c>
      <c r="K44" s="4">
        <v>8800</v>
      </c>
      <c r="L44" s="4">
        <f t="shared" ref="L44:L142" si="13">ROUNDUP(K44*0.75%,0)</f>
        <v>66</v>
      </c>
      <c r="M44" s="4">
        <v>26</v>
      </c>
      <c r="N44" s="4">
        <v>14850</v>
      </c>
      <c r="O44" s="4">
        <f t="shared" ref="O44:O142" si="14">ROUNDUP(N44*0.75%,0)</f>
        <v>112</v>
      </c>
      <c r="P44" s="4">
        <v>0</v>
      </c>
      <c r="Q44" s="4">
        <v>0</v>
      </c>
      <c r="R44" s="4">
        <f t="shared" ref="R44:R142" si="15">ROUNDUP(Q44*0.75%,0)</f>
        <v>0</v>
      </c>
      <c r="S44" s="4">
        <v>0</v>
      </c>
      <c r="T44" s="4">
        <v>0</v>
      </c>
      <c r="U44" s="4">
        <f t="shared" ref="U44:U142" si="16">ROUNDUP(T44*0.75%,0)</f>
        <v>0</v>
      </c>
      <c r="V44" s="4">
        <f t="shared" si="7"/>
        <v>87</v>
      </c>
      <c r="W44" s="4">
        <f t="shared" si="8"/>
        <v>47300</v>
      </c>
      <c r="X44" s="4">
        <f t="shared" si="9"/>
        <v>356</v>
      </c>
      <c r="Y44" s="28">
        <f t="shared" si="10"/>
        <v>0</v>
      </c>
      <c r="Z44" s="16">
        <v>3314371608</v>
      </c>
      <c r="AA44" s="5" t="s">
        <v>587</v>
      </c>
      <c r="AB44" s="5">
        <v>26</v>
      </c>
      <c r="AC44" s="5">
        <v>14850</v>
      </c>
      <c r="AD44" s="5">
        <v>112</v>
      </c>
    </row>
    <row r="45" spans="1:30" ht="20.100000000000001" customHeight="1">
      <c r="A45" s="31">
        <v>41</v>
      </c>
      <c r="B45" s="41">
        <v>3314484842</v>
      </c>
      <c r="C45" s="12" t="s">
        <v>440</v>
      </c>
      <c r="D45" s="4">
        <v>11</v>
      </c>
      <c r="E45" s="4">
        <v>6050</v>
      </c>
      <c r="F45" s="4">
        <f t="shared" ref="F45:F128" si="17">ROUNDUP(E45*0.75%,0)</f>
        <v>46</v>
      </c>
      <c r="G45" s="4">
        <v>26</v>
      </c>
      <c r="H45" s="4">
        <v>14850</v>
      </c>
      <c r="I45" s="4">
        <f t="shared" si="12"/>
        <v>112</v>
      </c>
      <c r="J45" s="4">
        <v>26</v>
      </c>
      <c r="K45" s="4">
        <v>13750</v>
      </c>
      <c r="L45" s="4">
        <f t="shared" si="13"/>
        <v>104</v>
      </c>
      <c r="M45" s="4">
        <v>26</v>
      </c>
      <c r="N45" s="4">
        <v>15950</v>
      </c>
      <c r="O45" s="4">
        <f t="shared" si="14"/>
        <v>120</v>
      </c>
      <c r="P45" s="4">
        <v>0</v>
      </c>
      <c r="Q45" s="4">
        <v>0</v>
      </c>
      <c r="R45" s="4">
        <f t="shared" si="15"/>
        <v>0</v>
      </c>
      <c r="S45" s="4">
        <v>0</v>
      </c>
      <c r="T45" s="4">
        <v>0</v>
      </c>
      <c r="U45" s="4">
        <f t="shared" si="16"/>
        <v>0</v>
      </c>
      <c r="V45" s="4">
        <f t="shared" si="7"/>
        <v>89</v>
      </c>
      <c r="W45" s="4">
        <f t="shared" si="8"/>
        <v>50600</v>
      </c>
      <c r="X45" s="4">
        <f t="shared" si="9"/>
        <v>382</v>
      </c>
      <c r="Y45" s="28">
        <f t="shared" si="10"/>
        <v>0</v>
      </c>
      <c r="Z45" s="16">
        <v>3314484842</v>
      </c>
      <c r="AA45" s="5" t="s">
        <v>440</v>
      </c>
      <c r="AB45" s="5">
        <v>26</v>
      </c>
      <c r="AC45" s="5">
        <v>15950</v>
      </c>
      <c r="AD45" s="5">
        <v>120</v>
      </c>
    </row>
    <row r="46" spans="1:30" ht="20.100000000000001" customHeight="1">
      <c r="A46" s="31">
        <v>42</v>
      </c>
      <c r="B46" s="41">
        <v>3314484854</v>
      </c>
      <c r="C46" s="12" t="s">
        <v>617</v>
      </c>
      <c r="D46" s="4">
        <v>11</v>
      </c>
      <c r="E46" s="4">
        <v>6050</v>
      </c>
      <c r="F46" s="4">
        <f t="shared" si="17"/>
        <v>46</v>
      </c>
      <c r="G46" s="4">
        <v>26</v>
      </c>
      <c r="H46" s="4">
        <v>15400</v>
      </c>
      <c r="I46" s="4">
        <f t="shared" si="12"/>
        <v>116</v>
      </c>
      <c r="J46" s="4">
        <v>26</v>
      </c>
      <c r="K46" s="4">
        <v>13200</v>
      </c>
      <c r="L46" s="4">
        <f t="shared" si="13"/>
        <v>99</v>
      </c>
      <c r="M46" s="4">
        <v>26</v>
      </c>
      <c r="N46" s="4">
        <v>15400</v>
      </c>
      <c r="O46" s="4">
        <f t="shared" si="14"/>
        <v>116</v>
      </c>
      <c r="P46" s="4">
        <v>0</v>
      </c>
      <c r="Q46" s="4">
        <v>0</v>
      </c>
      <c r="R46" s="4">
        <f t="shared" si="15"/>
        <v>0</v>
      </c>
      <c r="S46" s="4">
        <v>0</v>
      </c>
      <c r="T46" s="4">
        <v>0</v>
      </c>
      <c r="U46" s="4">
        <f t="shared" si="16"/>
        <v>0</v>
      </c>
      <c r="V46" s="4">
        <f t="shared" si="7"/>
        <v>89</v>
      </c>
      <c r="W46" s="4">
        <f t="shared" si="8"/>
        <v>50050</v>
      </c>
      <c r="X46" s="4">
        <f t="shared" si="9"/>
        <v>377</v>
      </c>
      <c r="Y46" s="28">
        <f t="shared" si="10"/>
        <v>0</v>
      </c>
      <c r="Z46" s="16">
        <v>3314484854</v>
      </c>
      <c r="AA46" s="5" t="s">
        <v>617</v>
      </c>
      <c r="AB46" s="5">
        <v>26</v>
      </c>
      <c r="AC46" s="5">
        <v>15400</v>
      </c>
      <c r="AD46" s="5">
        <v>116</v>
      </c>
    </row>
    <row r="47" spans="1:30" ht="20.100000000000001" customHeight="1">
      <c r="A47" s="31">
        <v>43</v>
      </c>
      <c r="B47" s="41">
        <v>3308705449</v>
      </c>
      <c r="C47" s="12" t="s">
        <v>659</v>
      </c>
      <c r="D47" s="4"/>
      <c r="E47" s="4"/>
      <c r="F47" s="4"/>
      <c r="G47" s="4">
        <v>22</v>
      </c>
      <c r="H47" s="4">
        <v>11000</v>
      </c>
      <c r="I47" s="4">
        <f t="shared" si="12"/>
        <v>83</v>
      </c>
      <c r="J47" s="4">
        <v>20</v>
      </c>
      <c r="K47" s="4">
        <v>10450</v>
      </c>
      <c r="L47" s="4">
        <f t="shared" si="13"/>
        <v>79</v>
      </c>
      <c r="M47" s="4">
        <v>26</v>
      </c>
      <c r="N47" s="4">
        <v>15950</v>
      </c>
      <c r="O47" s="4">
        <f t="shared" si="14"/>
        <v>120</v>
      </c>
      <c r="P47" s="4">
        <v>0</v>
      </c>
      <c r="Q47" s="4">
        <v>0</v>
      </c>
      <c r="R47" s="4">
        <f t="shared" si="15"/>
        <v>0</v>
      </c>
      <c r="S47" s="4">
        <v>0</v>
      </c>
      <c r="T47" s="4">
        <v>0</v>
      </c>
      <c r="U47" s="4">
        <f t="shared" si="16"/>
        <v>0</v>
      </c>
      <c r="V47" s="4">
        <f t="shared" si="7"/>
        <v>68</v>
      </c>
      <c r="W47" s="4">
        <f t="shared" si="8"/>
        <v>37400</v>
      </c>
      <c r="X47" s="4">
        <f t="shared" si="9"/>
        <v>282</v>
      </c>
      <c r="Y47" s="28">
        <f t="shared" si="10"/>
        <v>0</v>
      </c>
      <c r="Z47" s="16">
        <v>3308705449</v>
      </c>
      <c r="AA47" s="5" t="s">
        <v>659</v>
      </c>
      <c r="AB47" s="5">
        <v>26</v>
      </c>
      <c r="AC47" s="5">
        <v>15950</v>
      </c>
      <c r="AD47" s="5">
        <v>120</v>
      </c>
    </row>
    <row r="48" spans="1:30" ht="20.100000000000001" customHeight="1">
      <c r="A48" s="31">
        <v>44</v>
      </c>
      <c r="B48" s="41">
        <v>3314529125</v>
      </c>
      <c r="C48" s="12" t="s">
        <v>660</v>
      </c>
      <c r="D48" s="4"/>
      <c r="E48" s="4"/>
      <c r="F48" s="4"/>
      <c r="G48" s="4">
        <v>26</v>
      </c>
      <c r="H48" s="4">
        <v>14300</v>
      </c>
      <c r="I48" s="4">
        <f t="shared" si="12"/>
        <v>108</v>
      </c>
      <c r="J48" s="4">
        <v>26</v>
      </c>
      <c r="K48" s="4">
        <v>14300</v>
      </c>
      <c r="L48" s="4">
        <f t="shared" si="13"/>
        <v>108</v>
      </c>
      <c r="M48" s="4">
        <v>26</v>
      </c>
      <c r="N48" s="4">
        <v>14300</v>
      </c>
      <c r="O48" s="4">
        <f t="shared" si="14"/>
        <v>108</v>
      </c>
      <c r="P48" s="4">
        <v>0</v>
      </c>
      <c r="Q48" s="4">
        <v>0</v>
      </c>
      <c r="R48" s="4">
        <f t="shared" si="15"/>
        <v>0</v>
      </c>
      <c r="S48" s="4">
        <v>0</v>
      </c>
      <c r="T48" s="4">
        <v>0</v>
      </c>
      <c r="U48" s="4">
        <f t="shared" si="16"/>
        <v>0</v>
      </c>
      <c r="V48" s="4">
        <f t="shared" si="7"/>
        <v>78</v>
      </c>
      <c r="W48" s="4">
        <f t="shared" si="8"/>
        <v>42900</v>
      </c>
      <c r="X48" s="4">
        <f t="shared" si="9"/>
        <v>324</v>
      </c>
      <c r="Y48" s="28">
        <f t="shared" si="10"/>
        <v>0</v>
      </c>
      <c r="Z48" s="16">
        <v>3314529125</v>
      </c>
      <c r="AA48" s="5" t="s">
        <v>660</v>
      </c>
      <c r="AB48" s="5">
        <v>26</v>
      </c>
      <c r="AC48" s="5">
        <v>14300</v>
      </c>
      <c r="AD48" s="5">
        <v>108</v>
      </c>
    </row>
    <row r="49" spans="1:30" ht="20.100000000000001" customHeight="1">
      <c r="A49" s="31">
        <v>45</v>
      </c>
      <c r="B49" s="41">
        <v>3314528907</v>
      </c>
      <c r="C49" s="12" t="s">
        <v>666</v>
      </c>
      <c r="D49" s="4"/>
      <c r="E49" s="4"/>
      <c r="F49" s="4"/>
      <c r="G49" s="4">
        <v>20</v>
      </c>
      <c r="H49" s="4">
        <v>10450</v>
      </c>
      <c r="I49" s="4">
        <f t="shared" si="12"/>
        <v>79</v>
      </c>
      <c r="J49" s="4">
        <v>26</v>
      </c>
      <c r="K49" s="4">
        <v>15400</v>
      </c>
      <c r="L49" s="4">
        <f t="shared" si="13"/>
        <v>116</v>
      </c>
      <c r="M49" s="4">
        <v>26</v>
      </c>
      <c r="N49" s="4">
        <v>15950</v>
      </c>
      <c r="O49" s="4">
        <f t="shared" si="14"/>
        <v>120</v>
      </c>
      <c r="P49" s="4">
        <v>0</v>
      </c>
      <c r="Q49" s="4">
        <v>0</v>
      </c>
      <c r="R49" s="4">
        <f t="shared" si="15"/>
        <v>0</v>
      </c>
      <c r="S49" s="4">
        <v>0</v>
      </c>
      <c r="T49" s="4">
        <v>0</v>
      </c>
      <c r="U49" s="4">
        <f t="shared" si="16"/>
        <v>0</v>
      </c>
      <c r="V49" s="4">
        <f t="shared" si="7"/>
        <v>72</v>
      </c>
      <c r="W49" s="4">
        <f t="shared" si="8"/>
        <v>41800</v>
      </c>
      <c r="X49" s="4">
        <f t="shared" si="9"/>
        <v>315</v>
      </c>
      <c r="Y49" s="28">
        <f t="shared" si="10"/>
        <v>0</v>
      </c>
      <c r="Z49" s="16">
        <v>3314528907</v>
      </c>
      <c r="AA49" s="5" t="s">
        <v>666</v>
      </c>
      <c r="AB49" s="5">
        <v>26</v>
      </c>
      <c r="AC49" s="5">
        <v>15950</v>
      </c>
      <c r="AD49" s="5">
        <v>120</v>
      </c>
    </row>
    <row r="50" spans="1:30" ht="20.100000000000001" customHeight="1">
      <c r="A50" s="31">
        <v>46</v>
      </c>
      <c r="B50" s="41">
        <v>2503331533</v>
      </c>
      <c r="C50" s="12" t="s">
        <v>670</v>
      </c>
      <c r="D50" s="4"/>
      <c r="E50" s="4"/>
      <c r="F50" s="4"/>
      <c r="G50" s="4">
        <v>8</v>
      </c>
      <c r="H50" s="4">
        <v>4400</v>
      </c>
      <c r="I50" s="4">
        <f t="shared" si="12"/>
        <v>33</v>
      </c>
      <c r="J50" s="4">
        <v>16</v>
      </c>
      <c r="K50" s="4">
        <v>8250</v>
      </c>
      <c r="L50" s="4">
        <f t="shared" si="13"/>
        <v>62</v>
      </c>
      <c r="M50" s="4">
        <v>26</v>
      </c>
      <c r="N50" s="4">
        <v>15950</v>
      </c>
      <c r="O50" s="4">
        <f t="shared" si="14"/>
        <v>120</v>
      </c>
      <c r="P50" s="4">
        <v>0</v>
      </c>
      <c r="Q50" s="4">
        <v>0</v>
      </c>
      <c r="R50" s="4">
        <f t="shared" si="15"/>
        <v>0</v>
      </c>
      <c r="S50" s="4">
        <v>0</v>
      </c>
      <c r="T50" s="4">
        <v>0</v>
      </c>
      <c r="U50" s="4">
        <f t="shared" si="16"/>
        <v>0</v>
      </c>
      <c r="V50" s="4">
        <f t="shared" si="7"/>
        <v>50</v>
      </c>
      <c r="W50" s="4">
        <f t="shared" si="8"/>
        <v>28600</v>
      </c>
      <c r="X50" s="4">
        <f t="shared" si="9"/>
        <v>215</v>
      </c>
      <c r="Y50" s="28">
        <f t="shared" si="10"/>
        <v>0</v>
      </c>
      <c r="Z50" s="16">
        <v>2503331533</v>
      </c>
      <c r="AA50" s="5" t="s">
        <v>670</v>
      </c>
      <c r="AB50" s="5">
        <v>26</v>
      </c>
      <c r="AC50" s="5">
        <v>15950</v>
      </c>
      <c r="AD50" s="5">
        <v>120</v>
      </c>
    </row>
    <row r="51" spans="1:30" ht="20.100000000000001" customHeight="1">
      <c r="A51" s="31">
        <v>47</v>
      </c>
      <c r="B51" s="41">
        <v>3314565741</v>
      </c>
      <c r="C51" s="12" t="s">
        <v>673</v>
      </c>
      <c r="D51" s="4"/>
      <c r="E51" s="4"/>
      <c r="F51" s="4"/>
      <c r="G51" s="4">
        <v>6</v>
      </c>
      <c r="H51" s="4">
        <v>3300</v>
      </c>
      <c r="I51" s="4">
        <f t="shared" si="12"/>
        <v>25</v>
      </c>
      <c r="J51" s="4">
        <v>16</v>
      </c>
      <c r="K51" s="4">
        <v>8250</v>
      </c>
      <c r="L51" s="4">
        <f t="shared" si="13"/>
        <v>62</v>
      </c>
      <c r="M51" s="4">
        <v>26</v>
      </c>
      <c r="N51" s="4">
        <v>15400</v>
      </c>
      <c r="O51" s="4">
        <f t="shared" si="14"/>
        <v>116</v>
      </c>
      <c r="P51" s="4">
        <v>0</v>
      </c>
      <c r="Q51" s="4">
        <v>0</v>
      </c>
      <c r="R51" s="4">
        <f t="shared" si="15"/>
        <v>0</v>
      </c>
      <c r="S51" s="4">
        <v>0</v>
      </c>
      <c r="T51" s="4">
        <v>0</v>
      </c>
      <c r="U51" s="4">
        <f t="shared" si="16"/>
        <v>0</v>
      </c>
      <c r="V51" s="4">
        <f t="shared" si="7"/>
        <v>48</v>
      </c>
      <c r="W51" s="4">
        <f t="shared" si="8"/>
        <v>26950</v>
      </c>
      <c r="X51" s="4">
        <f t="shared" si="9"/>
        <v>203</v>
      </c>
      <c r="Y51" s="28">
        <f t="shared" si="10"/>
        <v>0</v>
      </c>
      <c r="Z51" s="16">
        <v>3314565741</v>
      </c>
      <c r="AA51" s="5" t="s">
        <v>673</v>
      </c>
      <c r="AB51" s="5">
        <v>26</v>
      </c>
      <c r="AC51" s="5">
        <v>15400</v>
      </c>
      <c r="AD51" s="5">
        <v>116</v>
      </c>
    </row>
    <row r="52" spans="1:30" ht="20.100000000000001" customHeight="1">
      <c r="A52" s="31">
        <v>48</v>
      </c>
      <c r="B52" s="41">
        <v>3314565958</v>
      </c>
      <c r="C52" s="12" t="s">
        <v>674</v>
      </c>
      <c r="D52" s="4"/>
      <c r="E52" s="4"/>
      <c r="F52" s="4"/>
      <c r="G52" s="4">
        <v>6</v>
      </c>
      <c r="H52" s="4">
        <v>3300</v>
      </c>
      <c r="I52" s="4">
        <f t="shared" si="12"/>
        <v>25</v>
      </c>
      <c r="J52" s="4">
        <v>20</v>
      </c>
      <c r="K52" s="4">
        <v>10450</v>
      </c>
      <c r="L52" s="4">
        <f t="shared" si="13"/>
        <v>79</v>
      </c>
      <c r="M52" s="4">
        <v>22</v>
      </c>
      <c r="N52" s="4">
        <v>12100</v>
      </c>
      <c r="O52" s="4">
        <f t="shared" si="14"/>
        <v>91</v>
      </c>
      <c r="P52" s="4">
        <v>0</v>
      </c>
      <c r="Q52" s="4">
        <v>0</v>
      </c>
      <c r="R52" s="4">
        <f t="shared" si="15"/>
        <v>0</v>
      </c>
      <c r="S52" s="4">
        <v>0</v>
      </c>
      <c r="T52" s="4">
        <v>0</v>
      </c>
      <c r="U52" s="4">
        <f t="shared" si="16"/>
        <v>0</v>
      </c>
      <c r="V52" s="4">
        <f t="shared" si="7"/>
        <v>48</v>
      </c>
      <c r="W52" s="4">
        <f t="shared" si="8"/>
        <v>25850</v>
      </c>
      <c r="X52" s="4">
        <f t="shared" si="9"/>
        <v>195</v>
      </c>
      <c r="Y52" s="28">
        <f t="shared" si="10"/>
        <v>0</v>
      </c>
      <c r="Z52" s="16">
        <v>3314565958</v>
      </c>
      <c r="AA52" s="5" t="s">
        <v>674</v>
      </c>
      <c r="AB52" s="5">
        <v>22</v>
      </c>
      <c r="AC52" s="5">
        <v>12100</v>
      </c>
      <c r="AD52" s="5">
        <v>91</v>
      </c>
    </row>
    <row r="53" spans="1:30" ht="20.100000000000001" customHeight="1">
      <c r="A53" s="31">
        <v>49</v>
      </c>
      <c r="B53" s="41">
        <v>3314565915</v>
      </c>
      <c r="C53" s="12" t="s">
        <v>675</v>
      </c>
      <c r="D53" s="4"/>
      <c r="E53" s="4"/>
      <c r="F53" s="4"/>
      <c r="G53" s="4">
        <v>9</v>
      </c>
      <c r="H53" s="4">
        <v>4950</v>
      </c>
      <c r="I53" s="4">
        <f t="shared" si="12"/>
        <v>38</v>
      </c>
      <c r="J53" s="4">
        <v>18</v>
      </c>
      <c r="K53" s="4">
        <v>9350</v>
      </c>
      <c r="L53" s="4">
        <f t="shared" si="13"/>
        <v>71</v>
      </c>
      <c r="M53" s="4">
        <v>26</v>
      </c>
      <c r="N53" s="4">
        <v>14300</v>
      </c>
      <c r="O53" s="4">
        <f t="shared" si="14"/>
        <v>108</v>
      </c>
      <c r="P53" s="4">
        <v>0</v>
      </c>
      <c r="Q53" s="4">
        <v>0</v>
      </c>
      <c r="R53" s="4">
        <f t="shared" si="15"/>
        <v>0</v>
      </c>
      <c r="S53" s="4">
        <v>0</v>
      </c>
      <c r="T53" s="4">
        <v>0</v>
      </c>
      <c r="U53" s="4">
        <f t="shared" si="16"/>
        <v>0</v>
      </c>
      <c r="V53" s="4">
        <f t="shared" si="7"/>
        <v>53</v>
      </c>
      <c r="W53" s="4">
        <f t="shared" si="8"/>
        <v>28600</v>
      </c>
      <c r="X53" s="4">
        <f t="shared" si="9"/>
        <v>217</v>
      </c>
      <c r="Y53" s="28">
        <f t="shared" si="10"/>
        <v>0</v>
      </c>
      <c r="Z53" s="16">
        <v>3314565915</v>
      </c>
      <c r="AA53" s="5" t="s">
        <v>675</v>
      </c>
      <c r="AB53" s="5">
        <v>26</v>
      </c>
      <c r="AC53" s="5">
        <v>14300</v>
      </c>
      <c r="AD53" s="5">
        <v>108</v>
      </c>
    </row>
    <row r="54" spans="1:30" ht="20.100000000000001" customHeight="1">
      <c r="A54" s="31">
        <v>50</v>
      </c>
      <c r="B54" s="41">
        <v>3314565680</v>
      </c>
      <c r="C54" s="12" t="s">
        <v>676</v>
      </c>
      <c r="D54" s="4"/>
      <c r="E54" s="4"/>
      <c r="F54" s="4"/>
      <c r="G54" s="4">
        <v>15</v>
      </c>
      <c r="H54" s="4">
        <v>7700</v>
      </c>
      <c r="I54" s="4">
        <f t="shared" si="12"/>
        <v>58</v>
      </c>
      <c r="J54" s="4">
        <v>20</v>
      </c>
      <c r="K54" s="4">
        <v>10450</v>
      </c>
      <c r="L54" s="4">
        <f t="shared" si="13"/>
        <v>79</v>
      </c>
      <c r="M54" s="4">
        <v>9</v>
      </c>
      <c r="N54" s="4">
        <v>4950</v>
      </c>
      <c r="O54" s="4">
        <f t="shared" si="14"/>
        <v>38</v>
      </c>
      <c r="P54" s="4">
        <v>0</v>
      </c>
      <c r="Q54" s="4">
        <v>0</v>
      </c>
      <c r="R54" s="4">
        <f t="shared" si="15"/>
        <v>0</v>
      </c>
      <c r="S54" s="4">
        <v>0</v>
      </c>
      <c r="T54" s="4">
        <v>0</v>
      </c>
      <c r="U54" s="4">
        <f t="shared" si="16"/>
        <v>0</v>
      </c>
      <c r="V54" s="4">
        <f t="shared" si="7"/>
        <v>44</v>
      </c>
      <c r="W54" s="4">
        <f t="shared" si="8"/>
        <v>23100</v>
      </c>
      <c r="X54" s="4">
        <f t="shared" si="9"/>
        <v>175</v>
      </c>
      <c r="Y54" s="28">
        <f t="shared" si="10"/>
        <v>0</v>
      </c>
      <c r="Z54" s="16">
        <v>3314565680</v>
      </c>
      <c r="AA54" s="5" t="s">
        <v>676</v>
      </c>
      <c r="AB54" s="5">
        <v>9</v>
      </c>
      <c r="AC54" s="5">
        <v>4950</v>
      </c>
      <c r="AD54" s="5">
        <v>38</v>
      </c>
    </row>
    <row r="55" spans="1:30" ht="20.100000000000001" customHeight="1">
      <c r="A55" s="31">
        <v>51</v>
      </c>
      <c r="B55" s="41">
        <v>3314566001</v>
      </c>
      <c r="C55" s="12" t="s">
        <v>677</v>
      </c>
      <c r="D55" s="4"/>
      <c r="E55" s="4"/>
      <c r="F55" s="4"/>
      <c r="G55" s="4">
        <v>6</v>
      </c>
      <c r="H55" s="4">
        <v>3300</v>
      </c>
      <c r="I55" s="4">
        <f t="shared" si="12"/>
        <v>25</v>
      </c>
      <c r="J55" s="4">
        <v>20</v>
      </c>
      <c r="K55" s="4">
        <v>10450</v>
      </c>
      <c r="L55" s="4">
        <f t="shared" si="13"/>
        <v>79</v>
      </c>
      <c r="M55" s="4">
        <v>25</v>
      </c>
      <c r="N55" s="4">
        <v>13750</v>
      </c>
      <c r="O55" s="4">
        <f t="shared" si="14"/>
        <v>104</v>
      </c>
      <c r="P55" s="4">
        <v>0</v>
      </c>
      <c r="Q55" s="4">
        <v>0</v>
      </c>
      <c r="R55" s="4">
        <f t="shared" si="15"/>
        <v>0</v>
      </c>
      <c r="S55" s="4">
        <v>0</v>
      </c>
      <c r="T55" s="4">
        <v>0</v>
      </c>
      <c r="U55" s="4">
        <f t="shared" si="16"/>
        <v>0</v>
      </c>
      <c r="V55" s="4">
        <f t="shared" si="7"/>
        <v>51</v>
      </c>
      <c r="W55" s="4">
        <f t="shared" si="8"/>
        <v>27500</v>
      </c>
      <c r="X55" s="4">
        <f t="shared" si="9"/>
        <v>208</v>
      </c>
      <c r="Y55" s="28">
        <f t="shared" si="10"/>
        <v>0</v>
      </c>
      <c r="Z55" s="16">
        <v>3314566001</v>
      </c>
      <c r="AA55" s="5" t="s">
        <v>677</v>
      </c>
      <c r="AB55" s="5">
        <v>25</v>
      </c>
      <c r="AC55" s="5">
        <v>13750</v>
      </c>
      <c r="AD55" s="5">
        <v>104</v>
      </c>
    </row>
    <row r="56" spans="1:30" ht="20.100000000000001" customHeight="1">
      <c r="A56" s="31">
        <v>52</v>
      </c>
      <c r="B56" s="41">
        <v>3314772923</v>
      </c>
      <c r="C56" s="12" t="s">
        <v>750</v>
      </c>
      <c r="D56" s="4"/>
      <c r="E56" s="4"/>
      <c r="F56" s="4"/>
      <c r="G56" s="4"/>
      <c r="H56" s="4"/>
      <c r="I56" s="4"/>
      <c r="J56" s="4"/>
      <c r="K56" s="4"/>
      <c r="L56" s="4">
        <f t="shared" ref="L56:L114" si="18">ROUNDUP(K56*0.75%,0)</f>
        <v>0</v>
      </c>
      <c r="M56" s="4">
        <v>2</v>
      </c>
      <c r="N56" s="4">
        <v>1100</v>
      </c>
      <c r="O56" s="4">
        <f t="shared" ref="O56:O114" si="19">ROUNDUP(N56*0.75%,0)</f>
        <v>9</v>
      </c>
      <c r="P56" s="4">
        <v>0</v>
      </c>
      <c r="Q56" s="4">
        <v>0</v>
      </c>
      <c r="R56" s="4">
        <f t="shared" ref="R56:R114" si="20">ROUNDUP(Q56*0.75%,0)</f>
        <v>0</v>
      </c>
      <c r="S56" s="4">
        <v>0</v>
      </c>
      <c r="T56" s="4">
        <v>0</v>
      </c>
      <c r="U56" s="4">
        <f t="shared" ref="U56:U114" si="21">ROUNDUP(T56*0.75%,0)</f>
        <v>0</v>
      </c>
      <c r="V56" s="4">
        <f t="shared" si="7"/>
        <v>2</v>
      </c>
      <c r="W56" s="4">
        <f t="shared" si="8"/>
        <v>1100</v>
      </c>
      <c r="X56" s="4">
        <f t="shared" si="9"/>
        <v>9</v>
      </c>
      <c r="Y56" s="28">
        <f t="shared" si="10"/>
        <v>0</v>
      </c>
      <c r="Z56" s="16">
        <v>3314772923</v>
      </c>
      <c r="AA56" s="5" t="s">
        <v>750</v>
      </c>
      <c r="AB56" s="5">
        <v>2</v>
      </c>
      <c r="AC56" s="5">
        <v>1100</v>
      </c>
      <c r="AD56" s="5">
        <v>9</v>
      </c>
    </row>
    <row r="57" spans="1:30" ht="20.100000000000001" customHeight="1">
      <c r="A57" s="31">
        <v>53</v>
      </c>
      <c r="B57" s="41">
        <v>3314765217</v>
      </c>
      <c r="C57" s="12" t="s">
        <v>751</v>
      </c>
      <c r="D57" s="4"/>
      <c r="E57" s="4"/>
      <c r="F57" s="4"/>
      <c r="G57" s="4"/>
      <c r="H57" s="4"/>
      <c r="I57" s="4"/>
      <c r="J57" s="4"/>
      <c r="K57" s="4"/>
      <c r="L57" s="4">
        <f t="shared" si="18"/>
        <v>0</v>
      </c>
      <c r="M57" s="4">
        <v>22</v>
      </c>
      <c r="N57" s="4">
        <v>12100</v>
      </c>
      <c r="O57" s="4">
        <f t="shared" si="19"/>
        <v>91</v>
      </c>
      <c r="P57" s="4">
        <v>0</v>
      </c>
      <c r="Q57" s="4">
        <v>0</v>
      </c>
      <c r="R57" s="4">
        <f t="shared" si="20"/>
        <v>0</v>
      </c>
      <c r="S57" s="4">
        <v>0</v>
      </c>
      <c r="T57" s="4">
        <v>0</v>
      </c>
      <c r="U57" s="4">
        <f t="shared" si="21"/>
        <v>0</v>
      </c>
      <c r="V57" s="4">
        <f t="shared" si="7"/>
        <v>22</v>
      </c>
      <c r="W57" s="4">
        <f t="shared" si="8"/>
        <v>12100</v>
      </c>
      <c r="X57" s="4">
        <f t="shared" si="9"/>
        <v>91</v>
      </c>
      <c r="Y57" s="28">
        <f t="shared" si="10"/>
        <v>0</v>
      </c>
      <c r="Z57" s="16">
        <v>3314765217</v>
      </c>
      <c r="AA57" s="5" t="s">
        <v>751</v>
      </c>
      <c r="AB57" s="5">
        <v>22</v>
      </c>
      <c r="AC57" s="5">
        <v>12100</v>
      </c>
      <c r="AD57" s="5">
        <v>91</v>
      </c>
    </row>
    <row r="58" spans="1:30" ht="20.100000000000001" customHeight="1">
      <c r="A58" s="31">
        <v>54</v>
      </c>
      <c r="B58" s="41">
        <v>3313471290</v>
      </c>
      <c r="C58" s="12" t="s">
        <v>752</v>
      </c>
      <c r="D58" s="4"/>
      <c r="E58" s="4"/>
      <c r="F58" s="4"/>
      <c r="G58" s="4"/>
      <c r="H58" s="4"/>
      <c r="I58" s="4"/>
      <c r="J58" s="4"/>
      <c r="K58" s="4"/>
      <c r="L58" s="4">
        <f t="shared" si="18"/>
        <v>0</v>
      </c>
      <c r="M58" s="4">
        <v>9</v>
      </c>
      <c r="N58" s="4">
        <v>4950</v>
      </c>
      <c r="O58" s="4">
        <f t="shared" si="19"/>
        <v>38</v>
      </c>
      <c r="P58" s="4">
        <v>0</v>
      </c>
      <c r="Q58" s="4">
        <v>0</v>
      </c>
      <c r="R58" s="4">
        <f t="shared" si="20"/>
        <v>0</v>
      </c>
      <c r="S58" s="4">
        <v>0</v>
      </c>
      <c r="T58" s="4">
        <v>0</v>
      </c>
      <c r="U58" s="4">
        <f t="shared" si="21"/>
        <v>0</v>
      </c>
      <c r="V58" s="4">
        <f t="shared" si="7"/>
        <v>9</v>
      </c>
      <c r="W58" s="4">
        <f t="shared" si="8"/>
        <v>4950</v>
      </c>
      <c r="X58" s="4">
        <f t="shared" si="9"/>
        <v>38</v>
      </c>
      <c r="Y58" s="28">
        <f t="shared" si="10"/>
        <v>0</v>
      </c>
      <c r="Z58" s="16">
        <v>3313471290</v>
      </c>
      <c r="AA58" s="5" t="s">
        <v>752</v>
      </c>
      <c r="AB58" s="5">
        <v>9</v>
      </c>
      <c r="AC58" s="5">
        <v>4950</v>
      </c>
      <c r="AD58" s="5">
        <v>38</v>
      </c>
    </row>
    <row r="59" spans="1:30" ht="20.100000000000001" customHeight="1">
      <c r="A59" s="31">
        <v>55</v>
      </c>
      <c r="B59" s="41">
        <v>3314763038</v>
      </c>
      <c r="C59" s="12" t="s">
        <v>753</v>
      </c>
      <c r="D59" s="4"/>
      <c r="E59" s="4"/>
      <c r="F59" s="4"/>
      <c r="G59" s="4"/>
      <c r="H59" s="4"/>
      <c r="I59" s="4"/>
      <c r="J59" s="4"/>
      <c r="K59" s="4"/>
      <c r="L59" s="4">
        <f t="shared" si="18"/>
        <v>0</v>
      </c>
      <c r="M59" s="4">
        <v>2</v>
      </c>
      <c r="N59" s="4">
        <v>1100</v>
      </c>
      <c r="O59" s="4">
        <f t="shared" si="19"/>
        <v>9</v>
      </c>
      <c r="P59" s="4">
        <v>0</v>
      </c>
      <c r="Q59" s="4">
        <v>0</v>
      </c>
      <c r="R59" s="4">
        <f t="shared" si="20"/>
        <v>0</v>
      </c>
      <c r="S59" s="4">
        <v>0</v>
      </c>
      <c r="T59" s="4">
        <v>0</v>
      </c>
      <c r="U59" s="4">
        <f t="shared" si="21"/>
        <v>0</v>
      </c>
      <c r="V59" s="4">
        <f t="shared" si="7"/>
        <v>2</v>
      </c>
      <c r="W59" s="4">
        <f t="shared" si="8"/>
        <v>1100</v>
      </c>
      <c r="X59" s="4">
        <f t="shared" si="9"/>
        <v>9</v>
      </c>
      <c r="Y59" s="28">
        <f t="shared" si="10"/>
        <v>0</v>
      </c>
      <c r="Z59" s="16">
        <v>3314763038</v>
      </c>
      <c r="AA59" s="5" t="s">
        <v>753</v>
      </c>
      <c r="AB59" s="5">
        <v>2</v>
      </c>
      <c r="AC59" s="5">
        <v>1100</v>
      </c>
      <c r="AD59" s="5">
        <v>9</v>
      </c>
    </row>
    <row r="60" spans="1:30" ht="20.100000000000001" customHeight="1">
      <c r="A60" s="31">
        <v>56</v>
      </c>
      <c r="B60" s="41">
        <v>3314763099</v>
      </c>
      <c r="C60" s="12" t="s">
        <v>754</v>
      </c>
      <c r="D60" s="4"/>
      <c r="E60" s="4"/>
      <c r="F60" s="4"/>
      <c r="G60" s="4"/>
      <c r="H60" s="4"/>
      <c r="I60" s="4"/>
      <c r="J60" s="4"/>
      <c r="K60" s="4"/>
      <c r="L60" s="4">
        <f t="shared" si="18"/>
        <v>0</v>
      </c>
      <c r="M60" s="4">
        <v>12</v>
      </c>
      <c r="N60" s="4">
        <v>6600</v>
      </c>
      <c r="O60" s="4">
        <f t="shared" si="19"/>
        <v>50</v>
      </c>
      <c r="P60" s="4">
        <v>0</v>
      </c>
      <c r="Q60" s="4">
        <v>0</v>
      </c>
      <c r="R60" s="4">
        <f t="shared" si="20"/>
        <v>0</v>
      </c>
      <c r="S60" s="4">
        <v>0</v>
      </c>
      <c r="T60" s="4">
        <v>0</v>
      </c>
      <c r="U60" s="4">
        <f t="shared" si="21"/>
        <v>0</v>
      </c>
      <c r="V60" s="4">
        <f t="shared" si="7"/>
        <v>12</v>
      </c>
      <c r="W60" s="4">
        <f t="shared" si="8"/>
        <v>6600</v>
      </c>
      <c r="X60" s="4">
        <f t="shared" si="9"/>
        <v>50</v>
      </c>
      <c r="Y60" s="28">
        <f t="shared" si="10"/>
        <v>0</v>
      </c>
      <c r="Z60" s="16">
        <v>3314763099</v>
      </c>
      <c r="AA60" s="5" t="s">
        <v>754</v>
      </c>
      <c r="AB60" s="5">
        <v>12</v>
      </c>
      <c r="AC60" s="5">
        <v>6600</v>
      </c>
      <c r="AD60" s="5">
        <v>50</v>
      </c>
    </row>
    <row r="61" spans="1:30" ht="20.100000000000001" customHeight="1">
      <c r="A61" s="31">
        <v>57</v>
      </c>
      <c r="B61" s="41">
        <v>3314763218</v>
      </c>
      <c r="C61" s="12" t="s">
        <v>755</v>
      </c>
      <c r="D61" s="4"/>
      <c r="E61" s="4"/>
      <c r="F61" s="4"/>
      <c r="G61" s="4"/>
      <c r="H61" s="4"/>
      <c r="I61" s="4"/>
      <c r="J61" s="4"/>
      <c r="K61" s="4"/>
      <c r="L61" s="4">
        <f t="shared" si="18"/>
        <v>0</v>
      </c>
      <c r="M61" s="4">
        <v>11</v>
      </c>
      <c r="N61" s="4">
        <v>6050</v>
      </c>
      <c r="O61" s="4">
        <f t="shared" si="19"/>
        <v>46</v>
      </c>
      <c r="P61" s="4">
        <v>0</v>
      </c>
      <c r="Q61" s="4">
        <v>0</v>
      </c>
      <c r="R61" s="4">
        <f t="shared" si="20"/>
        <v>0</v>
      </c>
      <c r="S61" s="4">
        <v>0</v>
      </c>
      <c r="T61" s="4">
        <v>0</v>
      </c>
      <c r="U61" s="4">
        <f t="shared" si="21"/>
        <v>0</v>
      </c>
      <c r="V61" s="4">
        <f t="shared" si="7"/>
        <v>11</v>
      </c>
      <c r="W61" s="4">
        <f t="shared" si="8"/>
        <v>6050</v>
      </c>
      <c r="X61" s="4">
        <f t="shared" si="9"/>
        <v>46</v>
      </c>
      <c r="Y61" s="28">
        <f t="shared" si="10"/>
        <v>0</v>
      </c>
      <c r="Z61" s="16">
        <v>3314763218</v>
      </c>
      <c r="AA61" s="5" t="s">
        <v>755</v>
      </c>
      <c r="AB61" s="5">
        <v>11</v>
      </c>
      <c r="AC61" s="5">
        <v>6050</v>
      </c>
      <c r="AD61" s="5">
        <v>46</v>
      </c>
    </row>
    <row r="62" spans="1:30" ht="20.100000000000001" customHeight="1">
      <c r="A62" s="31">
        <v>58</v>
      </c>
      <c r="B62" s="41">
        <v>3314763286</v>
      </c>
      <c r="C62" s="12" t="s">
        <v>756</v>
      </c>
      <c r="D62" s="4"/>
      <c r="E62" s="4"/>
      <c r="F62" s="4"/>
      <c r="G62" s="4"/>
      <c r="H62" s="4"/>
      <c r="I62" s="4"/>
      <c r="J62" s="4"/>
      <c r="K62" s="4"/>
      <c r="L62" s="4">
        <f t="shared" si="18"/>
        <v>0</v>
      </c>
      <c r="M62" s="4">
        <v>2</v>
      </c>
      <c r="N62" s="4">
        <v>1100</v>
      </c>
      <c r="O62" s="4">
        <f t="shared" si="19"/>
        <v>9</v>
      </c>
      <c r="P62" s="4">
        <v>0</v>
      </c>
      <c r="Q62" s="4">
        <v>0</v>
      </c>
      <c r="R62" s="4">
        <f t="shared" si="20"/>
        <v>0</v>
      </c>
      <c r="S62" s="4">
        <v>0</v>
      </c>
      <c r="T62" s="4">
        <v>0</v>
      </c>
      <c r="U62" s="4">
        <f t="shared" si="21"/>
        <v>0</v>
      </c>
      <c r="V62" s="4">
        <f t="shared" si="7"/>
        <v>2</v>
      </c>
      <c r="W62" s="4">
        <f t="shared" si="8"/>
        <v>1100</v>
      </c>
      <c r="X62" s="4">
        <f t="shared" si="9"/>
        <v>9</v>
      </c>
      <c r="Y62" s="28">
        <f t="shared" si="10"/>
        <v>0</v>
      </c>
      <c r="Z62" s="16">
        <v>3314763286</v>
      </c>
      <c r="AA62" s="5" t="s">
        <v>756</v>
      </c>
      <c r="AB62" s="5">
        <v>2</v>
      </c>
      <c r="AC62" s="5">
        <v>1100</v>
      </c>
      <c r="AD62" s="5">
        <v>9</v>
      </c>
    </row>
    <row r="63" spans="1:30" ht="20.100000000000001" customHeight="1">
      <c r="A63" s="31">
        <v>59</v>
      </c>
      <c r="B63" s="41">
        <v>2504122168</v>
      </c>
      <c r="C63" s="12" t="s">
        <v>267</v>
      </c>
      <c r="D63" s="4">
        <v>23</v>
      </c>
      <c r="E63" s="4">
        <v>12650</v>
      </c>
      <c r="F63" s="4">
        <f>ROUNDUP(E63*0.75%,0)</f>
        <v>95</v>
      </c>
      <c r="G63" s="4">
        <v>0</v>
      </c>
      <c r="H63" s="4">
        <v>0</v>
      </c>
      <c r="I63" s="4">
        <f>ROUNDUP(H63*0.75%,0)</f>
        <v>0</v>
      </c>
      <c r="J63" s="4">
        <v>0</v>
      </c>
      <c r="K63" s="4">
        <v>0</v>
      </c>
      <c r="L63" s="4">
        <f t="shared" si="18"/>
        <v>0</v>
      </c>
      <c r="M63" s="4">
        <v>26</v>
      </c>
      <c r="N63" s="4">
        <v>15950</v>
      </c>
      <c r="O63" s="4">
        <f t="shared" si="19"/>
        <v>120</v>
      </c>
      <c r="P63" s="4">
        <v>0</v>
      </c>
      <c r="Q63" s="4">
        <v>0</v>
      </c>
      <c r="R63" s="4">
        <f t="shared" si="20"/>
        <v>0</v>
      </c>
      <c r="S63" s="4">
        <v>0</v>
      </c>
      <c r="T63" s="4">
        <v>0</v>
      </c>
      <c r="U63" s="4">
        <f t="shared" si="21"/>
        <v>0</v>
      </c>
      <c r="V63" s="4">
        <f t="shared" si="7"/>
        <v>49</v>
      </c>
      <c r="W63" s="4">
        <f t="shared" si="8"/>
        <v>28600</v>
      </c>
      <c r="X63" s="4">
        <f t="shared" si="9"/>
        <v>215</v>
      </c>
      <c r="Y63" s="28">
        <f t="shared" si="10"/>
        <v>0</v>
      </c>
      <c r="Z63" s="16">
        <v>2504122168</v>
      </c>
      <c r="AA63" s="5" t="s">
        <v>757</v>
      </c>
      <c r="AB63" s="5">
        <v>26</v>
      </c>
      <c r="AC63" s="5">
        <v>15950</v>
      </c>
      <c r="AD63" s="5">
        <v>120</v>
      </c>
    </row>
    <row r="64" spans="1:30" ht="20.100000000000001" customHeight="1">
      <c r="A64" s="31">
        <v>60</v>
      </c>
      <c r="B64" s="41">
        <v>3311471153</v>
      </c>
      <c r="C64" s="12" t="s">
        <v>240</v>
      </c>
      <c r="D64" s="4">
        <v>16</v>
      </c>
      <c r="E64" s="4">
        <v>8800</v>
      </c>
      <c r="F64" s="4">
        <f>ROUNDUP(E64*0.75%,0)</f>
        <v>66</v>
      </c>
      <c r="G64" s="4">
        <v>0</v>
      </c>
      <c r="H64" s="4">
        <v>0</v>
      </c>
      <c r="I64" s="4">
        <f>ROUNDUP(H64*0.75%,0)</f>
        <v>0</v>
      </c>
      <c r="J64" s="4">
        <v>0</v>
      </c>
      <c r="K64" s="4">
        <v>0</v>
      </c>
      <c r="L64" s="4">
        <f t="shared" si="18"/>
        <v>0</v>
      </c>
      <c r="M64" s="4">
        <v>12</v>
      </c>
      <c r="N64" s="4">
        <v>6600</v>
      </c>
      <c r="O64" s="4">
        <f t="shared" si="19"/>
        <v>50</v>
      </c>
      <c r="P64" s="4">
        <v>0</v>
      </c>
      <c r="Q64" s="4">
        <v>0</v>
      </c>
      <c r="R64" s="4">
        <f t="shared" si="20"/>
        <v>0</v>
      </c>
      <c r="S64" s="4">
        <v>0</v>
      </c>
      <c r="T64" s="4">
        <v>0</v>
      </c>
      <c r="U64" s="4">
        <f t="shared" si="21"/>
        <v>0</v>
      </c>
      <c r="V64" s="4">
        <f t="shared" si="7"/>
        <v>28</v>
      </c>
      <c r="W64" s="4">
        <f t="shared" si="8"/>
        <v>15400</v>
      </c>
      <c r="X64" s="4">
        <f t="shared" si="9"/>
        <v>116</v>
      </c>
      <c r="Y64" s="28">
        <f t="shared" si="10"/>
        <v>0</v>
      </c>
      <c r="Z64" s="16">
        <v>3311471153</v>
      </c>
      <c r="AA64" s="5" t="s">
        <v>748</v>
      </c>
      <c r="AB64" s="5">
        <v>12</v>
      </c>
      <c r="AC64" s="5">
        <v>6600</v>
      </c>
      <c r="AD64" s="5">
        <v>50</v>
      </c>
    </row>
    <row r="65" spans="1:30" ht="20.100000000000001" customHeight="1">
      <c r="A65" s="31">
        <v>61</v>
      </c>
      <c r="B65" s="41">
        <v>3314528559</v>
      </c>
      <c r="C65" s="12" t="s">
        <v>665</v>
      </c>
      <c r="D65" s="4"/>
      <c r="E65" s="4"/>
      <c r="F65" s="4"/>
      <c r="G65" s="4">
        <v>19</v>
      </c>
      <c r="H65" s="4">
        <v>9900</v>
      </c>
      <c r="I65" s="4">
        <f>ROUNDUP(H65*0.75%,0)</f>
        <v>75</v>
      </c>
      <c r="J65" s="4">
        <v>23</v>
      </c>
      <c r="K65" s="4">
        <v>11550</v>
      </c>
      <c r="L65" s="4">
        <f t="shared" si="18"/>
        <v>87</v>
      </c>
      <c r="M65" s="4">
        <v>26</v>
      </c>
      <c r="N65" s="4">
        <v>14850</v>
      </c>
      <c r="O65" s="4">
        <f t="shared" si="19"/>
        <v>112</v>
      </c>
      <c r="P65" s="4">
        <v>0</v>
      </c>
      <c r="Q65" s="4">
        <v>0</v>
      </c>
      <c r="R65" s="4">
        <f t="shared" si="20"/>
        <v>0</v>
      </c>
      <c r="S65" s="4">
        <v>0</v>
      </c>
      <c r="T65" s="4">
        <v>0</v>
      </c>
      <c r="U65" s="4">
        <f t="shared" si="21"/>
        <v>0</v>
      </c>
      <c r="V65" s="4">
        <f t="shared" si="7"/>
        <v>68</v>
      </c>
      <c r="W65" s="4">
        <f t="shared" si="8"/>
        <v>36300</v>
      </c>
      <c r="X65" s="4">
        <f t="shared" si="9"/>
        <v>274</v>
      </c>
      <c r="Y65" s="28">
        <f t="shared" si="10"/>
        <v>0</v>
      </c>
      <c r="Z65" s="16">
        <v>3314528559</v>
      </c>
      <c r="AA65" s="5" t="s">
        <v>665</v>
      </c>
      <c r="AB65" s="5">
        <v>26</v>
      </c>
      <c r="AC65" s="5">
        <v>14850</v>
      </c>
      <c r="AD65" s="5">
        <v>112</v>
      </c>
    </row>
    <row r="66" spans="1:30" ht="20.100000000000001" customHeight="1">
      <c r="A66" s="31">
        <v>62</v>
      </c>
      <c r="B66" s="41">
        <v>3312359208</v>
      </c>
      <c r="C66" s="12" t="s">
        <v>749</v>
      </c>
      <c r="D66" s="4"/>
      <c r="E66" s="4"/>
      <c r="F66" s="4"/>
      <c r="G66" s="4"/>
      <c r="H66" s="4"/>
      <c r="I66" s="4"/>
      <c r="J66" s="4"/>
      <c r="K66" s="4"/>
      <c r="L66" s="4">
        <f t="shared" si="18"/>
        <v>0</v>
      </c>
      <c r="M66" s="4">
        <v>4</v>
      </c>
      <c r="N66" s="4">
        <v>2200</v>
      </c>
      <c r="O66" s="4">
        <f t="shared" si="19"/>
        <v>17</v>
      </c>
      <c r="P66" s="4">
        <v>0</v>
      </c>
      <c r="Q66" s="4">
        <v>0</v>
      </c>
      <c r="R66" s="4">
        <f t="shared" si="20"/>
        <v>0</v>
      </c>
      <c r="S66" s="4">
        <v>0</v>
      </c>
      <c r="T66" s="4">
        <v>0</v>
      </c>
      <c r="U66" s="4">
        <f t="shared" si="21"/>
        <v>0</v>
      </c>
      <c r="V66" s="4">
        <f t="shared" si="7"/>
        <v>4</v>
      </c>
      <c r="W66" s="4">
        <f t="shared" si="8"/>
        <v>2200</v>
      </c>
      <c r="X66" s="4">
        <f t="shared" si="9"/>
        <v>17</v>
      </c>
      <c r="Y66" s="28">
        <f t="shared" si="10"/>
        <v>0</v>
      </c>
      <c r="Z66" s="16">
        <v>3312359208</v>
      </c>
      <c r="AA66" s="5" t="s">
        <v>749</v>
      </c>
      <c r="AB66" s="5">
        <v>4</v>
      </c>
      <c r="AC66" s="5">
        <v>2200</v>
      </c>
      <c r="AD66" s="5">
        <v>17</v>
      </c>
    </row>
    <row r="67" spans="1:30" ht="20.100000000000001" customHeight="1">
      <c r="A67" s="31">
        <v>63</v>
      </c>
      <c r="B67" s="41">
        <v>3314565406</v>
      </c>
      <c r="C67" s="12" t="s">
        <v>671</v>
      </c>
      <c r="D67" s="4"/>
      <c r="E67" s="4"/>
      <c r="F67" s="4"/>
      <c r="G67" s="4">
        <v>5</v>
      </c>
      <c r="H67" s="4">
        <v>2750</v>
      </c>
      <c r="I67" s="4">
        <f>ROUNDUP(H67*0.75%,0)</f>
        <v>21</v>
      </c>
      <c r="J67" s="4">
        <v>14</v>
      </c>
      <c r="K67" s="4">
        <v>7150</v>
      </c>
      <c r="L67" s="4">
        <f t="shared" si="18"/>
        <v>54</v>
      </c>
      <c r="M67" s="4">
        <v>0</v>
      </c>
      <c r="N67" s="4">
        <v>0</v>
      </c>
      <c r="O67" s="4">
        <f t="shared" si="19"/>
        <v>0</v>
      </c>
      <c r="P67" s="4">
        <v>0</v>
      </c>
      <c r="Q67" s="4">
        <v>0</v>
      </c>
      <c r="R67" s="4">
        <f t="shared" si="20"/>
        <v>0</v>
      </c>
      <c r="S67" s="4">
        <v>0</v>
      </c>
      <c r="T67" s="4">
        <v>0</v>
      </c>
      <c r="U67" s="4">
        <f t="shared" si="21"/>
        <v>0</v>
      </c>
      <c r="V67" s="4">
        <f t="shared" si="7"/>
        <v>19</v>
      </c>
      <c r="W67" s="4">
        <f t="shared" si="8"/>
        <v>9900</v>
      </c>
      <c r="X67" s="4">
        <f t="shared" si="9"/>
        <v>75</v>
      </c>
      <c r="Z67" s="16"/>
      <c r="AA67" s="16"/>
    </row>
    <row r="68" spans="1:30" ht="20.100000000000001" customHeight="1">
      <c r="A68" s="31">
        <v>64</v>
      </c>
      <c r="B68" s="41">
        <v>3314565827</v>
      </c>
      <c r="C68" s="12" t="s">
        <v>672</v>
      </c>
      <c r="D68" s="4"/>
      <c r="E68" s="4"/>
      <c r="F68" s="4"/>
      <c r="G68" s="4">
        <v>5</v>
      </c>
      <c r="H68" s="4">
        <v>2750</v>
      </c>
      <c r="I68" s="4">
        <f>ROUNDUP(H68*0.75%,0)</f>
        <v>21</v>
      </c>
      <c r="J68" s="4">
        <v>20</v>
      </c>
      <c r="K68" s="4">
        <v>10450</v>
      </c>
      <c r="L68" s="4">
        <f t="shared" si="18"/>
        <v>79</v>
      </c>
      <c r="M68" s="4">
        <v>0</v>
      </c>
      <c r="N68" s="4">
        <v>0</v>
      </c>
      <c r="O68" s="4">
        <f t="shared" si="19"/>
        <v>0</v>
      </c>
      <c r="P68" s="4">
        <v>0</v>
      </c>
      <c r="Q68" s="4">
        <v>0</v>
      </c>
      <c r="R68" s="4">
        <f t="shared" si="20"/>
        <v>0</v>
      </c>
      <c r="S68" s="4">
        <v>0</v>
      </c>
      <c r="T68" s="4">
        <v>0</v>
      </c>
      <c r="U68" s="4">
        <f t="shared" si="21"/>
        <v>0</v>
      </c>
      <c r="V68" s="4">
        <f t="shared" si="7"/>
        <v>25</v>
      </c>
      <c r="W68" s="4">
        <f t="shared" si="8"/>
        <v>13200</v>
      </c>
      <c r="X68" s="4">
        <f t="shared" si="9"/>
        <v>100</v>
      </c>
      <c r="Z68" s="16"/>
      <c r="AA68" s="16"/>
    </row>
    <row r="69" spans="1:30" ht="20.100000000000001" customHeight="1">
      <c r="A69" s="31">
        <v>65</v>
      </c>
      <c r="B69" s="41">
        <v>3314565741</v>
      </c>
      <c r="C69" s="12" t="s">
        <v>673</v>
      </c>
      <c r="D69" s="4"/>
      <c r="E69" s="4"/>
      <c r="F69" s="4"/>
      <c r="G69" s="4">
        <v>6</v>
      </c>
      <c r="H69" s="4">
        <v>3300</v>
      </c>
      <c r="I69" s="4">
        <f t="shared" ref="I69" si="22">ROUNDUP(H69*0.75%,0)</f>
        <v>25</v>
      </c>
      <c r="J69" s="4">
        <v>16</v>
      </c>
      <c r="K69" s="4">
        <v>8250</v>
      </c>
      <c r="L69" s="4">
        <f t="shared" si="18"/>
        <v>62</v>
      </c>
      <c r="M69" s="4">
        <v>0</v>
      </c>
      <c r="N69" s="4">
        <v>0</v>
      </c>
      <c r="O69" s="4">
        <f t="shared" si="19"/>
        <v>0</v>
      </c>
      <c r="P69" s="4">
        <v>0</v>
      </c>
      <c r="Q69" s="4">
        <v>0</v>
      </c>
      <c r="R69" s="4">
        <f t="shared" si="20"/>
        <v>0</v>
      </c>
      <c r="S69" s="4">
        <v>0</v>
      </c>
      <c r="T69" s="4">
        <v>0</v>
      </c>
      <c r="U69" s="4">
        <f t="shared" si="21"/>
        <v>0</v>
      </c>
      <c r="V69" s="4">
        <f t="shared" si="7"/>
        <v>22</v>
      </c>
      <c r="W69" s="4">
        <f t="shared" si="8"/>
        <v>11550</v>
      </c>
      <c r="X69" s="4">
        <f t="shared" si="9"/>
        <v>87</v>
      </c>
      <c r="Z69" s="16"/>
      <c r="AA69" s="16"/>
    </row>
    <row r="70" spans="1:30" ht="20.100000000000001" customHeight="1">
      <c r="A70" s="31">
        <v>66</v>
      </c>
      <c r="B70" s="41">
        <v>3311539322</v>
      </c>
      <c r="C70" s="12" t="s">
        <v>528</v>
      </c>
      <c r="D70" s="4">
        <v>24</v>
      </c>
      <c r="E70" s="4">
        <v>13200</v>
      </c>
      <c r="F70" s="4">
        <f t="shared" ref="F70:F76" si="23">ROUNDUP(E70*0.75%,0)</f>
        <v>99</v>
      </c>
      <c r="G70" s="4">
        <v>3</v>
      </c>
      <c r="H70" s="4">
        <v>1650</v>
      </c>
      <c r="I70" s="4">
        <f t="shared" ref="I70:I77" si="24">ROUNDUP(H70*0.75%,0)</f>
        <v>13</v>
      </c>
      <c r="J70" s="4">
        <v>0</v>
      </c>
      <c r="K70" s="4">
        <v>0</v>
      </c>
      <c r="L70" s="4">
        <f t="shared" si="18"/>
        <v>0</v>
      </c>
      <c r="M70" s="4">
        <v>0</v>
      </c>
      <c r="N70" s="4">
        <v>0</v>
      </c>
      <c r="O70" s="4">
        <f t="shared" si="19"/>
        <v>0</v>
      </c>
      <c r="P70" s="4">
        <v>0</v>
      </c>
      <c r="Q70" s="4">
        <v>0</v>
      </c>
      <c r="R70" s="4">
        <f t="shared" si="20"/>
        <v>0</v>
      </c>
      <c r="S70" s="4">
        <v>0</v>
      </c>
      <c r="T70" s="4">
        <v>0</v>
      </c>
      <c r="U70" s="4">
        <f t="shared" si="21"/>
        <v>0</v>
      </c>
      <c r="V70" s="4">
        <f t="shared" ref="V70:V133" si="25">+D70+G70+J70+M70+P70+S70</f>
        <v>27</v>
      </c>
      <c r="W70" s="4">
        <f t="shared" ref="W70:W133" si="26">+E70+H70+K70+N70+Q70+T70</f>
        <v>14850</v>
      </c>
      <c r="X70" s="4">
        <f t="shared" ref="X70:X133" si="27">+F70+I70+L70+O70+R70+U70</f>
        <v>112</v>
      </c>
      <c r="Z70" s="16"/>
      <c r="AA70" s="16"/>
    </row>
    <row r="71" spans="1:30" ht="20.100000000000001" customHeight="1">
      <c r="A71" s="31">
        <v>67</v>
      </c>
      <c r="B71" s="41">
        <v>3312359353</v>
      </c>
      <c r="C71" s="12" t="s">
        <v>531</v>
      </c>
      <c r="D71" s="4">
        <v>26</v>
      </c>
      <c r="E71" s="4">
        <v>14850</v>
      </c>
      <c r="F71" s="4">
        <f t="shared" si="23"/>
        <v>112</v>
      </c>
      <c r="G71" s="4">
        <v>22</v>
      </c>
      <c r="H71" s="4">
        <v>11000</v>
      </c>
      <c r="I71" s="4">
        <f t="shared" si="24"/>
        <v>83</v>
      </c>
      <c r="J71" s="4">
        <v>0</v>
      </c>
      <c r="K71" s="4">
        <v>0</v>
      </c>
      <c r="L71" s="4">
        <f t="shared" si="18"/>
        <v>0</v>
      </c>
      <c r="M71" s="4">
        <v>0</v>
      </c>
      <c r="N71" s="4">
        <v>0</v>
      </c>
      <c r="O71" s="4">
        <f t="shared" si="19"/>
        <v>0</v>
      </c>
      <c r="P71" s="4">
        <v>0</v>
      </c>
      <c r="Q71" s="4">
        <v>0</v>
      </c>
      <c r="R71" s="4">
        <f t="shared" si="20"/>
        <v>0</v>
      </c>
      <c r="S71" s="4">
        <v>0</v>
      </c>
      <c r="T71" s="4">
        <v>0</v>
      </c>
      <c r="U71" s="4">
        <f t="shared" si="21"/>
        <v>0</v>
      </c>
      <c r="V71" s="4">
        <f t="shared" si="25"/>
        <v>48</v>
      </c>
      <c r="W71" s="4">
        <f t="shared" si="26"/>
        <v>25850</v>
      </c>
      <c r="X71" s="4">
        <f t="shared" si="27"/>
        <v>195</v>
      </c>
      <c r="Z71" s="16"/>
      <c r="AA71" s="16"/>
    </row>
    <row r="72" spans="1:30" ht="20.100000000000001" customHeight="1">
      <c r="A72" s="31">
        <v>68</v>
      </c>
      <c r="B72" s="41">
        <v>2504376659</v>
      </c>
      <c r="C72" s="12" t="s">
        <v>502</v>
      </c>
      <c r="D72" s="4">
        <v>23</v>
      </c>
      <c r="E72" s="4">
        <v>12650</v>
      </c>
      <c r="F72" s="4">
        <f t="shared" si="23"/>
        <v>95</v>
      </c>
      <c r="G72" s="4">
        <v>15</v>
      </c>
      <c r="H72" s="4">
        <v>7700</v>
      </c>
      <c r="I72" s="4">
        <f t="shared" si="24"/>
        <v>58</v>
      </c>
      <c r="J72" s="4">
        <v>0</v>
      </c>
      <c r="K72" s="4">
        <v>0</v>
      </c>
      <c r="L72" s="4">
        <f t="shared" si="18"/>
        <v>0</v>
      </c>
      <c r="M72" s="4">
        <v>0</v>
      </c>
      <c r="N72" s="4">
        <v>0</v>
      </c>
      <c r="O72" s="4">
        <f t="shared" si="19"/>
        <v>0</v>
      </c>
      <c r="P72" s="4">
        <v>0</v>
      </c>
      <c r="Q72" s="4">
        <v>0</v>
      </c>
      <c r="R72" s="4">
        <f t="shared" si="20"/>
        <v>0</v>
      </c>
      <c r="S72" s="4">
        <v>0</v>
      </c>
      <c r="T72" s="4">
        <v>0</v>
      </c>
      <c r="U72" s="4">
        <f t="shared" si="21"/>
        <v>0</v>
      </c>
      <c r="V72" s="4">
        <f t="shared" si="25"/>
        <v>38</v>
      </c>
      <c r="W72" s="4">
        <f t="shared" si="26"/>
        <v>20350</v>
      </c>
      <c r="X72" s="4">
        <f t="shared" si="27"/>
        <v>153</v>
      </c>
      <c r="Z72" s="16"/>
      <c r="AA72" s="16"/>
    </row>
    <row r="73" spans="1:30" ht="20.100000000000001" customHeight="1">
      <c r="A73" s="31">
        <v>69</v>
      </c>
      <c r="B73" s="41">
        <v>3314348210</v>
      </c>
      <c r="C73" s="12" t="s">
        <v>569</v>
      </c>
      <c r="D73" s="4">
        <v>23</v>
      </c>
      <c r="E73" s="4">
        <v>12650</v>
      </c>
      <c r="F73" s="4">
        <f t="shared" si="23"/>
        <v>95</v>
      </c>
      <c r="G73" s="4">
        <v>4</v>
      </c>
      <c r="H73" s="4">
        <v>2200</v>
      </c>
      <c r="I73" s="4">
        <f t="shared" si="24"/>
        <v>17</v>
      </c>
      <c r="J73" s="4">
        <v>0</v>
      </c>
      <c r="K73" s="4">
        <v>0</v>
      </c>
      <c r="L73" s="4">
        <f t="shared" si="18"/>
        <v>0</v>
      </c>
      <c r="M73" s="4">
        <v>0</v>
      </c>
      <c r="N73" s="4">
        <v>0</v>
      </c>
      <c r="O73" s="4">
        <f t="shared" si="19"/>
        <v>0</v>
      </c>
      <c r="P73" s="4">
        <v>0</v>
      </c>
      <c r="Q73" s="4">
        <v>0</v>
      </c>
      <c r="R73" s="4">
        <f t="shared" si="20"/>
        <v>0</v>
      </c>
      <c r="S73" s="4">
        <v>0</v>
      </c>
      <c r="T73" s="4">
        <v>0</v>
      </c>
      <c r="U73" s="4">
        <f t="shared" si="21"/>
        <v>0</v>
      </c>
      <c r="V73" s="4">
        <f t="shared" si="25"/>
        <v>27</v>
      </c>
      <c r="W73" s="4">
        <f t="shared" si="26"/>
        <v>14850</v>
      </c>
      <c r="X73" s="4">
        <f t="shared" si="27"/>
        <v>112</v>
      </c>
      <c r="Z73" s="16"/>
      <c r="AA73" s="16"/>
    </row>
    <row r="74" spans="1:30" ht="20.100000000000001" customHeight="1">
      <c r="A74" s="31">
        <v>70</v>
      </c>
      <c r="B74" s="41">
        <v>3314347602</v>
      </c>
      <c r="C74" s="12" t="s">
        <v>572</v>
      </c>
      <c r="D74" s="4">
        <v>26</v>
      </c>
      <c r="E74" s="4">
        <v>14850</v>
      </c>
      <c r="F74" s="4">
        <f t="shared" si="23"/>
        <v>112</v>
      </c>
      <c r="G74" s="4">
        <v>8</v>
      </c>
      <c r="H74" s="4">
        <v>4400</v>
      </c>
      <c r="I74" s="4">
        <f t="shared" si="24"/>
        <v>33</v>
      </c>
      <c r="J74" s="4">
        <v>0</v>
      </c>
      <c r="K74" s="4">
        <v>0</v>
      </c>
      <c r="L74" s="4">
        <f t="shared" si="18"/>
        <v>0</v>
      </c>
      <c r="M74" s="4">
        <v>0</v>
      </c>
      <c r="N74" s="4">
        <v>0</v>
      </c>
      <c r="O74" s="4">
        <f t="shared" si="19"/>
        <v>0</v>
      </c>
      <c r="P74" s="4">
        <v>0</v>
      </c>
      <c r="Q74" s="4">
        <v>0</v>
      </c>
      <c r="R74" s="4">
        <f t="shared" si="20"/>
        <v>0</v>
      </c>
      <c r="S74" s="4">
        <v>0</v>
      </c>
      <c r="T74" s="4">
        <v>0</v>
      </c>
      <c r="U74" s="4">
        <f t="shared" si="21"/>
        <v>0</v>
      </c>
      <c r="V74" s="4">
        <f t="shared" si="25"/>
        <v>34</v>
      </c>
      <c r="W74" s="4">
        <f t="shared" si="26"/>
        <v>19250</v>
      </c>
      <c r="X74" s="4">
        <f t="shared" si="27"/>
        <v>145</v>
      </c>
      <c r="Z74" s="16"/>
      <c r="AA74" s="16"/>
    </row>
    <row r="75" spans="1:30" ht="20.100000000000001" customHeight="1">
      <c r="A75" s="31">
        <v>71</v>
      </c>
      <c r="B75" s="41">
        <v>3314453013</v>
      </c>
      <c r="C75" s="12" t="s">
        <v>624</v>
      </c>
      <c r="D75" s="4">
        <v>17</v>
      </c>
      <c r="E75" s="4">
        <v>9350</v>
      </c>
      <c r="F75" s="4">
        <f t="shared" si="23"/>
        <v>71</v>
      </c>
      <c r="G75" s="4">
        <v>12</v>
      </c>
      <c r="H75" s="4">
        <v>6050</v>
      </c>
      <c r="I75" s="4">
        <f t="shared" si="24"/>
        <v>46</v>
      </c>
      <c r="J75" s="4">
        <v>0</v>
      </c>
      <c r="K75" s="4">
        <v>0</v>
      </c>
      <c r="L75" s="4">
        <f t="shared" si="18"/>
        <v>0</v>
      </c>
      <c r="M75" s="4">
        <v>0</v>
      </c>
      <c r="N75" s="4">
        <v>0</v>
      </c>
      <c r="O75" s="4">
        <f t="shared" si="19"/>
        <v>0</v>
      </c>
      <c r="P75" s="4">
        <v>0</v>
      </c>
      <c r="Q75" s="4">
        <v>0</v>
      </c>
      <c r="R75" s="4">
        <f t="shared" si="20"/>
        <v>0</v>
      </c>
      <c r="S75" s="4">
        <v>0</v>
      </c>
      <c r="T75" s="4">
        <v>0</v>
      </c>
      <c r="U75" s="4">
        <f t="shared" si="21"/>
        <v>0</v>
      </c>
      <c r="V75" s="4">
        <f t="shared" si="25"/>
        <v>29</v>
      </c>
      <c r="W75" s="4">
        <f t="shared" si="26"/>
        <v>15400</v>
      </c>
      <c r="X75" s="4">
        <f t="shared" si="27"/>
        <v>117</v>
      </c>
      <c r="Z75" s="16"/>
      <c r="AA75" s="5"/>
      <c r="AB75" s="5"/>
      <c r="AC75" s="5"/>
      <c r="AD75" s="5"/>
    </row>
    <row r="76" spans="1:30" ht="20.100000000000001" customHeight="1">
      <c r="A76" s="31">
        <v>72</v>
      </c>
      <c r="B76" s="41">
        <v>3314452979</v>
      </c>
      <c r="C76" s="12" t="s">
        <v>625</v>
      </c>
      <c r="D76" s="4">
        <v>18</v>
      </c>
      <c r="E76" s="4">
        <v>9900</v>
      </c>
      <c r="F76" s="4">
        <f t="shared" si="23"/>
        <v>75</v>
      </c>
      <c r="G76" s="4">
        <v>12</v>
      </c>
      <c r="H76" s="4">
        <v>6050</v>
      </c>
      <c r="I76" s="4">
        <f t="shared" si="24"/>
        <v>46</v>
      </c>
      <c r="J76" s="4">
        <v>0</v>
      </c>
      <c r="K76" s="4">
        <v>0</v>
      </c>
      <c r="L76" s="4">
        <f t="shared" si="18"/>
        <v>0</v>
      </c>
      <c r="M76" s="4">
        <v>0</v>
      </c>
      <c r="N76" s="4">
        <v>0</v>
      </c>
      <c r="O76" s="4">
        <f t="shared" si="19"/>
        <v>0</v>
      </c>
      <c r="P76" s="4">
        <v>0</v>
      </c>
      <c r="Q76" s="4">
        <v>0</v>
      </c>
      <c r="R76" s="4">
        <f t="shared" si="20"/>
        <v>0</v>
      </c>
      <c r="S76" s="4">
        <v>0</v>
      </c>
      <c r="T76" s="4">
        <v>0</v>
      </c>
      <c r="U76" s="4">
        <f t="shared" si="21"/>
        <v>0</v>
      </c>
      <c r="V76" s="4">
        <f t="shared" si="25"/>
        <v>30</v>
      </c>
      <c r="W76" s="4">
        <f t="shared" si="26"/>
        <v>15950</v>
      </c>
      <c r="X76" s="4">
        <f t="shared" si="27"/>
        <v>121</v>
      </c>
      <c r="Z76" s="16"/>
      <c r="AA76" s="5"/>
      <c r="AB76" s="5"/>
      <c r="AC76" s="5"/>
      <c r="AD76" s="5"/>
    </row>
    <row r="77" spans="1:30" ht="20.100000000000001" customHeight="1">
      <c r="A77" s="31">
        <v>73</v>
      </c>
      <c r="B77" s="41">
        <v>3314505607</v>
      </c>
      <c r="C77" s="12" t="s">
        <v>668</v>
      </c>
      <c r="D77" s="4"/>
      <c r="E77" s="4"/>
      <c r="F77" s="4"/>
      <c r="G77" s="4">
        <v>6</v>
      </c>
      <c r="H77" s="4">
        <v>3300</v>
      </c>
      <c r="I77" s="4">
        <f t="shared" si="24"/>
        <v>25</v>
      </c>
      <c r="J77" s="4">
        <v>0</v>
      </c>
      <c r="K77" s="4">
        <v>0</v>
      </c>
      <c r="L77" s="4">
        <f t="shared" si="18"/>
        <v>0</v>
      </c>
      <c r="M77" s="4">
        <v>0</v>
      </c>
      <c r="N77" s="4">
        <v>0</v>
      </c>
      <c r="O77" s="4">
        <f t="shared" si="19"/>
        <v>0</v>
      </c>
      <c r="P77" s="4">
        <v>0</v>
      </c>
      <c r="Q77" s="4">
        <v>0</v>
      </c>
      <c r="R77" s="4">
        <f t="shared" si="20"/>
        <v>0</v>
      </c>
      <c r="S77" s="4">
        <v>0</v>
      </c>
      <c r="T77" s="4">
        <v>0</v>
      </c>
      <c r="U77" s="4">
        <f t="shared" si="21"/>
        <v>0</v>
      </c>
      <c r="V77" s="4">
        <f t="shared" si="25"/>
        <v>6</v>
      </c>
      <c r="W77" s="4">
        <f t="shared" si="26"/>
        <v>3300</v>
      </c>
      <c r="X77" s="4">
        <f t="shared" si="27"/>
        <v>25</v>
      </c>
      <c r="Z77" s="16"/>
      <c r="AA77" s="5"/>
      <c r="AB77" s="5"/>
      <c r="AC77" s="5"/>
      <c r="AD77" s="5"/>
    </row>
    <row r="78" spans="1:30" ht="20.100000000000001" customHeight="1">
      <c r="A78" s="31">
        <v>74</v>
      </c>
      <c r="B78" s="41">
        <v>3311055585</v>
      </c>
      <c r="C78" s="12" t="s">
        <v>462</v>
      </c>
      <c r="D78" s="4">
        <v>12</v>
      </c>
      <c r="E78" s="4">
        <v>6050</v>
      </c>
      <c r="F78" s="4">
        <f t="shared" ref="F78:F81" si="28">ROUNDUP(E78*0.75%,0)</f>
        <v>46</v>
      </c>
      <c r="G78" s="4">
        <v>0</v>
      </c>
      <c r="H78" s="4">
        <v>0</v>
      </c>
      <c r="I78" s="4">
        <f t="shared" ref="I78:I112" si="29">ROUNDUP(H78*0.75%,0)</f>
        <v>0</v>
      </c>
      <c r="J78" s="4">
        <v>0</v>
      </c>
      <c r="K78" s="4">
        <v>0</v>
      </c>
      <c r="L78" s="4">
        <f t="shared" si="18"/>
        <v>0</v>
      </c>
      <c r="M78" s="4">
        <v>0</v>
      </c>
      <c r="N78" s="4">
        <v>0</v>
      </c>
      <c r="O78" s="4">
        <f t="shared" si="19"/>
        <v>0</v>
      </c>
      <c r="P78" s="4">
        <v>0</v>
      </c>
      <c r="Q78" s="4">
        <v>0</v>
      </c>
      <c r="R78" s="4">
        <f t="shared" si="20"/>
        <v>0</v>
      </c>
      <c r="S78" s="4">
        <v>0</v>
      </c>
      <c r="T78" s="4">
        <v>0</v>
      </c>
      <c r="U78" s="4">
        <f t="shared" si="21"/>
        <v>0</v>
      </c>
      <c r="V78" s="4">
        <f t="shared" si="25"/>
        <v>12</v>
      </c>
      <c r="W78" s="4">
        <f t="shared" si="26"/>
        <v>6050</v>
      </c>
      <c r="X78" s="4">
        <f t="shared" si="27"/>
        <v>46</v>
      </c>
      <c r="Z78" s="16"/>
      <c r="AA78" s="5"/>
      <c r="AB78" s="5"/>
      <c r="AC78" s="5"/>
      <c r="AD78" s="5"/>
    </row>
    <row r="79" spans="1:30" ht="20.100000000000001" customHeight="1">
      <c r="A79" s="31">
        <v>75</v>
      </c>
      <c r="B79" s="41">
        <v>3311076704</v>
      </c>
      <c r="C79" s="12" t="s">
        <v>526</v>
      </c>
      <c r="D79" s="4">
        <v>8</v>
      </c>
      <c r="E79" s="4">
        <v>4400</v>
      </c>
      <c r="F79" s="4">
        <f t="shared" si="28"/>
        <v>33</v>
      </c>
      <c r="G79" s="4">
        <v>0</v>
      </c>
      <c r="H79" s="4">
        <v>0</v>
      </c>
      <c r="I79" s="4">
        <f t="shared" si="29"/>
        <v>0</v>
      </c>
      <c r="J79" s="4">
        <v>0</v>
      </c>
      <c r="K79" s="4">
        <v>0</v>
      </c>
      <c r="L79" s="4">
        <f t="shared" si="18"/>
        <v>0</v>
      </c>
      <c r="M79" s="4">
        <v>0</v>
      </c>
      <c r="N79" s="4">
        <v>0</v>
      </c>
      <c r="O79" s="4">
        <f t="shared" si="19"/>
        <v>0</v>
      </c>
      <c r="P79" s="4">
        <v>0</v>
      </c>
      <c r="Q79" s="4">
        <v>0</v>
      </c>
      <c r="R79" s="4">
        <f t="shared" si="20"/>
        <v>0</v>
      </c>
      <c r="S79" s="4">
        <v>0</v>
      </c>
      <c r="T79" s="4">
        <v>0</v>
      </c>
      <c r="U79" s="4">
        <f t="shared" si="21"/>
        <v>0</v>
      </c>
      <c r="V79" s="4">
        <f t="shared" si="25"/>
        <v>8</v>
      </c>
      <c r="W79" s="4">
        <f t="shared" si="26"/>
        <v>4400</v>
      </c>
      <c r="X79" s="4">
        <f t="shared" si="27"/>
        <v>33</v>
      </c>
      <c r="Z79" s="16"/>
      <c r="AA79" s="5"/>
      <c r="AB79" s="5"/>
      <c r="AC79" s="5"/>
      <c r="AD79" s="5"/>
    </row>
    <row r="80" spans="1:30" ht="20.100000000000001" customHeight="1">
      <c r="A80" s="31">
        <v>76</v>
      </c>
      <c r="B80" s="41">
        <v>3311065789</v>
      </c>
      <c r="C80" s="12" t="s">
        <v>527</v>
      </c>
      <c r="D80" s="4">
        <v>9</v>
      </c>
      <c r="E80" s="4">
        <v>4950</v>
      </c>
      <c r="F80" s="4">
        <f t="shared" si="28"/>
        <v>38</v>
      </c>
      <c r="G80" s="4">
        <v>0</v>
      </c>
      <c r="H80" s="4">
        <v>0</v>
      </c>
      <c r="I80" s="4">
        <f t="shared" si="29"/>
        <v>0</v>
      </c>
      <c r="J80" s="4">
        <v>0</v>
      </c>
      <c r="K80" s="4">
        <v>0</v>
      </c>
      <c r="L80" s="4">
        <f t="shared" si="18"/>
        <v>0</v>
      </c>
      <c r="M80" s="4">
        <v>0</v>
      </c>
      <c r="N80" s="4">
        <v>0</v>
      </c>
      <c r="O80" s="4">
        <f t="shared" si="19"/>
        <v>0</v>
      </c>
      <c r="P80" s="4">
        <v>0</v>
      </c>
      <c r="Q80" s="4">
        <v>0</v>
      </c>
      <c r="R80" s="4">
        <f t="shared" si="20"/>
        <v>0</v>
      </c>
      <c r="S80" s="4">
        <v>0</v>
      </c>
      <c r="T80" s="4">
        <v>0</v>
      </c>
      <c r="U80" s="4">
        <f t="shared" si="21"/>
        <v>0</v>
      </c>
      <c r="V80" s="4">
        <f t="shared" si="25"/>
        <v>9</v>
      </c>
      <c r="W80" s="4">
        <f t="shared" si="26"/>
        <v>4950</v>
      </c>
      <c r="X80" s="4">
        <f t="shared" si="27"/>
        <v>38</v>
      </c>
      <c r="Z80" s="16"/>
      <c r="AA80" s="5"/>
      <c r="AB80" s="5"/>
      <c r="AC80" s="5"/>
      <c r="AD80" s="5"/>
    </row>
    <row r="81" spans="1:30" ht="20.100000000000001" customHeight="1">
      <c r="A81" s="31">
        <v>77</v>
      </c>
      <c r="B81" s="41">
        <v>3312159143</v>
      </c>
      <c r="C81" s="12" t="s">
        <v>530</v>
      </c>
      <c r="D81" s="4">
        <v>19</v>
      </c>
      <c r="E81" s="4">
        <v>10450</v>
      </c>
      <c r="F81" s="4">
        <f t="shared" si="28"/>
        <v>79</v>
      </c>
      <c r="G81" s="4">
        <v>0</v>
      </c>
      <c r="H81" s="4">
        <v>0</v>
      </c>
      <c r="I81" s="4">
        <f t="shared" si="29"/>
        <v>0</v>
      </c>
      <c r="J81" s="4">
        <v>0</v>
      </c>
      <c r="K81" s="4">
        <v>0</v>
      </c>
      <c r="L81" s="4">
        <f t="shared" si="18"/>
        <v>0</v>
      </c>
      <c r="M81" s="4">
        <v>0</v>
      </c>
      <c r="N81" s="4">
        <v>0</v>
      </c>
      <c r="O81" s="4">
        <f t="shared" si="19"/>
        <v>0</v>
      </c>
      <c r="P81" s="4">
        <v>0</v>
      </c>
      <c r="Q81" s="4">
        <v>0</v>
      </c>
      <c r="R81" s="4">
        <f t="shared" si="20"/>
        <v>0</v>
      </c>
      <c r="S81" s="4">
        <v>0</v>
      </c>
      <c r="T81" s="4">
        <v>0</v>
      </c>
      <c r="U81" s="4">
        <f t="shared" si="21"/>
        <v>0</v>
      </c>
      <c r="V81" s="4">
        <f t="shared" si="25"/>
        <v>19</v>
      </c>
      <c r="W81" s="4">
        <f t="shared" si="26"/>
        <v>10450</v>
      </c>
      <c r="X81" s="4">
        <f t="shared" si="27"/>
        <v>79</v>
      </c>
      <c r="Z81" s="16"/>
      <c r="AA81" s="5"/>
      <c r="AB81" s="5"/>
      <c r="AC81" s="5"/>
      <c r="AD81" s="5"/>
    </row>
    <row r="82" spans="1:30" ht="20.100000000000001" customHeight="1">
      <c r="A82" s="31">
        <v>78</v>
      </c>
      <c r="B82" s="41">
        <v>3311597878</v>
      </c>
      <c r="C82" s="12" t="s">
        <v>182</v>
      </c>
      <c r="D82" s="4"/>
      <c r="E82" s="4"/>
      <c r="F82" s="4"/>
      <c r="G82" s="4">
        <v>0</v>
      </c>
      <c r="H82" s="4">
        <v>0</v>
      </c>
      <c r="I82" s="4">
        <f t="shared" si="29"/>
        <v>0</v>
      </c>
      <c r="J82" s="4">
        <v>0</v>
      </c>
      <c r="K82" s="4">
        <v>0</v>
      </c>
      <c r="L82" s="4">
        <f t="shared" si="18"/>
        <v>0</v>
      </c>
      <c r="M82" s="4">
        <v>0</v>
      </c>
      <c r="N82" s="4">
        <v>0</v>
      </c>
      <c r="O82" s="4">
        <f t="shared" si="19"/>
        <v>0</v>
      </c>
      <c r="P82" s="4">
        <v>0</v>
      </c>
      <c r="Q82" s="4">
        <v>0</v>
      </c>
      <c r="R82" s="4">
        <f t="shared" si="20"/>
        <v>0</v>
      </c>
      <c r="S82" s="4">
        <v>0</v>
      </c>
      <c r="T82" s="4">
        <v>0</v>
      </c>
      <c r="U82" s="4">
        <f t="shared" si="21"/>
        <v>0</v>
      </c>
      <c r="V82" s="4">
        <f t="shared" si="25"/>
        <v>0</v>
      </c>
      <c r="W82" s="4">
        <f t="shared" si="26"/>
        <v>0</v>
      </c>
      <c r="X82" s="4">
        <f t="shared" si="27"/>
        <v>0</v>
      </c>
      <c r="Z82" s="16"/>
      <c r="AA82" s="5"/>
      <c r="AB82" s="5"/>
      <c r="AC82" s="5"/>
      <c r="AD82" s="5"/>
    </row>
    <row r="83" spans="1:30" ht="20.100000000000001" customHeight="1">
      <c r="A83" s="31">
        <v>79</v>
      </c>
      <c r="B83" s="41">
        <v>3313194122</v>
      </c>
      <c r="C83" s="12" t="s">
        <v>246</v>
      </c>
      <c r="D83" s="4">
        <v>9</v>
      </c>
      <c r="E83" s="4">
        <v>4950</v>
      </c>
      <c r="F83" s="4">
        <f t="shared" ref="F83:F112" si="30">ROUNDUP(E83*0.75%,0)</f>
        <v>38</v>
      </c>
      <c r="G83" s="4">
        <v>0</v>
      </c>
      <c r="H83" s="4">
        <v>0</v>
      </c>
      <c r="I83" s="4">
        <f t="shared" si="29"/>
        <v>0</v>
      </c>
      <c r="J83" s="4">
        <v>0</v>
      </c>
      <c r="K83" s="4">
        <v>0</v>
      </c>
      <c r="L83" s="4">
        <f t="shared" si="18"/>
        <v>0</v>
      </c>
      <c r="M83" s="4">
        <v>0</v>
      </c>
      <c r="N83" s="4">
        <v>0</v>
      </c>
      <c r="O83" s="4">
        <f t="shared" si="19"/>
        <v>0</v>
      </c>
      <c r="P83" s="4">
        <v>0</v>
      </c>
      <c r="Q83" s="4">
        <v>0</v>
      </c>
      <c r="R83" s="4">
        <f t="shared" si="20"/>
        <v>0</v>
      </c>
      <c r="S83" s="4">
        <v>0</v>
      </c>
      <c r="T83" s="4">
        <v>0</v>
      </c>
      <c r="U83" s="4">
        <f t="shared" si="21"/>
        <v>0</v>
      </c>
      <c r="V83" s="4">
        <f t="shared" si="25"/>
        <v>9</v>
      </c>
      <c r="W83" s="4">
        <f t="shared" si="26"/>
        <v>4950</v>
      </c>
      <c r="X83" s="4">
        <f t="shared" si="27"/>
        <v>38</v>
      </c>
      <c r="Z83" s="16"/>
      <c r="AA83" s="5"/>
      <c r="AB83" s="5"/>
      <c r="AC83" s="5"/>
      <c r="AD83" s="5"/>
    </row>
    <row r="84" spans="1:30" ht="20.100000000000001" customHeight="1">
      <c r="A84" s="31">
        <v>80</v>
      </c>
      <c r="B84" s="41">
        <v>3311055994</v>
      </c>
      <c r="C84" s="12" t="s">
        <v>389</v>
      </c>
      <c r="D84" s="4">
        <v>17</v>
      </c>
      <c r="E84" s="4">
        <v>9350</v>
      </c>
      <c r="F84" s="4">
        <f t="shared" si="30"/>
        <v>71</v>
      </c>
      <c r="G84" s="4">
        <v>0</v>
      </c>
      <c r="H84" s="4">
        <v>0</v>
      </c>
      <c r="I84" s="4">
        <f t="shared" si="29"/>
        <v>0</v>
      </c>
      <c r="J84" s="4">
        <v>0</v>
      </c>
      <c r="K84" s="4">
        <v>0</v>
      </c>
      <c r="L84" s="4">
        <f t="shared" si="18"/>
        <v>0</v>
      </c>
      <c r="M84" s="4">
        <v>0</v>
      </c>
      <c r="N84" s="4">
        <v>0</v>
      </c>
      <c r="O84" s="4">
        <f t="shared" si="19"/>
        <v>0</v>
      </c>
      <c r="P84" s="4">
        <v>0</v>
      </c>
      <c r="Q84" s="4">
        <v>0</v>
      </c>
      <c r="R84" s="4">
        <f t="shared" si="20"/>
        <v>0</v>
      </c>
      <c r="S84" s="4">
        <v>0</v>
      </c>
      <c r="T84" s="4">
        <v>0</v>
      </c>
      <c r="U84" s="4">
        <f t="shared" si="21"/>
        <v>0</v>
      </c>
      <c r="V84" s="4">
        <f t="shared" si="25"/>
        <v>17</v>
      </c>
      <c r="W84" s="4">
        <f t="shared" si="26"/>
        <v>9350</v>
      </c>
      <c r="X84" s="4">
        <f t="shared" si="27"/>
        <v>71</v>
      </c>
      <c r="Z84" s="16"/>
      <c r="AA84" s="5"/>
      <c r="AB84" s="5"/>
      <c r="AC84" s="5"/>
      <c r="AD84" s="5"/>
    </row>
    <row r="85" spans="1:30" ht="20.100000000000001" customHeight="1">
      <c r="A85" s="31">
        <v>81</v>
      </c>
      <c r="B85" s="41">
        <v>3313677362</v>
      </c>
      <c r="C85" s="12" t="s">
        <v>412</v>
      </c>
      <c r="D85" s="4">
        <v>5</v>
      </c>
      <c r="E85" s="4">
        <v>2750</v>
      </c>
      <c r="F85" s="4">
        <f t="shared" si="30"/>
        <v>21</v>
      </c>
      <c r="G85" s="4">
        <v>0</v>
      </c>
      <c r="H85" s="4">
        <v>0</v>
      </c>
      <c r="I85" s="4">
        <f t="shared" si="29"/>
        <v>0</v>
      </c>
      <c r="J85" s="4">
        <v>0</v>
      </c>
      <c r="K85" s="4">
        <v>0</v>
      </c>
      <c r="L85" s="4">
        <f t="shared" si="18"/>
        <v>0</v>
      </c>
      <c r="M85" s="4">
        <v>0</v>
      </c>
      <c r="N85" s="4">
        <v>0</v>
      </c>
      <c r="O85" s="4">
        <f t="shared" si="19"/>
        <v>0</v>
      </c>
      <c r="P85" s="4">
        <v>0</v>
      </c>
      <c r="Q85" s="4">
        <v>0</v>
      </c>
      <c r="R85" s="4">
        <f t="shared" si="20"/>
        <v>0</v>
      </c>
      <c r="S85" s="4">
        <v>0</v>
      </c>
      <c r="T85" s="4">
        <v>0</v>
      </c>
      <c r="U85" s="4">
        <f t="shared" si="21"/>
        <v>0</v>
      </c>
      <c r="V85" s="4">
        <f t="shared" si="25"/>
        <v>5</v>
      </c>
      <c r="W85" s="4">
        <f t="shared" si="26"/>
        <v>2750</v>
      </c>
      <c r="X85" s="4">
        <f t="shared" si="27"/>
        <v>21</v>
      </c>
      <c r="Z85" s="16"/>
      <c r="AA85" s="5"/>
      <c r="AB85" s="5"/>
      <c r="AC85" s="5"/>
      <c r="AD85" s="5"/>
    </row>
    <row r="86" spans="1:30" ht="20.100000000000001" customHeight="1">
      <c r="A86" s="31">
        <v>82</v>
      </c>
      <c r="B86" s="41">
        <v>3314022304</v>
      </c>
      <c r="C86" s="12" t="s">
        <v>468</v>
      </c>
      <c r="D86" s="4">
        <v>19</v>
      </c>
      <c r="E86" s="4">
        <v>10450</v>
      </c>
      <c r="F86" s="4">
        <f t="shared" si="30"/>
        <v>79</v>
      </c>
      <c r="G86" s="4">
        <v>0</v>
      </c>
      <c r="H86" s="4">
        <v>0</v>
      </c>
      <c r="I86" s="4">
        <f t="shared" si="29"/>
        <v>0</v>
      </c>
      <c r="J86" s="4">
        <v>0</v>
      </c>
      <c r="K86" s="4">
        <v>0</v>
      </c>
      <c r="L86" s="4">
        <f t="shared" si="18"/>
        <v>0</v>
      </c>
      <c r="M86" s="4">
        <v>0</v>
      </c>
      <c r="N86" s="4">
        <v>0</v>
      </c>
      <c r="O86" s="4">
        <f t="shared" si="19"/>
        <v>0</v>
      </c>
      <c r="P86" s="4">
        <v>0</v>
      </c>
      <c r="Q86" s="4">
        <v>0</v>
      </c>
      <c r="R86" s="4">
        <f t="shared" si="20"/>
        <v>0</v>
      </c>
      <c r="S86" s="4">
        <v>0</v>
      </c>
      <c r="T86" s="4">
        <v>0</v>
      </c>
      <c r="U86" s="4">
        <f t="shared" si="21"/>
        <v>0</v>
      </c>
      <c r="V86" s="4">
        <f t="shared" si="25"/>
        <v>19</v>
      </c>
      <c r="W86" s="4">
        <f t="shared" si="26"/>
        <v>10450</v>
      </c>
      <c r="X86" s="4">
        <f t="shared" si="27"/>
        <v>79</v>
      </c>
      <c r="Z86" s="16"/>
      <c r="AA86" s="5"/>
      <c r="AB86" s="5"/>
      <c r="AC86" s="5"/>
      <c r="AD86" s="5"/>
    </row>
    <row r="87" spans="1:30" ht="20.100000000000001" customHeight="1">
      <c r="A87" s="31">
        <v>83</v>
      </c>
      <c r="B87" s="41">
        <v>3311065726</v>
      </c>
      <c r="C87" s="12" t="s">
        <v>391</v>
      </c>
      <c r="D87" s="4">
        <v>25</v>
      </c>
      <c r="E87" s="4">
        <v>15000</v>
      </c>
      <c r="F87" s="4">
        <f t="shared" ref="F87:F95" si="31">ROUNDUP(E87*0.75%,0)</f>
        <v>113</v>
      </c>
      <c r="G87" s="4">
        <v>26</v>
      </c>
      <c r="H87" s="4">
        <v>14400</v>
      </c>
      <c r="I87" s="4">
        <f t="shared" ref="I87:I102" si="32">ROUNDUP(H87*0.75%,0)</f>
        <v>108</v>
      </c>
      <c r="J87" s="4">
        <v>11</v>
      </c>
      <c r="K87" s="4">
        <v>5400</v>
      </c>
      <c r="L87" s="4">
        <f t="shared" si="18"/>
        <v>41</v>
      </c>
      <c r="M87" s="4">
        <v>0</v>
      </c>
      <c r="N87" s="4">
        <v>0</v>
      </c>
      <c r="O87" s="4">
        <f t="shared" si="19"/>
        <v>0</v>
      </c>
      <c r="P87" s="4">
        <v>0</v>
      </c>
      <c r="Q87" s="4">
        <v>0</v>
      </c>
      <c r="R87" s="4">
        <f t="shared" si="20"/>
        <v>0</v>
      </c>
      <c r="S87" s="4">
        <v>0</v>
      </c>
      <c r="T87" s="4">
        <v>0</v>
      </c>
      <c r="U87" s="4">
        <f t="shared" si="21"/>
        <v>0</v>
      </c>
      <c r="V87" s="4">
        <f t="shared" si="25"/>
        <v>62</v>
      </c>
      <c r="W87" s="4">
        <f t="shared" si="26"/>
        <v>34800</v>
      </c>
      <c r="X87" s="4">
        <f t="shared" si="27"/>
        <v>262</v>
      </c>
      <c r="Z87" s="16"/>
      <c r="AA87" s="5"/>
      <c r="AB87" s="5"/>
      <c r="AC87" s="5"/>
      <c r="AD87" s="5"/>
    </row>
    <row r="88" spans="1:30" ht="20.100000000000001" customHeight="1">
      <c r="A88" s="31">
        <v>84</v>
      </c>
      <c r="B88" s="41">
        <v>3314033933</v>
      </c>
      <c r="C88" s="12" t="s">
        <v>469</v>
      </c>
      <c r="D88" s="4">
        <v>13</v>
      </c>
      <c r="E88" s="4">
        <v>7150</v>
      </c>
      <c r="F88" s="4">
        <f t="shared" si="31"/>
        <v>54</v>
      </c>
      <c r="G88" s="4">
        <v>22</v>
      </c>
      <c r="H88" s="4">
        <v>11000</v>
      </c>
      <c r="I88" s="4">
        <f t="shared" si="32"/>
        <v>83</v>
      </c>
      <c r="J88" s="4">
        <v>2</v>
      </c>
      <c r="K88" s="4">
        <v>1100</v>
      </c>
      <c r="L88" s="4">
        <f t="shared" si="18"/>
        <v>9</v>
      </c>
      <c r="M88" s="4">
        <v>0</v>
      </c>
      <c r="N88" s="4">
        <v>0</v>
      </c>
      <c r="O88" s="4">
        <f t="shared" si="19"/>
        <v>0</v>
      </c>
      <c r="P88" s="4">
        <v>0</v>
      </c>
      <c r="Q88" s="4">
        <v>0</v>
      </c>
      <c r="R88" s="4">
        <f t="shared" si="20"/>
        <v>0</v>
      </c>
      <c r="S88" s="4">
        <v>0</v>
      </c>
      <c r="T88" s="4">
        <v>0</v>
      </c>
      <c r="U88" s="4">
        <f t="shared" si="21"/>
        <v>0</v>
      </c>
      <c r="V88" s="4">
        <f t="shared" si="25"/>
        <v>37</v>
      </c>
      <c r="W88" s="4">
        <f t="shared" si="26"/>
        <v>19250</v>
      </c>
      <c r="X88" s="4">
        <f t="shared" si="27"/>
        <v>146</v>
      </c>
      <c r="Z88" s="16"/>
      <c r="AA88" s="5"/>
      <c r="AB88" s="5"/>
      <c r="AC88" s="5"/>
      <c r="AD88" s="5"/>
    </row>
    <row r="89" spans="1:30" ht="20.100000000000001" customHeight="1">
      <c r="A89" s="31">
        <v>85</v>
      </c>
      <c r="B89" s="41">
        <v>3314034065</v>
      </c>
      <c r="C89" s="12" t="s">
        <v>476</v>
      </c>
      <c r="D89" s="4">
        <v>10</v>
      </c>
      <c r="E89" s="4">
        <v>5500</v>
      </c>
      <c r="F89" s="4">
        <f t="shared" si="31"/>
        <v>42</v>
      </c>
      <c r="G89" s="4">
        <v>22</v>
      </c>
      <c r="H89" s="4">
        <v>11000</v>
      </c>
      <c r="I89" s="4">
        <f t="shared" si="32"/>
        <v>83</v>
      </c>
      <c r="J89" s="4">
        <v>8</v>
      </c>
      <c r="K89" s="4">
        <v>4400</v>
      </c>
      <c r="L89" s="4">
        <f t="shared" si="18"/>
        <v>33</v>
      </c>
      <c r="M89" s="4">
        <v>0</v>
      </c>
      <c r="N89" s="4">
        <v>0</v>
      </c>
      <c r="O89" s="4">
        <f t="shared" si="19"/>
        <v>0</v>
      </c>
      <c r="P89" s="4">
        <v>0</v>
      </c>
      <c r="Q89" s="4">
        <v>0</v>
      </c>
      <c r="R89" s="4">
        <f t="shared" si="20"/>
        <v>0</v>
      </c>
      <c r="S89" s="4">
        <v>0</v>
      </c>
      <c r="T89" s="4">
        <v>0</v>
      </c>
      <c r="U89" s="4">
        <f t="shared" si="21"/>
        <v>0</v>
      </c>
      <c r="V89" s="4">
        <f t="shared" si="25"/>
        <v>40</v>
      </c>
      <c r="W89" s="4">
        <f t="shared" si="26"/>
        <v>20900</v>
      </c>
      <c r="X89" s="4">
        <f t="shared" si="27"/>
        <v>158</v>
      </c>
      <c r="Z89" s="16"/>
      <c r="AA89" s="5"/>
      <c r="AB89" s="5"/>
      <c r="AC89" s="5"/>
      <c r="AD89" s="5"/>
    </row>
    <row r="90" spans="1:30" ht="20.100000000000001" customHeight="1">
      <c r="A90" s="31">
        <v>86</v>
      </c>
      <c r="B90" s="41">
        <v>3314380816</v>
      </c>
      <c r="C90" s="12" t="s">
        <v>577</v>
      </c>
      <c r="D90" s="4">
        <v>26</v>
      </c>
      <c r="E90" s="4">
        <v>14300</v>
      </c>
      <c r="F90" s="4">
        <f t="shared" si="31"/>
        <v>108</v>
      </c>
      <c r="G90" s="4">
        <v>25</v>
      </c>
      <c r="H90" s="4">
        <v>12650</v>
      </c>
      <c r="I90" s="4">
        <f t="shared" si="32"/>
        <v>95</v>
      </c>
      <c r="J90" s="4">
        <v>15</v>
      </c>
      <c r="K90" s="4">
        <v>7700</v>
      </c>
      <c r="L90" s="4">
        <f t="shared" si="18"/>
        <v>58</v>
      </c>
      <c r="M90" s="4">
        <v>0</v>
      </c>
      <c r="N90" s="4">
        <v>0</v>
      </c>
      <c r="O90" s="4">
        <f t="shared" si="19"/>
        <v>0</v>
      </c>
      <c r="P90" s="4">
        <v>0</v>
      </c>
      <c r="Q90" s="4">
        <v>0</v>
      </c>
      <c r="R90" s="4">
        <f t="shared" si="20"/>
        <v>0</v>
      </c>
      <c r="S90" s="4">
        <v>0</v>
      </c>
      <c r="T90" s="4">
        <v>0</v>
      </c>
      <c r="U90" s="4">
        <f t="shared" si="21"/>
        <v>0</v>
      </c>
      <c r="V90" s="4">
        <f t="shared" si="25"/>
        <v>66</v>
      </c>
      <c r="W90" s="4">
        <f t="shared" si="26"/>
        <v>34650</v>
      </c>
      <c r="X90" s="4">
        <f t="shared" si="27"/>
        <v>261</v>
      </c>
      <c r="Z90" s="16"/>
      <c r="AA90" s="5"/>
      <c r="AB90" s="5"/>
      <c r="AC90" s="5"/>
      <c r="AD90" s="5"/>
    </row>
    <row r="91" spans="1:30" ht="20.100000000000001" customHeight="1">
      <c r="A91" s="31">
        <v>87</v>
      </c>
      <c r="B91" s="41">
        <v>3314490557</v>
      </c>
      <c r="C91" s="12" t="s">
        <v>616</v>
      </c>
      <c r="D91" s="4">
        <v>11</v>
      </c>
      <c r="E91" s="4">
        <v>6050</v>
      </c>
      <c r="F91" s="4">
        <f t="shared" si="31"/>
        <v>46</v>
      </c>
      <c r="G91" s="4">
        <v>26</v>
      </c>
      <c r="H91" s="4">
        <v>14850</v>
      </c>
      <c r="I91" s="4">
        <f t="shared" si="32"/>
        <v>112</v>
      </c>
      <c r="J91" s="4">
        <v>4</v>
      </c>
      <c r="K91" s="4">
        <v>2200</v>
      </c>
      <c r="L91" s="4">
        <f t="shared" si="18"/>
        <v>17</v>
      </c>
      <c r="M91" s="4">
        <v>0</v>
      </c>
      <c r="N91" s="4">
        <v>0</v>
      </c>
      <c r="O91" s="4">
        <f t="shared" si="19"/>
        <v>0</v>
      </c>
      <c r="P91" s="4">
        <v>0</v>
      </c>
      <c r="Q91" s="4">
        <v>0</v>
      </c>
      <c r="R91" s="4">
        <f t="shared" si="20"/>
        <v>0</v>
      </c>
      <c r="S91" s="4">
        <v>0</v>
      </c>
      <c r="T91" s="4">
        <v>0</v>
      </c>
      <c r="U91" s="4">
        <f t="shared" si="21"/>
        <v>0</v>
      </c>
      <c r="V91" s="4">
        <f t="shared" si="25"/>
        <v>41</v>
      </c>
      <c r="W91" s="4">
        <f t="shared" si="26"/>
        <v>23100</v>
      </c>
      <c r="X91" s="4">
        <f t="shared" si="27"/>
        <v>175</v>
      </c>
      <c r="Z91" s="16"/>
      <c r="AA91" s="5"/>
      <c r="AB91" s="5"/>
      <c r="AC91" s="5"/>
      <c r="AD91" s="5"/>
    </row>
    <row r="92" spans="1:30" ht="20.100000000000001" customHeight="1">
      <c r="A92" s="31">
        <v>88</v>
      </c>
      <c r="B92" s="41">
        <v>3312177905</v>
      </c>
      <c r="C92" s="12" t="s">
        <v>619</v>
      </c>
      <c r="D92" s="4">
        <v>14</v>
      </c>
      <c r="E92" s="4">
        <v>7700</v>
      </c>
      <c r="F92" s="4">
        <f t="shared" si="31"/>
        <v>58</v>
      </c>
      <c r="G92" s="4">
        <v>26</v>
      </c>
      <c r="H92" s="4">
        <v>14300</v>
      </c>
      <c r="I92" s="4">
        <f t="shared" si="32"/>
        <v>108</v>
      </c>
      <c r="J92" s="4">
        <v>2</v>
      </c>
      <c r="K92" s="4">
        <v>1100</v>
      </c>
      <c r="L92" s="4">
        <f t="shared" si="18"/>
        <v>9</v>
      </c>
      <c r="M92" s="4">
        <v>0</v>
      </c>
      <c r="N92" s="4">
        <v>0</v>
      </c>
      <c r="O92" s="4">
        <f t="shared" si="19"/>
        <v>0</v>
      </c>
      <c r="P92" s="4">
        <v>0</v>
      </c>
      <c r="Q92" s="4">
        <v>0</v>
      </c>
      <c r="R92" s="4">
        <f t="shared" si="20"/>
        <v>0</v>
      </c>
      <c r="S92" s="4">
        <v>0</v>
      </c>
      <c r="T92" s="4">
        <v>0</v>
      </c>
      <c r="U92" s="4">
        <f t="shared" si="21"/>
        <v>0</v>
      </c>
      <c r="V92" s="4">
        <f t="shared" si="25"/>
        <v>42</v>
      </c>
      <c r="W92" s="4">
        <f t="shared" si="26"/>
        <v>23100</v>
      </c>
      <c r="X92" s="4">
        <f t="shared" si="27"/>
        <v>175</v>
      </c>
      <c r="Z92" s="16"/>
      <c r="AA92" s="5"/>
      <c r="AB92" s="5"/>
      <c r="AC92" s="5"/>
      <c r="AD92" s="5"/>
    </row>
    <row r="93" spans="1:30" ht="20.100000000000001" customHeight="1">
      <c r="A93" s="31">
        <v>89</v>
      </c>
      <c r="B93" s="41">
        <v>3314466101</v>
      </c>
      <c r="C93" s="12" t="s">
        <v>620</v>
      </c>
      <c r="D93" s="4">
        <v>12</v>
      </c>
      <c r="E93" s="4">
        <v>6600</v>
      </c>
      <c r="F93" s="4">
        <f t="shared" si="31"/>
        <v>50</v>
      </c>
      <c r="G93" s="4">
        <v>26</v>
      </c>
      <c r="H93" s="4">
        <v>13750</v>
      </c>
      <c r="I93" s="4">
        <f t="shared" si="32"/>
        <v>104</v>
      </c>
      <c r="J93" s="4">
        <v>2</v>
      </c>
      <c r="K93" s="4">
        <v>1100</v>
      </c>
      <c r="L93" s="4">
        <f t="shared" si="18"/>
        <v>9</v>
      </c>
      <c r="M93" s="4">
        <v>0</v>
      </c>
      <c r="N93" s="4">
        <v>0</v>
      </c>
      <c r="O93" s="4">
        <f t="shared" si="19"/>
        <v>0</v>
      </c>
      <c r="P93" s="4">
        <v>0</v>
      </c>
      <c r="Q93" s="4">
        <v>0</v>
      </c>
      <c r="R93" s="4">
        <f t="shared" si="20"/>
        <v>0</v>
      </c>
      <c r="S93" s="4">
        <v>0</v>
      </c>
      <c r="T93" s="4">
        <v>0</v>
      </c>
      <c r="U93" s="4">
        <f t="shared" si="21"/>
        <v>0</v>
      </c>
      <c r="V93" s="4">
        <f t="shared" si="25"/>
        <v>40</v>
      </c>
      <c r="W93" s="4">
        <f t="shared" si="26"/>
        <v>21450</v>
      </c>
      <c r="X93" s="4">
        <f t="shared" si="27"/>
        <v>163</v>
      </c>
      <c r="Z93" s="16"/>
      <c r="AA93" s="5"/>
      <c r="AB93" s="5"/>
      <c r="AC93" s="5"/>
      <c r="AD93" s="5"/>
    </row>
    <row r="94" spans="1:30" ht="20.100000000000001" customHeight="1">
      <c r="A94" s="31">
        <v>90</v>
      </c>
      <c r="B94" s="41">
        <v>3314466114</v>
      </c>
      <c r="C94" s="12" t="s">
        <v>621</v>
      </c>
      <c r="D94" s="4">
        <v>8</v>
      </c>
      <c r="E94" s="4">
        <v>4400</v>
      </c>
      <c r="F94" s="4">
        <f t="shared" si="31"/>
        <v>33</v>
      </c>
      <c r="G94" s="4">
        <v>22</v>
      </c>
      <c r="H94" s="4">
        <v>11000</v>
      </c>
      <c r="I94" s="4">
        <f t="shared" si="32"/>
        <v>83</v>
      </c>
      <c r="J94" s="4">
        <v>2</v>
      </c>
      <c r="K94" s="4">
        <v>1100</v>
      </c>
      <c r="L94" s="4">
        <f t="shared" si="18"/>
        <v>9</v>
      </c>
      <c r="M94" s="4">
        <v>0</v>
      </c>
      <c r="N94" s="4">
        <v>0</v>
      </c>
      <c r="O94" s="4">
        <f t="shared" si="19"/>
        <v>0</v>
      </c>
      <c r="P94" s="4">
        <v>0</v>
      </c>
      <c r="Q94" s="4">
        <v>0</v>
      </c>
      <c r="R94" s="4">
        <f t="shared" si="20"/>
        <v>0</v>
      </c>
      <c r="S94" s="4">
        <v>0</v>
      </c>
      <c r="T94" s="4">
        <v>0</v>
      </c>
      <c r="U94" s="4">
        <f t="shared" si="21"/>
        <v>0</v>
      </c>
      <c r="V94" s="4">
        <f t="shared" si="25"/>
        <v>32</v>
      </c>
      <c r="W94" s="4">
        <f t="shared" si="26"/>
        <v>16500</v>
      </c>
      <c r="X94" s="4">
        <f t="shared" si="27"/>
        <v>125</v>
      </c>
      <c r="Z94" s="16"/>
      <c r="AA94" s="16"/>
    </row>
    <row r="95" spans="1:30" ht="20.100000000000001" customHeight="1">
      <c r="A95" s="31">
        <v>91</v>
      </c>
      <c r="B95" s="41">
        <v>3313077190</v>
      </c>
      <c r="C95" s="12" t="s">
        <v>450</v>
      </c>
      <c r="D95" s="4">
        <v>10</v>
      </c>
      <c r="E95" s="4">
        <v>5500</v>
      </c>
      <c r="F95" s="4">
        <f t="shared" si="31"/>
        <v>42</v>
      </c>
      <c r="G95" s="4">
        <v>23</v>
      </c>
      <c r="H95" s="4">
        <v>11550</v>
      </c>
      <c r="I95" s="4">
        <f t="shared" si="32"/>
        <v>87</v>
      </c>
      <c r="J95" s="4">
        <v>1</v>
      </c>
      <c r="K95" s="4">
        <v>550</v>
      </c>
      <c r="L95" s="4">
        <f t="shared" si="18"/>
        <v>5</v>
      </c>
      <c r="M95" s="4">
        <v>0</v>
      </c>
      <c r="N95" s="4">
        <v>0</v>
      </c>
      <c r="O95" s="4">
        <f t="shared" si="19"/>
        <v>0</v>
      </c>
      <c r="P95" s="4">
        <v>0</v>
      </c>
      <c r="Q95" s="4">
        <v>0</v>
      </c>
      <c r="R95" s="4">
        <f t="shared" si="20"/>
        <v>0</v>
      </c>
      <c r="S95" s="4">
        <v>0</v>
      </c>
      <c r="T95" s="4">
        <v>0</v>
      </c>
      <c r="U95" s="4">
        <f t="shared" si="21"/>
        <v>0</v>
      </c>
      <c r="V95" s="4">
        <f t="shared" si="25"/>
        <v>34</v>
      </c>
      <c r="W95" s="4">
        <f t="shared" si="26"/>
        <v>17600</v>
      </c>
      <c r="X95" s="4">
        <f t="shared" si="27"/>
        <v>134</v>
      </c>
      <c r="Z95" s="16"/>
      <c r="AA95" s="16"/>
    </row>
    <row r="96" spans="1:30" ht="20.100000000000001" customHeight="1">
      <c r="A96" s="31">
        <v>92</v>
      </c>
      <c r="B96" s="41">
        <v>3312177955</v>
      </c>
      <c r="C96" s="12" t="s">
        <v>658</v>
      </c>
      <c r="D96" s="4"/>
      <c r="E96" s="4"/>
      <c r="F96" s="4"/>
      <c r="G96" s="4">
        <v>23</v>
      </c>
      <c r="H96" s="4">
        <v>11550</v>
      </c>
      <c r="I96" s="4">
        <f t="shared" si="32"/>
        <v>87</v>
      </c>
      <c r="J96" s="4">
        <v>12</v>
      </c>
      <c r="K96" s="4">
        <v>6050</v>
      </c>
      <c r="L96" s="4">
        <f t="shared" si="18"/>
        <v>46</v>
      </c>
      <c r="M96" s="4">
        <v>0</v>
      </c>
      <c r="N96" s="4">
        <v>0</v>
      </c>
      <c r="O96" s="4">
        <f t="shared" si="19"/>
        <v>0</v>
      </c>
      <c r="P96" s="4">
        <v>0</v>
      </c>
      <c r="Q96" s="4">
        <v>0</v>
      </c>
      <c r="R96" s="4">
        <f t="shared" si="20"/>
        <v>0</v>
      </c>
      <c r="S96" s="4">
        <v>0</v>
      </c>
      <c r="T96" s="4">
        <v>0</v>
      </c>
      <c r="U96" s="4">
        <f t="shared" si="21"/>
        <v>0</v>
      </c>
      <c r="V96" s="4">
        <f t="shared" si="25"/>
        <v>35</v>
      </c>
      <c r="W96" s="4">
        <f t="shared" si="26"/>
        <v>17600</v>
      </c>
      <c r="X96" s="4">
        <f t="shared" si="27"/>
        <v>133</v>
      </c>
      <c r="Z96" s="16"/>
      <c r="AA96" s="16"/>
    </row>
    <row r="97" spans="1:27" ht="20.100000000000001" customHeight="1">
      <c r="A97" s="31">
        <v>93</v>
      </c>
      <c r="B97" s="41">
        <v>3314529075</v>
      </c>
      <c r="C97" s="12" t="s">
        <v>661</v>
      </c>
      <c r="D97" s="4"/>
      <c r="E97" s="4"/>
      <c r="F97" s="4"/>
      <c r="G97" s="4">
        <v>17</v>
      </c>
      <c r="H97" s="4">
        <v>8800</v>
      </c>
      <c r="I97" s="4">
        <f t="shared" si="32"/>
        <v>66</v>
      </c>
      <c r="J97" s="4">
        <v>4</v>
      </c>
      <c r="K97" s="4">
        <v>2200</v>
      </c>
      <c r="L97" s="4">
        <f t="shared" si="18"/>
        <v>17</v>
      </c>
      <c r="M97" s="4">
        <v>0</v>
      </c>
      <c r="N97" s="4">
        <v>0</v>
      </c>
      <c r="O97" s="4">
        <f t="shared" si="19"/>
        <v>0</v>
      </c>
      <c r="P97" s="4">
        <v>0</v>
      </c>
      <c r="Q97" s="4">
        <v>0</v>
      </c>
      <c r="R97" s="4">
        <f t="shared" si="20"/>
        <v>0</v>
      </c>
      <c r="S97" s="4">
        <v>0</v>
      </c>
      <c r="T97" s="4">
        <v>0</v>
      </c>
      <c r="U97" s="4">
        <f t="shared" si="21"/>
        <v>0</v>
      </c>
      <c r="V97" s="4">
        <f t="shared" si="25"/>
        <v>21</v>
      </c>
      <c r="W97" s="4">
        <f t="shared" si="26"/>
        <v>11000</v>
      </c>
      <c r="X97" s="4">
        <f t="shared" si="27"/>
        <v>83</v>
      </c>
      <c r="Z97" s="16"/>
      <c r="AA97" s="16"/>
    </row>
    <row r="98" spans="1:27" ht="20.100000000000001" customHeight="1">
      <c r="A98" s="31">
        <v>94</v>
      </c>
      <c r="B98" s="41">
        <v>3314528439</v>
      </c>
      <c r="C98" s="12" t="s">
        <v>662</v>
      </c>
      <c r="D98" s="4"/>
      <c r="E98" s="4"/>
      <c r="F98" s="4"/>
      <c r="G98" s="4">
        <v>18</v>
      </c>
      <c r="H98" s="4">
        <v>9350</v>
      </c>
      <c r="I98" s="4">
        <f t="shared" si="32"/>
        <v>71</v>
      </c>
      <c r="J98" s="4">
        <v>5</v>
      </c>
      <c r="K98" s="4">
        <v>2750</v>
      </c>
      <c r="L98" s="4">
        <f t="shared" si="18"/>
        <v>21</v>
      </c>
      <c r="M98" s="4">
        <v>0</v>
      </c>
      <c r="N98" s="4">
        <v>0</v>
      </c>
      <c r="O98" s="4">
        <f t="shared" si="19"/>
        <v>0</v>
      </c>
      <c r="P98" s="4">
        <v>0</v>
      </c>
      <c r="Q98" s="4">
        <v>0</v>
      </c>
      <c r="R98" s="4">
        <f t="shared" si="20"/>
        <v>0</v>
      </c>
      <c r="S98" s="4">
        <v>0</v>
      </c>
      <c r="T98" s="4">
        <v>0</v>
      </c>
      <c r="U98" s="4">
        <f t="shared" si="21"/>
        <v>0</v>
      </c>
      <c r="V98" s="4">
        <f t="shared" si="25"/>
        <v>23</v>
      </c>
      <c r="W98" s="4">
        <f t="shared" si="26"/>
        <v>12100</v>
      </c>
      <c r="X98" s="4">
        <f t="shared" si="27"/>
        <v>92</v>
      </c>
      <c r="Z98" s="16"/>
      <c r="AA98" s="16"/>
    </row>
    <row r="99" spans="1:27" ht="20.100000000000001" customHeight="1">
      <c r="A99" s="31">
        <v>95</v>
      </c>
      <c r="B99" s="41">
        <v>3314528492</v>
      </c>
      <c r="C99" s="12" t="s">
        <v>663</v>
      </c>
      <c r="D99" s="4"/>
      <c r="E99" s="4"/>
      <c r="F99" s="4"/>
      <c r="G99" s="4">
        <v>18</v>
      </c>
      <c r="H99" s="4">
        <v>9350</v>
      </c>
      <c r="I99" s="4">
        <f t="shared" si="32"/>
        <v>71</v>
      </c>
      <c r="J99" s="4">
        <v>5</v>
      </c>
      <c r="K99" s="4">
        <v>2750</v>
      </c>
      <c r="L99" s="4">
        <f t="shared" si="18"/>
        <v>21</v>
      </c>
      <c r="M99" s="4">
        <v>0</v>
      </c>
      <c r="N99" s="4">
        <v>0</v>
      </c>
      <c r="O99" s="4">
        <f t="shared" si="19"/>
        <v>0</v>
      </c>
      <c r="P99" s="4">
        <v>0</v>
      </c>
      <c r="Q99" s="4">
        <v>0</v>
      </c>
      <c r="R99" s="4">
        <f t="shared" si="20"/>
        <v>0</v>
      </c>
      <c r="S99" s="4">
        <v>0</v>
      </c>
      <c r="T99" s="4">
        <v>0</v>
      </c>
      <c r="U99" s="4">
        <f t="shared" si="21"/>
        <v>0</v>
      </c>
      <c r="V99" s="4">
        <f t="shared" si="25"/>
        <v>23</v>
      </c>
      <c r="W99" s="4">
        <f t="shared" si="26"/>
        <v>12100</v>
      </c>
      <c r="X99" s="4">
        <f t="shared" si="27"/>
        <v>92</v>
      </c>
      <c r="Z99" s="16"/>
      <c r="AA99" s="16"/>
    </row>
    <row r="100" spans="1:27" ht="20.100000000000001" customHeight="1">
      <c r="A100" s="31">
        <v>96</v>
      </c>
      <c r="B100" s="41">
        <v>3312359343</v>
      </c>
      <c r="C100" s="12" t="s">
        <v>664</v>
      </c>
      <c r="D100" s="4"/>
      <c r="E100" s="4"/>
      <c r="F100" s="4"/>
      <c r="G100" s="4">
        <v>26</v>
      </c>
      <c r="H100" s="4">
        <v>13750</v>
      </c>
      <c r="I100" s="4">
        <f t="shared" si="32"/>
        <v>104</v>
      </c>
      <c r="J100" s="4">
        <v>7</v>
      </c>
      <c r="K100" s="4">
        <v>3850</v>
      </c>
      <c r="L100" s="4">
        <f t="shared" si="18"/>
        <v>29</v>
      </c>
      <c r="M100" s="4">
        <v>0</v>
      </c>
      <c r="N100" s="4">
        <v>0</v>
      </c>
      <c r="O100" s="4">
        <f t="shared" si="19"/>
        <v>0</v>
      </c>
      <c r="P100" s="4">
        <v>0</v>
      </c>
      <c r="Q100" s="4">
        <v>0</v>
      </c>
      <c r="R100" s="4">
        <f t="shared" si="20"/>
        <v>0</v>
      </c>
      <c r="S100" s="4">
        <v>0</v>
      </c>
      <c r="T100" s="4">
        <v>0</v>
      </c>
      <c r="U100" s="4">
        <f t="shared" si="21"/>
        <v>0</v>
      </c>
      <c r="V100" s="4">
        <f t="shared" si="25"/>
        <v>33</v>
      </c>
      <c r="W100" s="4">
        <f t="shared" si="26"/>
        <v>17600</v>
      </c>
      <c r="X100" s="4">
        <f t="shared" si="27"/>
        <v>133</v>
      </c>
      <c r="Z100" s="16"/>
      <c r="AA100" s="16"/>
    </row>
    <row r="101" spans="1:27" ht="20.100000000000001" customHeight="1">
      <c r="A101" s="31">
        <v>97</v>
      </c>
      <c r="B101" s="41">
        <v>3314505661</v>
      </c>
      <c r="C101" s="12" t="s">
        <v>667</v>
      </c>
      <c r="D101" s="4"/>
      <c r="E101" s="4"/>
      <c r="F101" s="4"/>
      <c r="G101" s="4">
        <v>22</v>
      </c>
      <c r="H101" s="4">
        <v>11000</v>
      </c>
      <c r="I101" s="4">
        <f t="shared" si="32"/>
        <v>83</v>
      </c>
      <c r="J101" s="4">
        <v>1</v>
      </c>
      <c r="K101" s="4">
        <v>550</v>
      </c>
      <c r="L101" s="4">
        <f t="shared" si="18"/>
        <v>5</v>
      </c>
      <c r="M101" s="4">
        <v>0</v>
      </c>
      <c r="N101" s="4">
        <v>0</v>
      </c>
      <c r="O101" s="4">
        <f t="shared" si="19"/>
        <v>0</v>
      </c>
      <c r="P101" s="4">
        <v>0</v>
      </c>
      <c r="Q101" s="4">
        <v>0</v>
      </c>
      <c r="R101" s="4">
        <f t="shared" si="20"/>
        <v>0</v>
      </c>
      <c r="S101" s="4">
        <v>0</v>
      </c>
      <c r="T101" s="4">
        <v>0</v>
      </c>
      <c r="U101" s="4">
        <f t="shared" si="21"/>
        <v>0</v>
      </c>
      <c r="V101" s="4">
        <f t="shared" si="25"/>
        <v>23</v>
      </c>
      <c r="W101" s="4">
        <f t="shared" si="26"/>
        <v>11550</v>
      </c>
      <c r="X101" s="4">
        <f t="shared" si="27"/>
        <v>88</v>
      </c>
      <c r="Z101" s="16"/>
      <c r="AA101" s="16"/>
    </row>
    <row r="102" spans="1:27" ht="20.100000000000001" customHeight="1">
      <c r="A102" s="31">
        <v>98</v>
      </c>
      <c r="B102" s="41">
        <v>3314566392</v>
      </c>
      <c r="C102" s="12" t="s">
        <v>669</v>
      </c>
      <c r="D102" s="4"/>
      <c r="E102" s="4"/>
      <c r="F102" s="4"/>
      <c r="G102" s="4">
        <v>25</v>
      </c>
      <c r="H102" s="4">
        <v>12650</v>
      </c>
      <c r="I102" s="4">
        <f t="shared" si="32"/>
        <v>95</v>
      </c>
      <c r="J102" s="4">
        <v>2</v>
      </c>
      <c r="K102" s="4">
        <v>1100</v>
      </c>
      <c r="L102" s="4">
        <f t="shared" si="18"/>
        <v>9</v>
      </c>
      <c r="M102" s="4">
        <v>0</v>
      </c>
      <c r="N102" s="4">
        <v>0</v>
      </c>
      <c r="O102" s="4">
        <f t="shared" si="19"/>
        <v>0</v>
      </c>
      <c r="P102" s="4">
        <v>0</v>
      </c>
      <c r="Q102" s="4">
        <v>0</v>
      </c>
      <c r="R102" s="4">
        <f t="shared" si="20"/>
        <v>0</v>
      </c>
      <c r="S102" s="4">
        <v>0</v>
      </c>
      <c r="T102" s="4">
        <v>0</v>
      </c>
      <c r="U102" s="4">
        <f t="shared" si="21"/>
        <v>0</v>
      </c>
      <c r="V102" s="4">
        <f t="shared" si="25"/>
        <v>27</v>
      </c>
      <c r="W102" s="4">
        <f t="shared" si="26"/>
        <v>13750</v>
      </c>
      <c r="X102" s="4">
        <f t="shared" si="27"/>
        <v>104</v>
      </c>
      <c r="Z102" s="16"/>
      <c r="AA102" s="16"/>
    </row>
    <row r="103" spans="1:27" ht="20.100000000000001" customHeight="1">
      <c r="A103" s="31">
        <v>99</v>
      </c>
      <c r="B103" s="41">
        <v>3314263035</v>
      </c>
      <c r="C103" s="12" t="s">
        <v>533</v>
      </c>
      <c r="D103" s="4">
        <v>19</v>
      </c>
      <c r="E103" s="4">
        <v>10450</v>
      </c>
      <c r="F103" s="4">
        <f t="shared" si="30"/>
        <v>79</v>
      </c>
      <c r="G103" s="4">
        <v>0</v>
      </c>
      <c r="H103" s="4">
        <v>0</v>
      </c>
      <c r="I103" s="4">
        <f t="shared" si="29"/>
        <v>0</v>
      </c>
      <c r="J103" s="4">
        <v>0</v>
      </c>
      <c r="K103" s="4">
        <v>0</v>
      </c>
      <c r="L103" s="4">
        <f t="shared" si="18"/>
        <v>0</v>
      </c>
      <c r="M103" s="4">
        <v>0</v>
      </c>
      <c r="N103" s="4">
        <v>0</v>
      </c>
      <c r="O103" s="4">
        <f t="shared" si="19"/>
        <v>0</v>
      </c>
      <c r="P103" s="4">
        <v>0</v>
      </c>
      <c r="Q103" s="4">
        <v>0</v>
      </c>
      <c r="R103" s="4">
        <f t="shared" si="20"/>
        <v>0</v>
      </c>
      <c r="S103" s="4">
        <v>0</v>
      </c>
      <c r="T103" s="4">
        <v>0</v>
      </c>
      <c r="U103" s="4">
        <f t="shared" si="21"/>
        <v>0</v>
      </c>
      <c r="V103" s="4">
        <f t="shared" si="25"/>
        <v>19</v>
      </c>
      <c r="W103" s="4">
        <f t="shared" si="26"/>
        <v>10450</v>
      </c>
      <c r="X103" s="4">
        <f t="shared" si="27"/>
        <v>79</v>
      </c>
      <c r="Z103" s="16"/>
      <c r="AA103" s="16"/>
    </row>
    <row r="104" spans="1:27" ht="20.100000000000001" customHeight="1">
      <c r="A104" s="31">
        <v>100</v>
      </c>
      <c r="B104" s="41">
        <v>3314296237</v>
      </c>
      <c r="C104" s="12" t="s">
        <v>536</v>
      </c>
      <c r="D104" s="4">
        <v>26</v>
      </c>
      <c r="E104" s="4">
        <v>14300</v>
      </c>
      <c r="F104" s="4">
        <f t="shared" si="30"/>
        <v>108</v>
      </c>
      <c r="G104" s="4">
        <v>0</v>
      </c>
      <c r="H104" s="4">
        <v>0</v>
      </c>
      <c r="I104" s="4">
        <f t="shared" si="29"/>
        <v>0</v>
      </c>
      <c r="J104" s="4">
        <v>0</v>
      </c>
      <c r="K104" s="4">
        <v>0</v>
      </c>
      <c r="L104" s="4">
        <f t="shared" si="18"/>
        <v>0</v>
      </c>
      <c r="M104" s="4">
        <v>0</v>
      </c>
      <c r="N104" s="4">
        <v>0</v>
      </c>
      <c r="O104" s="4">
        <f t="shared" si="19"/>
        <v>0</v>
      </c>
      <c r="P104" s="4">
        <v>0</v>
      </c>
      <c r="Q104" s="4">
        <v>0</v>
      </c>
      <c r="R104" s="4">
        <f t="shared" si="20"/>
        <v>0</v>
      </c>
      <c r="S104" s="4">
        <v>0</v>
      </c>
      <c r="T104" s="4">
        <v>0</v>
      </c>
      <c r="U104" s="4">
        <f t="shared" si="21"/>
        <v>0</v>
      </c>
      <c r="V104" s="4">
        <f t="shared" si="25"/>
        <v>26</v>
      </c>
      <c r="W104" s="4">
        <f t="shared" si="26"/>
        <v>14300</v>
      </c>
      <c r="X104" s="4">
        <f t="shared" si="27"/>
        <v>108</v>
      </c>
      <c r="Z104" s="16"/>
      <c r="AA104" s="16"/>
    </row>
    <row r="105" spans="1:27" ht="20.100000000000001" customHeight="1">
      <c r="A105" s="31">
        <v>101</v>
      </c>
      <c r="B105" s="41">
        <v>3314387470</v>
      </c>
      <c r="C105" s="12" t="s">
        <v>578</v>
      </c>
      <c r="D105" s="4">
        <v>14</v>
      </c>
      <c r="E105" s="4">
        <v>7700</v>
      </c>
      <c r="F105" s="4">
        <f t="shared" si="30"/>
        <v>58</v>
      </c>
      <c r="G105" s="4">
        <v>0</v>
      </c>
      <c r="H105" s="4">
        <v>0</v>
      </c>
      <c r="I105" s="4">
        <f t="shared" si="29"/>
        <v>0</v>
      </c>
      <c r="J105" s="4">
        <v>0</v>
      </c>
      <c r="K105" s="4">
        <v>0</v>
      </c>
      <c r="L105" s="4">
        <f t="shared" si="18"/>
        <v>0</v>
      </c>
      <c r="M105" s="4">
        <v>0</v>
      </c>
      <c r="N105" s="4">
        <v>0</v>
      </c>
      <c r="O105" s="4">
        <f t="shared" si="19"/>
        <v>0</v>
      </c>
      <c r="P105" s="4">
        <v>0</v>
      </c>
      <c r="Q105" s="4">
        <v>0</v>
      </c>
      <c r="R105" s="4">
        <f t="shared" si="20"/>
        <v>0</v>
      </c>
      <c r="S105" s="4">
        <v>0</v>
      </c>
      <c r="T105" s="4">
        <v>0</v>
      </c>
      <c r="U105" s="4">
        <f t="shared" si="21"/>
        <v>0</v>
      </c>
      <c r="V105" s="4">
        <f t="shared" si="25"/>
        <v>14</v>
      </c>
      <c r="W105" s="4">
        <f t="shared" si="26"/>
        <v>7700</v>
      </c>
      <c r="X105" s="4">
        <f t="shared" si="27"/>
        <v>58</v>
      </c>
      <c r="Z105" s="16"/>
      <c r="AA105" s="16"/>
    </row>
    <row r="106" spans="1:27" ht="20.100000000000001" customHeight="1">
      <c r="A106" s="31">
        <v>102</v>
      </c>
      <c r="B106" s="41">
        <v>3314371783</v>
      </c>
      <c r="C106" s="12" t="s">
        <v>579</v>
      </c>
      <c r="D106" s="4">
        <v>12</v>
      </c>
      <c r="E106" s="4">
        <v>6600</v>
      </c>
      <c r="F106" s="4">
        <f t="shared" si="30"/>
        <v>50</v>
      </c>
      <c r="G106" s="4">
        <v>0</v>
      </c>
      <c r="H106" s="4">
        <v>0</v>
      </c>
      <c r="I106" s="4">
        <f t="shared" si="29"/>
        <v>0</v>
      </c>
      <c r="J106" s="4">
        <v>0</v>
      </c>
      <c r="K106" s="4">
        <v>0</v>
      </c>
      <c r="L106" s="4">
        <f t="shared" si="18"/>
        <v>0</v>
      </c>
      <c r="M106" s="4">
        <v>0</v>
      </c>
      <c r="N106" s="4">
        <v>0</v>
      </c>
      <c r="O106" s="4">
        <f t="shared" si="19"/>
        <v>0</v>
      </c>
      <c r="P106" s="4">
        <v>0</v>
      </c>
      <c r="Q106" s="4">
        <v>0</v>
      </c>
      <c r="R106" s="4">
        <f t="shared" si="20"/>
        <v>0</v>
      </c>
      <c r="S106" s="4">
        <v>0</v>
      </c>
      <c r="T106" s="4">
        <v>0</v>
      </c>
      <c r="U106" s="4">
        <f t="shared" si="21"/>
        <v>0</v>
      </c>
      <c r="V106" s="4">
        <f t="shared" si="25"/>
        <v>12</v>
      </c>
      <c r="W106" s="4">
        <f t="shared" si="26"/>
        <v>6600</v>
      </c>
      <c r="X106" s="4">
        <f t="shared" si="27"/>
        <v>50</v>
      </c>
      <c r="Z106" s="16"/>
      <c r="AA106" s="16"/>
    </row>
    <row r="107" spans="1:27" ht="20.100000000000001" customHeight="1">
      <c r="A107" s="31">
        <v>103</v>
      </c>
      <c r="B107" s="41">
        <v>3314376741</v>
      </c>
      <c r="C107" s="12" t="s">
        <v>581</v>
      </c>
      <c r="D107" s="4">
        <v>12</v>
      </c>
      <c r="E107" s="4">
        <v>6600</v>
      </c>
      <c r="F107" s="4">
        <f t="shared" si="30"/>
        <v>50</v>
      </c>
      <c r="G107" s="4">
        <v>0</v>
      </c>
      <c r="H107" s="4">
        <v>0</v>
      </c>
      <c r="I107" s="4">
        <f t="shared" si="29"/>
        <v>0</v>
      </c>
      <c r="J107" s="4">
        <v>0</v>
      </c>
      <c r="K107" s="4">
        <v>0</v>
      </c>
      <c r="L107" s="4">
        <f t="shared" si="18"/>
        <v>0</v>
      </c>
      <c r="M107" s="4">
        <v>0</v>
      </c>
      <c r="N107" s="4">
        <v>0</v>
      </c>
      <c r="O107" s="4">
        <f t="shared" si="19"/>
        <v>0</v>
      </c>
      <c r="P107" s="4">
        <v>0</v>
      </c>
      <c r="Q107" s="4">
        <v>0</v>
      </c>
      <c r="R107" s="4">
        <f t="shared" si="20"/>
        <v>0</v>
      </c>
      <c r="S107" s="4">
        <v>0</v>
      </c>
      <c r="T107" s="4">
        <v>0</v>
      </c>
      <c r="U107" s="4">
        <f t="shared" si="21"/>
        <v>0</v>
      </c>
      <c r="V107" s="4">
        <f t="shared" si="25"/>
        <v>12</v>
      </c>
      <c r="W107" s="4">
        <f t="shared" si="26"/>
        <v>6600</v>
      </c>
      <c r="X107" s="4">
        <f t="shared" si="27"/>
        <v>50</v>
      </c>
      <c r="Z107" s="16"/>
      <c r="AA107" s="16"/>
    </row>
    <row r="108" spans="1:27" ht="20.100000000000001" customHeight="1">
      <c r="A108" s="31">
        <v>104</v>
      </c>
      <c r="B108" s="41">
        <v>3312359316</v>
      </c>
      <c r="C108" s="12" t="s">
        <v>585</v>
      </c>
      <c r="D108" s="4">
        <v>7</v>
      </c>
      <c r="E108" s="4">
        <v>3850</v>
      </c>
      <c r="F108" s="4">
        <f t="shared" si="30"/>
        <v>29</v>
      </c>
      <c r="G108" s="4">
        <v>0</v>
      </c>
      <c r="H108" s="4">
        <v>0</v>
      </c>
      <c r="I108" s="4">
        <f t="shared" si="29"/>
        <v>0</v>
      </c>
      <c r="J108" s="4">
        <v>0</v>
      </c>
      <c r="K108" s="4">
        <v>0</v>
      </c>
      <c r="L108" s="4">
        <f t="shared" si="18"/>
        <v>0</v>
      </c>
      <c r="M108" s="4">
        <v>0</v>
      </c>
      <c r="N108" s="4">
        <v>0</v>
      </c>
      <c r="O108" s="4">
        <f t="shared" si="19"/>
        <v>0</v>
      </c>
      <c r="P108" s="4">
        <v>0</v>
      </c>
      <c r="Q108" s="4">
        <v>0</v>
      </c>
      <c r="R108" s="4">
        <f t="shared" si="20"/>
        <v>0</v>
      </c>
      <c r="S108" s="4">
        <v>0</v>
      </c>
      <c r="T108" s="4">
        <v>0</v>
      </c>
      <c r="U108" s="4">
        <f t="shared" si="21"/>
        <v>0</v>
      </c>
      <c r="V108" s="4">
        <f t="shared" si="25"/>
        <v>7</v>
      </c>
      <c r="W108" s="4">
        <f t="shared" si="26"/>
        <v>3850</v>
      </c>
      <c r="X108" s="4">
        <f t="shared" si="27"/>
        <v>29</v>
      </c>
      <c r="Z108" s="16"/>
      <c r="AA108" s="16"/>
    </row>
    <row r="109" spans="1:27" ht="20.100000000000001" customHeight="1">
      <c r="A109" s="31">
        <v>105</v>
      </c>
      <c r="B109" s="41">
        <v>3312015233</v>
      </c>
      <c r="C109" s="12" t="s">
        <v>586</v>
      </c>
      <c r="D109" s="4">
        <v>26</v>
      </c>
      <c r="E109" s="4">
        <v>14300</v>
      </c>
      <c r="F109" s="4">
        <f t="shared" si="30"/>
        <v>108</v>
      </c>
      <c r="G109" s="4">
        <v>0</v>
      </c>
      <c r="H109" s="4">
        <v>0</v>
      </c>
      <c r="I109" s="4">
        <f t="shared" si="29"/>
        <v>0</v>
      </c>
      <c r="J109" s="4">
        <v>0</v>
      </c>
      <c r="K109" s="4">
        <v>0</v>
      </c>
      <c r="L109" s="4">
        <f t="shared" si="18"/>
        <v>0</v>
      </c>
      <c r="M109" s="4">
        <v>0</v>
      </c>
      <c r="N109" s="4">
        <v>0</v>
      </c>
      <c r="O109" s="4">
        <f t="shared" si="19"/>
        <v>0</v>
      </c>
      <c r="P109" s="4">
        <v>0</v>
      </c>
      <c r="Q109" s="4">
        <v>0</v>
      </c>
      <c r="R109" s="4">
        <f t="shared" si="20"/>
        <v>0</v>
      </c>
      <c r="S109" s="4">
        <v>0</v>
      </c>
      <c r="T109" s="4">
        <v>0</v>
      </c>
      <c r="U109" s="4">
        <f t="shared" si="21"/>
        <v>0</v>
      </c>
      <c r="V109" s="4">
        <f t="shared" si="25"/>
        <v>26</v>
      </c>
      <c r="W109" s="4">
        <f t="shared" si="26"/>
        <v>14300</v>
      </c>
      <c r="X109" s="4">
        <f t="shared" si="27"/>
        <v>108</v>
      </c>
      <c r="Z109" s="16"/>
      <c r="AA109" s="16"/>
    </row>
    <row r="110" spans="1:27" ht="20.100000000000001" customHeight="1">
      <c r="A110" s="31">
        <v>106</v>
      </c>
      <c r="B110" s="41">
        <v>3314453042</v>
      </c>
      <c r="C110" s="12" t="s">
        <v>618</v>
      </c>
      <c r="D110" s="4">
        <v>6</v>
      </c>
      <c r="E110" s="4">
        <v>3300</v>
      </c>
      <c r="F110" s="4">
        <f t="shared" si="30"/>
        <v>25</v>
      </c>
      <c r="G110" s="4">
        <v>0</v>
      </c>
      <c r="H110" s="4">
        <v>0</v>
      </c>
      <c r="I110" s="4">
        <f t="shared" si="29"/>
        <v>0</v>
      </c>
      <c r="J110" s="4">
        <v>0</v>
      </c>
      <c r="K110" s="4">
        <v>0</v>
      </c>
      <c r="L110" s="4">
        <f t="shared" si="18"/>
        <v>0</v>
      </c>
      <c r="M110" s="4">
        <v>0</v>
      </c>
      <c r="N110" s="4">
        <v>0</v>
      </c>
      <c r="O110" s="4">
        <f t="shared" si="19"/>
        <v>0</v>
      </c>
      <c r="P110" s="4">
        <v>0</v>
      </c>
      <c r="Q110" s="4">
        <v>0</v>
      </c>
      <c r="R110" s="4">
        <f t="shared" si="20"/>
        <v>0</v>
      </c>
      <c r="S110" s="4">
        <v>0</v>
      </c>
      <c r="T110" s="4">
        <v>0</v>
      </c>
      <c r="U110" s="4">
        <f t="shared" si="21"/>
        <v>0</v>
      </c>
      <c r="V110" s="4">
        <f t="shared" si="25"/>
        <v>6</v>
      </c>
      <c r="W110" s="4">
        <f t="shared" si="26"/>
        <v>3300</v>
      </c>
      <c r="X110" s="4">
        <f t="shared" si="27"/>
        <v>25</v>
      </c>
      <c r="Z110" s="16"/>
      <c r="AA110" s="16"/>
    </row>
    <row r="111" spans="1:27" ht="20.100000000000001" customHeight="1">
      <c r="A111" s="31">
        <v>107</v>
      </c>
      <c r="B111" s="41">
        <v>3314466126</v>
      </c>
      <c r="C111" s="12" t="s">
        <v>622</v>
      </c>
      <c r="D111" s="4">
        <v>9</v>
      </c>
      <c r="E111" s="4">
        <v>4950</v>
      </c>
      <c r="F111" s="4">
        <f t="shared" si="30"/>
        <v>38</v>
      </c>
      <c r="G111" s="4">
        <v>0</v>
      </c>
      <c r="H111" s="4">
        <v>0</v>
      </c>
      <c r="I111" s="4">
        <f t="shared" si="29"/>
        <v>0</v>
      </c>
      <c r="J111" s="4">
        <v>0</v>
      </c>
      <c r="K111" s="4">
        <v>0</v>
      </c>
      <c r="L111" s="4">
        <f t="shared" si="18"/>
        <v>0</v>
      </c>
      <c r="M111" s="4">
        <v>0</v>
      </c>
      <c r="N111" s="4">
        <v>0</v>
      </c>
      <c r="O111" s="4">
        <f t="shared" si="19"/>
        <v>0</v>
      </c>
      <c r="P111" s="4">
        <v>0</v>
      </c>
      <c r="Q111" s="4">
        <v>0</v>
      </c>
      <c r="R111" s="4">
        <f t="shared" si="20"/>
        <v>0</v>
      </c>
      <c r="S111" s="4">
        <v>0</v>
      </c>
      <c r="T111" s="4">
        <v>0</v>
      </c>
      <c r="U111" s="4">
        <f t="shared" si="21"/>
        <v>0</v>
      </c>
      <c r="V111" s="4">
        <f t="shared" si="25"/>
        <v>9</v>
      </c>
      <c r="W111" s="4">
        <f t="shared" si="26"/>
        <v>4950</v>
      </c>
      <c r="X111" s="4">
        <f t="shared" si="27"/>
        <v>38</v>
      </c>
      <c r="Z111" s="16"/>
      <c r="AA111" s="16"/>
    </row>
    <row r="112" spans="1:27" ht="20.100000000000001" customHeight="1">
      <c r="A112" s="31">
        <v>108</v>
      </c>
      <c r="B112" s="41">
        <v>3314453477</v>
      </c>
      <c r="C112" s="12" t="s">
        <v>623</v>
      </c>
      <c r="D112" s="4">
        <v>9</v>
      </c>
      <c r="E112" s="4">
        <v>4950</v>
      </c>
      <c r="F112" s="4">
        <f t="shared" si="30"/>
        <v>38</v>
      </c>
      <c r="G112" s="4">
        <v>0</v>
      </c>
      <c r="H112" s="4">
        <v>0</v>
      </c>
      <c r="I112" s="4">
        <f t="shared" si="29"/>
        <v>0</v>
      </c>
      <c r="J112" s="4">
        <v>0</v>
      </c>
      <c r="K112" s="4">
        <v>0</v>
      </c>
      <c r="L112" s="4">
        <f t="shared" si="18"/>
        <v>0</v>
      </c>
      <c r="M112" s="4">
        <v>0</v>
      </c>
      <c r="N112" s="4">
        <v>0</v>
      </c>
      <c r="O112" s="4">
        <f t="shared" si="19"/>
        <v>0</v>
      </c>
      <c r="P112" s="4">
        <v>0</v>
      </c>
      <c r="Q112" s="4">
        <v>0</v>
      </c>
      <c r="R112" s="4">
        <f t="shared" si="20"/>
        <v>0</v>
      </c>
      <c r="S112" s="4">
        <v>0</v>
      </c>
      <c r="T112" s="4">
        <v>0</v>
      </c>
      <c r="U112" s="4">
        <f t="shared" si="21"/>
        <v>0</v>
      </c>
      <c r="V112" s="4">
        <f t="shared" si="25"/>
        <v>9</v>
      </c>
      <c r="W112" s="4">
        <f t="shared" si="26"/>
        <v>4950</v>
      </c>
      <c r="X112" s="4">
        <f t="shared" si="27"/>
        <v>38</v>
      </c>
      <c r="Z112" s="16"/>
      <c r="AA112" s="16"/>
    </row>
    <row r="113" spans="1:27" ht="20.100000000000001" customHeight="1">
      <c r="A113" s="31">
        <v>109</v>
      </c>
      <c r="B113" s="41">
        <v>3314453369</v>
      </c>
      <c r="C113" s="12" t="s">
        <v>626</v>
      </c>
      <c r="D113" s="4">
        <v>8</v>
      </c>
      <c r="E113" s="4">
        <v>4400</v>
      </c>
      <c r="F113" s="4">
        <f t="shared" si="17"/>
        <v>33</v>
      </c>
      <c r="G113" s="4">
        <v>0</v>
      </c>
      <c r="H113" s="4">
        <v>0</v>
      </c>
      <c r="I113" s="4">
        <f t="shared" si="12"/>
        <v>0</v>
      </c>
      <c r="J113" s="4">
        <v>0</v>
      </c>
      <c r="K113" s="4">
        <v>0</v>
      </c>
      <c r="L113" s="4">
        <f t="shared" si="18"/>
        <v>0</v>
      </c>
      <c r="M113" s="4">
        <v>0</v>
      </c>
      <c r="N113" s="4">
        <v>0</v>
      </c>
      <c r="O113" s="4">
        <f t="shared" si="19"/>
        <v>0</v>
      </c>
      <c r="P113" s="4">
        <v>0</v>
      </c>
      <c r="Q113" s="4">
        <v>0</v>
      </c>
      <c r="R113" s="4">
        <f t="shared" si="20"/>
        <v>0</v>
      </c>
      <c r="S113" s="4">
        <v>0</v>
      </c>
      <c r="T113" s="4">
        <v>0</v>
      </c>
      <c r="U113" s="4">
        <f t="shared" si="21"/>
        <v>0</v>
      </c>
      <c r="V113" s="4">
        <f t="shared" si="25"/>
        <v>8</v>
      </c>
      <c r="W113" s="4">
        <f t="shared" si="26"/>
        <v>4400</v>
      </c>
      <c r="X113" s="4">
        <f t="shared" si="27"/>
        <v>33</v>
      </c>
      <c r="Z113" s="16"/>
      <c r="AA113" s="16"/>
    </row>
    <row r="114" spans="1:27" ht="20.100000000000001" customHeight="1">
      <c r="A114" s="31">
        <v>110</v>
      </c>
      <c r="B114" s="41">
        <v>3311079563</v>
      </c>
      <c r="C114" s="12" t="s">
        <v>228</v>
      </c>
      <c r="D114" s="4">
        <v>0</v>
      </c>
      <c r="E114" s="4">
        <v>0</v>
      </c>
      <c r="F114" s="4">
        <f t="shared" ref="F114:F126" si="33">ROUNDUP(E114*0.75%,0)</f>
        <v>0</v>
      </c>
      <c r="G114" s="4">
        <v>0</v>
      </c>
      <c r="H114" s="4">
        <v>0</v>
      </c>
      <c r="I114" s="4">
        <f t="shared" si="12"/>
        <v>0</v>
      </c>
      <c r="J114" s="4">
        <v>0</v>
      </c>
      <c r="K114" s="4">
        <v>0</v>
      </c>
      <c r="L114" s="4">
        <f t="shared" si="18"/>
        <v>0</v>
      </c>
      <c r="M114" s="4">
        <v>0</v>
      </c>
      <c r="N114" s="4">
        <v>0</v>
      </c>
      <c r="O114" s="4">
        <f t="shared" si="19"/>
        <v>0</v>
      </c>
      <c r="P114" s="4">
        <v>0</v>
      </c>
      <c r="Q114" s="4">
        <v>0</v>
      </c>
      <c r="R114" s="4">
        <f t="shared" si="20"/>
        <v>0</v>
      </c>
      <c r="S114" s="4">
        <v>0</v>
      </c>
      <c r="T114" s="4">
        <v>0</v>
      </c>
      <c r="U114" s="4">
        <f t="shared" si="21"/>
        <v>0</v>
      </c>
      <c r="V114" s="4">
        <f t="shared" si="25"/>
        <v>0</v>
      </c>
      <c r="W114" s="4">
        <f t="shared" si="26"/>
        <v>0</v>
      </c>
      <c r="X114" s="4">
        <f t="shared" si="27"/>
        <v>0</v>
      </c>
      <c r="Z114" s="16"/>
      <c r="AA114" s="16"/>
    </row>
    <row r="115" spans="1:27" ht="20.100000000000001" customHeight="1">
      <c r="A115" s="31">
        <v>111</v>
      </c>
      <c r="B115" s="41">
        <v>3313798056</v>
      </c>
      <c r="C115" s="12" t="s">
        <v>422</v>
      </c>
      <c r="D115" s="4">
        <v>0</v>
      </c>
      <c r="E115" s="4">
        <v>0</v>
      </c>
      <c r="F115" s="4">
        <f t="shared" si="33"/>
        <v>0</v>
      </c>
      <c r="G115" s="4">
        <v>0</v>
      </c>
      <c r="H115" s="4">
        <v>0</v>
      </c>
      <c r="I115" s="4">
        <f t="shared" si="12"/>
        <v>0</v>
      </c>
      <c r="J115" s="4">
        <v>0</v>
      </c>
      <c r="K115" s="4">
        <v>0</v>
      </c>
      <c r="L115" s="4">
        <f t="shared" ref="L115:L140" si="34">ROUNDUP(K115*0.75%,0)</f>
        <v>0</v>
      </c>
      <c r="M115" s="4">
        <v>0</v>
      </c>
      <c r="N115" s="4">
        <v>0</v>
      </c>
      <c r="O115" s="4">
        <f t="shared" ref="O115:O140" si="35">ROUNDUP(N115*0.75%,0)</f>
        <v>0</v>
      </c>
      <c r="P115" s="4">
        <v>0</v>
      </c>
      <c r="Q115" s="4">
        <v>0</v>
      </c>
      <c r="R115" s="4">
        <f t="shared" ref="R115:R140" si="36">ROUNDUP(Q115*0.75%,0)</f>
        <v>0</v>
      </c>
      <c r="S115" s="4">
        <v>0</v>
      </c>
      <c r="T115" s="4">
        <v>0</v>
      </c>
      <c r="U115" s="4">
        <f t="shared" ref="U115:U140" si="37">ROUNDUP(T115*0.75%,0)</f>
        <v>0</v>
      </c>
      <c r="V115" s="4">
        <f t="shared" si="25"/>
        <v>0</v>
      </c>
      <c r="W115" s="4">
        <f t="shared" si="26"/>
        <v>0</v>
      </c>
      <c r="X115" s="4">
        <f t="shared" si="27"/>
        <v>0</v>
      </c>
      <c r="Z115" s="16"/>
      <c r="AA115" s="16"/>
    </row>
    <row r="116" spans="1:27" ht="20.100000000000001" customHeight="1">
      <c r="A116" s="31">
        <v>112</v>
      </c>
      <c r="B116" s="41">
        <v>3313948094</v>
      </c>
      <c r="C116" s="12" t="s">
        <v>446</v>
      </c>
      <c r="D116" s="4">
        <v>0</v>
      </c>
      <c r="E116" s="4">
        <v>0</v>
      </c>
      <c r="F116" s="4">
        <f t="shared" si="33"/>
        <v>0</v>
      </c>
      <c r="G116" s="4">
        <v>0</v>
      </c>
      <c r="H116" s="4">
        <v>0</v>
      </c>
      <c r="I116" s="4">
        <f t="shared" si="12"/>
        <v>0</v>
      </c>
      <c r="J116" s="4">
        <v>0</v>
      </c>
      <c r="K116" s="4">
        <v>0</v>
      </c>
      <c r="L116" s="4">
        <f t="shared" si="34"/>
        <v>0</v>
      </c>
      <c r="M116" s="4">
        <v>0</v>
      </c>
      <c r="N116" s="4">
        <v>0</v>
      </c>
      <c r="O116" s="4">
        <f t="shared" si="35"/>
        <v>0</v>
      </c>
      <c r="P116" s="4">
        <v>0</v>
      </c>
      <c r="Q116" s="4">
        <v>0</v>
      </c>
      <c r="R116" s="4">
        <f t="shared" si="36"/>
        <v>0</v>
      </c>
      <c r="S116" s="4">
        <v>0</v>
      </c>
      <c r="T116" s="4">
        <v>0</v>
      </c>
      <c r="U116" s="4">
        <f t="shared" si="37"/>
        <v>0</v>
      </c>
      <c r="V116" s="4">
        <f t="shared" si="25"/>
        <v>0</v>
      </c>
      <c r="W116" s="4">
        <f t="shared" si="26"/>
        <v>0</v>
      </c>
      <c r="X116" s="4">
        <f t="shared" si="27"/>
        <v>0</v>
      </c>
      <c r="Z116" s="16"/>
      <c r="AA116" s="16"/>
    </row>
    <row r="117" spans="1:27" ht="20.100000000000001" customHeight="1">
      <c r="A117" s="31">
        <v>113</v>
      </c>
      <c r="B117" s="41">
        <v>3313932790</v>
      </c>
      <c r="C117" s="12" t="s">
        <v>449</v>
      </c>
      <c r="D117" s="4">
        <v>0</v>
      </c>
      <c r="E117" s="4">
        <v>0</v>
      </c>
      <c r="F117" s="4">
        <f t="shared" si="33"/>
        <v>0</v>
      </c>
      <c r="G117" s="4">
        <v>0</v>
      </c>
      <c r="H117" s="4">
        <v>0</v>
      </c>
      <c r="I117" s="4">
        <f t="shared" si="12"/>
        <v>0</v>
      </c>
      <c r="J117" s="4">
        <v>0</v>
      </c>
      <c r="K117" s="4">
        <v>0</v>
      </c>
      <c r="L117" s="4">
        <f t="shared" si="34"/>
        <v>0</v>
      </c>
      <c r="M117" s="4">
        <v>0</v>
      </c>
      <c r="N117" s="4">
        <v>0</v>
      </c>
      <c r="O117" s="4">
        <f t="shared" si="35"/>
        <v>0</v>
      </c>
      <c r="P117" s="4">
        <v>0</v>
      </c>
      <c r="Q117" s="4">
        <v>0</v>
      </c>
      <c r="R117" s="4">
        <f t="shared" si="36"/>
        <v>0</v>
      </c>
      <c r="S117" s="4">
        <v>0</v>
      </c>
      <c r="T117" s="4">
        <v>0</v>
      </c>
      <c r="U117" s="4">
        <f t="shared" si="37"/>
        <v>0</v>
      </c>
      <c r="V117" s="4">
        <f t="shared" si="25"/>
        <v>0</v>
      </c>
      <c r="W117" s="4">
        <f t="shared" si="26"/>
        <v>0</v>
      </c>
      <c r="X117" s="4">
        <f t="shared" si="27"/>
        <v>0</v>
      </c>
      <c r="Z117" s="16"/>
      <c r="AA117" s="16"/>
    </row>
    <row r="118" spans="1:27" ht="20.100000000000001" customHeight="1">
      <c r="A118" s="31">
        <v>114</v>
      </c>
      <c r="B118" s="41">
        <v>3314022029</v>
      </c>
      <c r="C118" s="12" t="s">
        <v>463</v>
      </c>
      <c r="D118" s="4">
        <v>0</v>
      </c>
      <c r="E118" s="4">
        <v>0</v>
      </c>
      <c r="F118" s="4">
        <f t="shared" si="33"/>
        <v>0</v>
      </c>
      <c r="G118" s="4">
        <v>0</v>
      </c>
      <c r="H118" s="4">
        <v>0</v>
      </c>
      <c r="I118" s="4">
        <f t="shared" si="12"/>
        <v>0</v>
      </c>
      <c r="J118" s="4">
        <v>0</v>
      </c>
      <c r="K118" s="4">
        <v>0</v>
      </c>
      <c r="L118" s="4">
        <f t="shared" si="34"/>
        <v>0</v>
      </c>
      <c r="M118" s="4">
        <v>0</v>
      </c>
      <c r="N118" s="4">
        <v>0</v>
      </c>
      <c r="O118" s="4">
        <f t="shared" si="35"/>
        <v>0</v>
      </c>
      <c r="P118" s="4">
        <v>0</v>
      </c>
      <c r="Q118" s="4">
        <v>0</v>
      </c>
      <c r="R118" s="4">
        <f t="shared" si="36"/>
        <v>0</v>
      </c>
      <c r="S118" s="4">
        <v>0</v>
      </c>
      <c r="T118" s="4">
        <v>0</v>
      </c>
      <c r="U118" s="4">
        <f t="shared" si="37"/>
        <v>0</v>
      </c>
      <c r="V118" s="4">
        <f t="shared" si="25"/>
        <v>0</v>
      </c>
      <c r="W118" s="4">
        <f t="shared" si="26"/>
        <v>0</v>
      </c>
      <c r="X118" s="4">
        <f t="shared" si="27"/>
        <v>0</v>
      </c>
      <c r="Z118" s="16"/>
      <c r="AA118" s="16"/>
    </row>
    <row r="119" spans="1:27" ht="20.100000000000001" customHeight="1">
      <c r="A119" s="31">
        <v>115</v>
      </c>
      <c r="B119" s="41">
        <v>3314033950</v>
      </c>
      <c r="C119" s="12" t="s">
        <v>470</v>
      </c>
      <c r="D119" s="4">
        <v>0</v>
      </c>
      <c r="E119" s="4">
        <v>0</v>
      </c>
      <c r="F119" s="4">
        <f t="shared" si="33"/>
        <v>0</v>
      </c>
      <c r="G119" s="4">
        <v>0</v>
      </c>
      <c r="H119" s="4">
        <v>0</v>
      </c>
      <c r="I119" s="4">
        <f t="shared" si="12"/>
        <v>0</v>
      </c>
      <c r="J119" s="4">
        <v>0</v>
      </c>
      <c r="K119" s="4">
        <v>0</v>
      </c>
      <c r="L119" s="4">
        <f t="shared" si="34"/>
        <v>0</v>
      </c>
      <c r="M119" s="4">
        <v>0</v>
      </c>
      <c r="N119" s="4">
        <v>0</v>
      </c>
      <c r="O119" s="4">
        <f t="shared" si="35"/>
        <v>0</v>
      </c>
      <c r="P119" s="4">
        <v>0</v>
      </c>
      <c r="Q119" s="4">
        <v>0</v>
      </c>
      <c r="R119" s="4">
        <f t="shared" si="36"/>
        <v>0</v>
      </c>
      <c r="S119" s="4">
        <v>0</v>
      </c>
      <c r="T119" s="4">
        <v>0</v>
      </c>
      <c r="U119" s="4">
        <f t="shared" si="37"/>
        <v>0</v>
      </c>
      <c r="V119" s="4">
        <f t="shared" si="25"/>
        <v>0</v>
      </c>
      <c r="W119" s="4">
        <f t="shared" si="26"/>
        <v>0</v>
      </c>
      <c r="X119" s="4">
        <f t="shared" si="27"/>
        <v>0</v>
      </c>
      <c r="Z119" s="16"/>
      <c r="AA119" s="16"/>
    </row>
    <row r="120" spans="1:27" ht="20.100000000000001" customHeight="1">
      <c r="A120" s="31">
        <v>116</v>
      </c>
      <c r="B120" s="41">
        <v>3313982159</v>
      </c>
      <c r="C120" s="12" t="s">
        <v>477</v>
      </c>
      <c r="D120" s="4">
        <v>0</v>
      </c>
      <c r="E120" s="4">
        <v>0</v>
      </c>
      <c r="F120" s="4">
        <f t="shared" si="33"/>
        <v>0</v>
      </c>
      <c r="G120" s="4">
        <v>0</v>
      </c>
      <c r="H120" s="4">
        <v>0</v>
      </c>
      <c r="I120" s="4">
        <f t="shared" si="12"/>
        <v>0</v>
      </c>
      <c r="J120" s="4">
        <v>0</v>
      </c>
      <c r="K120" s="4">
        <v>0</v>
      </c>
      <c r="L120" s="4">
        <f t="shared" si="34"/>
        <v>0</v>
      </c>
      <c r="M120" s="4">
        <v>0</v>
      </c>
      <c r="N120" s="4">
        <v>0</v>
      </c>
      <c r="O120" s="4">
        <f t="shared" si="35"/>
        <v>0</v>
      </c>
      <c r="P120" s="4">
        <v>0</v>
      </c>
      <c r="Q120" s="4">
        <v>0</v>
      </c>
      <c r="R120" s="4">
        <f t="shared" si="36"/>
        <v>0</v>
      </c>
      <c r="S120" s="4">
        <v>0</v>
      </c>
      <c r="T120" s="4">
        <v>0</v>
      </c>
      <c r="U120" s="4">
        <f t="shared" si="37"/>
        <v>0</v>
      </c>
      <c r="V120" s="4">
        <f t="shared" si="25"/>
        <v>0</v>
      </c>
      <c r="W120" s="4">
        <f t="shared" si="26"/>
        <v>0</v>
      </c>
      <c r="X120" s="4">
        <f t="shared" si="27"/>
        <v>0</v>
      </c>
      <c r="Z120" s="16"/>
      <c r="AA120" s="16"/>
    </row>
    <row r="121" spans="1:27" ht="20.100000000000001" customHeight="1">
      <c r="A121" s="31">
        <v>117</v>
      </c>
      <c r="B121" s="41">
        <v>3314068364</v>
      </c>
      <c r="C121" s="12" t="s">
        <v>481</v>
      </c>
      <c r="D121" s="4">
        <v>0</v>
      </c>
      <c r="E121" s="4">
        <v>0</v>
      </c>
      <c r="F121" s="4">
        <f t="shared" si="33"/>
        <v>0</v>
      </c>
      <c r="G121" s="4">
        <v>0</v>
      </c>
      <c r="H121" s="4">
        <v>0</v>
      </c>
      <c r="I121" s="4">
        <f t="shared" si="12"/>
        <v>0</v>
      </c>
      <c r="J121" s="4">
        <v>0</v>
      </c>
      <c r="K121" s="4">
        <v>0</v>
      </c>
      <c r="L121" s="4">
        <f t="shared" si="34"/>
        <v>0</v>
      </c>
      <c r="M121" s="4">
        <v>0</v>
      </c>
      <c r="N121" s="4">
        <v>0</v>
      </c>
      <c r="O121" s="4">
        <f t="shared" si="35"/>
        <v>0</v>
      </c>
      <c r="P121" s="4">
        <v>0</v>
      </c>
      <c r="Q121" s="4">
        <v>0</v>
      </c>
      <c r="R121" s="4">
        <f t="shared" si="36"/>
        <v>0</v>
      </c>
      <c r="S121" s="4">
        <v>0</v>
      </c>
      <c r="T121" s="4">
        <v>0</v>
      </c>
      <c r="U121" s="4">
        <f t="shared" si="37"/>
        <v>0</v>
      </c>
      <c r="V121" s="4">
        <f t="shared" si="25"/>
        <v>0</v>
      </c>
      <c r="W121" s="4">
        <f t="shared" si="26"/>
        <v>0</v>
      </c>
      <c r="X121" s="4">
        <f t="shared" si="27"/>
        <v>0</v>
      </c>
      <c r="Z121" s="16"/>
      <c r="AA121" s="16"/>
    </row>
    <row r="122" spans="1:27" ht="20.100000000000001" customHeight="1">
      <c r="A122" s="31">
        <v>118</v>
      </c>
      <c r="B122" s="41">
        <v>2504376654</v>
      </c>
      <c r="C122" s="12" t="s">
        <v>501</v>
      </c>
      <c r="D122" s="4">
        <v>0</v>
      </c>
      <c r="E122" s="4">
        <v>0</v>
      </c>
      <c r="F122" s="4">
        <f t="shared" si="33"/>
        <v>0</v>
      </c>
      <c r="G122" s="4">
        <v>0</v>
      </c>
      <c r="H122" s="4">
        <v>0</v>
      </c>
      <c r="I122" s="4">
        <f t="shared" si="12"/>
        <v>0</v>
      </c>
      <c r="J122" s="4">
        <v>0</v>
      </c>
      <c r="K122" s="4">
        <v>0</v>
      </c>
      <c r="L122" s="4">
        <f t="shared" si="34"/>
        <v>0</v>
      </c>
      <c r="M122" s="4">
        <v>0</v>
      </c>
      <c r="N122" s="4">
        <v>0</v>
      </c>
      <c r="O122" s="4">
        <f t="shared" si="35"/>
        <v>0</v>
      </c>
      <c r="P122" s="4">
        <v>0</v>
      </c>
      <c r="Q122" s="4">
        <v>0</v>
      </c>
      <c r="R122" s="4">
        <f t="shared" si="36"/>
        <v>0</v>
      </c>
      <c r="S122" s="4">
        <v>0</v>
      </c>
      <c r="T122" s="4">
        <v>0</v>
      </c>
      <c r="U122" s="4">
        <f t="shared" si="37"/>
        <v>0</v>
      </c>
      <c r="V122" s="4">
        <f t="shared" si="25"/>
        <v>0</v>
      </c>
      <c r="W122" s="4">
        <f t="shared" si="26"/>
        <v>0</v>
      </c>
      <c r="X122" s="4">
        <f t="shared" si="27"/>
        <v>0</v>
      </c>
      <c r="Z122" s="16"/>
      <c r="AA122" s="16"/>
    </row>
    <row r="123" spans="1:27" ht="20.100000000000001" customHeight="1">
      <c r="A123" s="31">
        <v>119</v>
      </c>
      <c r="B123" s="41">
        <v>3314296188</v>
      </c>
      <c r="C123" s="12" t="s">
        <v>537</v>
      </c>
      <c r="D123" s="4">
        <v>0</v>
      </c>
      <c r="E123" s="4">
        <v>0</v>
      </c>
      <c r="F123" s="4">
        <f t="shared" si="33"/>
        <v>0</v>
      </c>
      <c r="G123" s="4">
        <v>0</v>
      </c>
      <c r="H123" s="4">
        <v>0</v>
      </c>
      <c r="I123" s="4">
        <f t="shared" si="12"/>
        <v>0</v>
      </c>
      <c r="J123" s="4">
        <v>0</v>
      </c>
      <c r="K123" s="4">
        <v>0</v>
      </c>
      <c r="L123" s="4">
        <f t="shared" si="34"/>
        <v>0</v>
      </c>
      <c r="M123" s="4">
        <v>0</v>
      </c>
      <c r="N123" s="4">
        <v>0</v>
      </c>
      <c r="O123" s="4">
        <f t="shared" si="35"/>
        <v>0</v>
      </c>
      <c r="P123" s="4">
        <v>0</v>
      </c>
      <c r="Q123" s="4">
        <v>0</v>
      </c>
      <c r="R123" s="4">
        <f t="shared" si="36"/>
        <v>0</v>
      </c>
      <c r="S123" s="4">
        <v>0</v>
      </c>
      <c r="T123" s="4">
        <v>0</v>
      </c>
      <c r="U123" s="4">
        <f t="shared" si="37"/>
        <v>0</v>
      </c>
      <c r="V123" s="4">
        <f t="shared" si="25"/>
        <v>0</v>
      </c>
      <c r="W123" s="4">
        <f t="shared" si="26"/>
        <v>0</v>
      </c>
      <c r="X123" s="4">
        <f t="shared" si="27"/>
        <v>0</v>
      </c>
      <c r="Z123" s="16"/>
      <c r="AA123" s="16"/>
    </row>
    <row r="124" spans="1:27" ht="20.100000000000001" customHeight="1">
      <c r="A124" s="31">
        <v>120</v>
      </c>
      <c r="B124" s="41">
        <v>3314347136</v>
      </c>
      <c r="C124" s="12" t="s">
        <v>575</v>
      </c>
      <c r="D124" s="4">
        <v>0</v>
      </c>
      <c r="E124" s="4">
        <v>0</v>
      </c>
      <c r="F124" s="4">
        <f t="shared" si="33"/>
        <v>0</v>
      </c>
      <c r="G124" s="4">
        <v>0</v>
      </c>
      <c r="H124" s="4">
        <v>0</v>
      </c>
      <c r="I124" s="4">
        <f t="shared" si="12"/>
        <v>0</v>
      </c>
      <c r="J124" s="4">
        <v>0</v>
      </c>
      <c r="K124" s="4">
        <v>0</v>
      </c>
      <c r="L124" s="4">
        <f t="shared" si="34"/>
        <v>0</v>
      </c>
      <c r="M124" s="4">
        <v>0</v>
      </c>
      <c r="N124" s="4">
        <v>0</v>
      </c>
      <c r="O124" s="4">
        <f t="shared" si="35"/>
        <v>0</v>
      </c>
      <c r="P124" s="4">
        <v>0</v>
      </c>
      <c r="Q124" s="4">
        <v>0</v>
      </c>
      <c r="R124" s="4">
        <f t="shared" si="36"/>
        <v>0</v>
      </c>
      <c r="S124" s="4">
        <v>0</v>
      </c>
      <c r="T124" s="4">
        <v>0</v>
      </c>
      <c r="U124" s="4">
        <f t="shared" si="37"/>
        <v>0</v>
      </c>
      <c r="V124" s="4">
        <f t="shared" si="25"/>
        <v>0</v>
      </c>
      <c r="W124" s="4">
        <f t="shared" si="26"/>
        <v>0</v>
      </c>
      <c r="X124" s="4">
        <f t="shared" si="27"/>
        <v>0</v>
      </c>
      <c r="Z124" s="16"/>
      <c r="AA124" s="16"/>
    </row>
    <row r="125" spans="1:27" ht="20.100000000000001" customHeight="1">
      <c r="A125" s="31">
        <v>121</v>
      </c>
      <c r="B125" s="41">
        <v>3314376708</v>
      </c>
      <c r="C125" s="12" t="s">
        <v>580</v>
      </c>
      <c r="D125" s="4">
        <v>0</v>
      </c>
      <c r="E125" s="4">
        <v>0</v>
      </c>
      <c r="F125" s="4">
        <f t="shared" si="33"/>
        <v>0</v>
      </c>
      <c r="G125" s="4">
        <v>0</v>
      </c>
      <c r="H125" s="4">
        <v>0</v>
      </c>
      <c r="I125" s="4">
        <f t="shared" si="12"/>
        <v>0</v>
      </c>
      <c r="J125" s="4">
        <v>0</v>
      </c>
      <c r="K125" s="4">
        <v>0</v>
      </c>
      <c r="L125" s="4">
        <f t="shared" si="34"/>
        <v>0</v>
      </c>
      <c r="M125" s="4">
        <v>0</v>
      </c>
      <c r="N125" s="4">
        <v>0</v>
      </c>
      <c r="O125" s="4">
        <f t="shared" si="35"/>
        <v>0</v>
      </c>
      <c r="P125" s="4">
        <v>0</v>
      </c>
      <c r="Q125" s="4">
        <v>0</v>
      </c>
      <c r="R125" s="4">
        <f t="shared" si="36"/>
        <v>0</v>
      </c>
      <c r="S125" s="4">
        <v>0</v>
      </c>
      <c r="T125" s="4">
        <v>0</v>
      </c>
      <c r="U125" s="4">
        <f t="shared" si="37"/>
        <v>0</v>
      </c>
      <c r="V125" s="4">
        <f t="shared" si="25"/>
        <v>0</v>
      </c>
      <c r="W125" s="4">
        <f t="shared" si="26"/>
        <v>0</v>
      </c>
      <c r="X125" s="4">
        <f t="shared" si="27"/>
        <v>0</v>
      </c>
      <c r="Z125" s="16"/>
      <c r="AA125" s="16"/>
    </row>
    <row r="126" spans="1:27" ht="20.100000000000001" customHeight="1">
      <c r="A126" s="31">
        <v>122</v>
      </c>
      <c r="B126" s="41">
        <v>3312177955</v>
      </c>
      <c r="C126" s="12" t="s">
        <v>582</v>
      </c>
      <c r="D126" s="4">
        <v>0</v>
      </c>
      <c r="E126" s="4">
        <v>0</v>
      </c>
      <c r="F126" s="4">
        <f t="shared" si="33"/>
        <v>0</v>
      </c>
      <c r="G126" s="4">
        <v>0</v>
      </c>
      <c r="H126" s="4">
        <v>0</v>
      </c>
      <c r="I126" s="4">
        <f t="shared" si="12"/>
        <v>0</v>
      </c>
      <c r="J126" s="4">
        <v>0</v>
      </c>
      <c r="K126" s="4">
        <v>0</v>
      </c>
      <c r="L126" s="4">
        <f t="shared" si="34"/>
        <v>0</v>
      </c>
      <c r="M126" s="4">
        <v>0</v>
      </c>
      <c r="N126" s="4">
        <v>0</v>
      </c>
      <c r="O126" s="4">
        <f t="shared" si="35"/>
        <v>0</v>
      </c>
      <c r="P126" s="4">
        <v>0</v>
      </c>
      <c r="Q126" s="4">
        <v>0</v>
      </c>
      <c r="R126" s="4">
        <f t="shared" si="36"/>
        <v>0</v>
      </c>
      <c r="S126" s="4">
        <v>0</v>
      </c>
      <c r="T126" s="4">
        <v>0</v>
      </c>
      <c r="U126" s="4">
        <f t="shared" si="37"/>
        <v>0</v>
      </c>
      <c r="V126" s="4">
        <f t="shared" si="25"/>
        <v>0</v>
      </c>
      <c r="W126" s="4">
        <f t="shared" si="26"/>
        <v>0</v>
      </c>
      <c r="X126" s="4">
        <f t="shared" si="27"/>
        <v>0</v>
      </c>
      <c r="Z126" s="16"/>
      <c r="AA126" s="16"/>
    </row>
    <row r="127" spans="1:27" ht="20.100000000000001" customHeight="1">
      <c r="A127" s="31">
        <v>123</v>
      </c>
      <c r="B127" s="41">
        <v>3314370742</v>
      </c>
      <c r="C127" s="12" t="s">
        <v>588</v>
      </c>
      <c r="D127" s="4">
        <v>0</v>
      </c>
      <c r="E127" s="4">
        <v>0</v>
      </c>
      <c r="F127" s="4">
        <f t="shared" si="17"/>
        <v>0</v>
      </c>
      <c r="G127" s="4">
        <v>0</v>
      </c>
      <c r="H127" s="4">
        <v>0</v>
      </c>
      <c r="I127" s="4">
        <f t="shared" si="12"/>
        <v>0</v>
      </c>
      <c r="J127" s="4">
        <v>0</v>
      </c>
      <c r="K127" s="4">
        <v>0</v>
      </c>
      <c r="L127" s="4">
        <f t="shared" si="34"/>
        <v>0</v>
      </c>
      <c r="M127" s="4">
        <v>0</v>
      </c>
      <c r="N127" s="4">
        <v>0</v>
      </c>
      <c r="O127" s="4">
        <f t="shared" si="35"/>
        <v>0</v>
      </c>
      <c r="P127" s="4">
        <v>0</v>
      </c>
      <c r="Q127" s="4">
        <v>0</v>
      </c>
      <c r="R127" s="4">
        <f t="shared" si="36"/>
        <v>0</v>
      </c>
      <c r="S127" s="4">
        <v>0</v>
      </c>
      <c r="T127" s="4">
        <v>0</v>
      </c>
      <c r="U127" s="4">
        <f t="shared" si="37"/>
        <v>0</v>
      </c>
      <c r="V127" s="4">
        <f t="shared" si="25"/>
        <v>0</v>
      </c>
      <c r="W127" s="4">
        <f t="shared" si="26"/>
        <v>0</v>
      </c>
      <c r="X127" s="4">
        <f t="shared" si="27"/>
        <v>0</v>
      </c>
      <c r="Z127" s="16"/>
      <c r="AA127" s="16"/>
    </row>
    <row r="128" spans="1:27" ht="20.100000000000001" customHeight="1">
      <c r="A128" s="31">
        <v>124</v>
      </c>
      <c r="B128" s="41">
        <v>3307744697</v>
      </c>
      <c r="C128" s="12" t="s">
        <v>219</v>
      </c>
      <c r="D128" s="4">
        <v>0</v>
      </c>
      <c r="E128" s="4">
        <v>0</v>
      </c>
      <c r="F128" s="4">
        <f t="shared" si="17"/>
        <v>0</v>
      </c>
      <c r="G128" s="4">
        <v>0</v>
      </c>
      <c r="H128" s="4">
        <v>0</v>
      </c>
      <c r="I128" s="4">
        <f t="shared" si="12"/>
        <v>0</v>
      </c>
      <c r="J128" s="4">
        <v>0</v>
      </c>
      <c r="K128" s="4">
        <v>0</v>
      </c>
      <c r="L128" s="4">
        <f t="shared" si="34"/>
        <v>0</v>
      </c>
      <c r="M128" s="4">
        <v>0</v>
      </c>
      <c r="N128" s="4">
        <v>0</v>
      </c>
      <c r="O128" s="4">
        <f t="shared" si="35"/>
        <v>0</v>
      </c>
      <c r="P128" s="4">
        <v>0</v>
      </c>
      <c r="Q128" s="4">
        <v>0</v>
      </c>
      <c r="R128" s="4">
        <f t="shared" si="36"/>
        <v>0</v>
      </c>
      <c r="S128" s="4">
        <v>0</v>
      </c>
      <c r="T128" s="4">
        <v>0</v>
      </c>
      <c r="U128" s="4">
        <f t="shared" si="37"/>
        <v>0</v>
      </c>
      <c r="V128" s="4">
        <f t="shared" si="25"/>
        <v>0</v>
      </c>
      <c r="W128" s="4">
        <f t="shared" si="26"/>
        <v>0</v>
      </c>
      <c r="X128" s="4">
        <f t="shared" si="27"/>
        <v>0</v>
      </c>
      <c r="Z128" s="16"/>
      <c r="AA128" s="16"/>
    </row>
    <row r="129" spans="1:29" ht="20.100000000000001" customHeight="1">
      <c r="A129" s="31">
        <v>125</v>
      </c>
      <c r="B129" s="41">
        <v>3311103567</v>
      </c>
      <c r="C129" s="12" t="s">
        <v>181</v>
      </c>
      <c r="D129" s="4">
        <v>0</v>
      </c>
      <c r="E129" s="4">
        <v>0</v>
      </c>
      <c r="F129" s="4">
        <f t="shared" si="11"/>
        <v>0</v>
      </c>
      <c r="G129" s="4">
        <v>0</v>
      </c>
      <c r="H129" s="4">
        <v>0</v>
      </c>
      <c r="I129" s="4">
        <f t="shared" si="12"/>
        <v>0</v>
      </c>
      <c r="J129" s="4">
        <v>0</v>
      </c>
      <c r="K129" s="4">
        <v>0</v>
      </c>
      <c r="L129" s="4">
        <f t="shared" si="34"/>
        <v>0</v>
      </c>
      <c r="M129" s="4">
        <v>0</v>
      </c>
      <c r="N129" s="4">
        <v>0</v>
      </c>
      <c r="O129" s="4">
        <f t="shared" si="35"/>
        <v>0</v>
      </c>
      <c r="P129" s="4">
        <v>0</v>
      </c>
      <c r="Q129" s="4">
        <v>0</v>
      </c>
      <c r="R129" s="4">
        <f t="shared" si="36"/>
        <v>0</v>
      </c>
      <c r="S129" s="4">
        <v>0</v>
      </c>
      <c r="T129" s="4">
        <v>0</v>
      </c>
      <c r="U129" s="4">
        <f t="shared" si="37"/>
        <v>0</v>
      </c>
      <c r="V129" s="4">
        <f t="shared" si="25"/>
        <v>0</v>
      </c>
      <c r="W129" s="4">
        <f t="shared" si="26"/>
        <v>0</v>
      </c>
      <c r="X129" s="4">
        <f t="shared" si="27"/>
        <v>0</v>
      </c>
      <c r="Z129" s="16"/>
      <c r="AA129" s="16"/>
      <c r="AB129" s="5"/>
      <c r="AC129" s="5"/>
    </row>
    <row r="130" spans="1:29" ht="20.100000000000001" customHeight="1">
      <c r="A130" s="31">
        <v>126</v>
      </c>
      <c r="B130" s="41">
        <v>3310582091</v>
      </c>
      <c r="C130" s="12" t="s">
        <v>138</v>
      </c>
      <c r="D130" s="4">
        <v>0</v>
      </c>
      <c r="E130" s="4">
        <v>0</v>
      </c>
      <c r="F130" s="4">
        <f t="shared" si="11"/>
        <v>0</v>
      </c>
      <c r="G130" s="4">
        <v>0</v>
      </c>
      <c r="H130" s="4">
        <v>0</v>
      </c>
      <c r="I130" s="4">
        <f t="shared" si="12"/>
        <v>0</v>
      </c>
      <c r="J130" s="4">
        <v>0</v>
      </c>
      <c r="K130" s="4">
        <v>0</v>
      </c>
      <c r="L130" s="4">
        <f t="shared" si="34"/>
        <v>0</v>
      </c>
      <c r="M130" s="4">
        <v>0</v>
      </c>
      <c r="N130" s="4">
        <v>0</v>
      </c>
      <c r="O130" s="4">
        <f t="shared" si="35"/>
        <v>0</v>
      </c>
      <c r="P130" s="4">
        <v>0</v>
      </c>
      <c r="Q130" s="4">
        <v>0</v>
      </c>
      <c r="R130" s="4">
        <f t="shared" si="36"/>
        <v>0</v>
      </c>
      <c r="S130" s="4">
        <v>0</v>
      </c>
      <c r="T130" s="4">
        <v>0</v>
      </c>
      <c r="U130" s="4">
        <f t="shared" si="37"/>
        <v>0</v>
      </c>
      <c r="V130" s="4">
        <f t="shared" si="25"/>
        <v>0</v>
      </c>
      <c r="W130" s="4">
        <f t="shared" si="26"/>
        <v>0</v>
      </c>
      <c r="X130" s="4">
        <f t="shared" si="27"/>
        <v>0</v>
      </c>
      <c r="Z130" s="16"/>
      <c r="AA130" s="16"/>
      <c r="AB130" s="5"/>
      <c r="AC130" s="5"/>
    </row>
    <row r="131" spans="1:29" ht="20.100000000000001" customHeight="1">
      <c r="A131" s="31">
        <v>127</v>
      </c>
      <c r="B131" s="41">
        <v>3312177931</v>
      </c>
      <c r="C131" s="12" t="s">
        <v>451</v>
      </c>
      <c r="D131" s="4">
        <v>0</v>
      </c>
      <c r="E131" s="4">
        <v>0</v>
      </c>
      <c r="F131" s="4">
        <f t="shared" si="11"/>
        <v>0</v>
      </c>
      <c r="G131" s="4">
        <v>0</v>
      </c>
      <c r="H131" s="4">
        <v>0</v>
      </c>
      <c r="I131" s="4">
        <f t="shared" si="12"/>
        <v>0</v>
      </c>
      <c r="J131" s="4">
        <v>0</v>
      </c>
      <c r="K131" s="4">
        <v>0</v>
      </c>
      <c r="L131" s="4">
        <f t="shared" si="34"/>
        <v>0</v>
      </c>
      <c r="M131" s="4">
        <v>0</v>
      </c>
      <c r="N131" s="4">
        <v>0</v>
      </c>
      <c r="O131" s="4">
        <f t="shared" si="35"/>
        <v>0</v>
      </c>
      <c r="P131" s="4">
        <v>0</v>
      </c>
      <c r="Q131" s="4">
        <v>0</v>
      </c>
      <c r="R131" s="4">
        <f t="shared" si="36"/>
        <v>0</v>
      </c>
      <c r="S131" s="4">
        <v>0</v>
      </c>
      <c r="T131" s="4">
        <v>0</v>
      </c>
      <c r="U131" s="4">
        <f t="shared" si="37"/>
        <v>0</v>
      </c>
      <c r="V131" s="4">
        <f t="shared" si="25"/>
        <v>0</v>
      </c>
      <c r="W131" s="4">
        <f t="shared" si="26"/>
        <v>0</v>
      </c>
      <c r="X131" s="4">
        <f t="shared" si="27"/>
        <v>0</v>
      </c>
      <c r="Z131" s="16"/>
      <c r="AA131" s="16"/>
      <c r="AB131" s="5"/>
      <c r="AC131" s="5"/>
    </row>
    <row r="132" spans="1:29" ht="20.100000000000001" customHeight="1">
      <c r="A132" s="31">
        <v>128</v>
      </c>
      <c r="B132" s="41">
        <v>3311079801</v>
      </c>
      <c r="C132" s="12" t="s">
        <v>235</v>
      </c>
      <c r="D132" s="4">
        <v>0</v>
      </c>
      <c r="E132" s="4">
        <v>0</v>
      </c>
      <c r="F132" s="4">
        <f t="shared" si="11"/>
        <v>0</v>
      </c>
      <c r="G132" s="4">
        <v>0</v>
      </c>
      <c r="H132" s="4">
        <v>0</v>
      </c>
      <c r="I132" s="4">
        <f t="shared" si="12"/>
        <v>0</v>
      </c>
      <c r="J132" s="4">
        <v>0</v>
      </c>
      <c r="K132" s="4">
        <v>0</v>
      </c>
      <c r="L132" s="4">
        <f t="shared" si="34"/>
        <v>0</v>
      </c>
      <c r="M132" s="4">
        <v>0</v>
      </c>
      <c r="N132" s="4">
        <v>0</v>
      </c>
      <c r="O132" s="4">
        <f t="shared" si="35"/>
        <v>0</v>
      </c>
      <c r="P132" s="4">
        <v>0</v>
      </c>
      <c r="Q132" s="4">
        <v>0</v>
      </c>
      <c r="R132" s="4">
        <f t="shared" si="36"/>
        <v>0</v>
      </c>
      <c r="S132" s="4">
        <v>0</v>
      </c>
      <c r="T132" s="4">
        <v>0</v>
      </c>
      <c r="U132" s="4">
        <f t="shared" si="37"/>
        <v>0</v>
      </c>
      <c r="V132" s="4">
        <f t="shared" si="25"/>
        <v>0</v>
      </c>
      <c r="W132" s="4">
        <f t="shared" si="26"/>
        <v>0</v>
      </c>
      <c r="X132" s="4">
        <f t="shared" si="27"/>
        <v>0</v>
      </c>
      <c r="Z132" s="16"/>
      <c r="AA132" s="16"/>
      <c r="AB132" s="5"/>
      <c r="AC132" s="5"/>
    </row>
    <row r="133" spans="1:29" ht="20.100000000000001" customHeight="1">
      <c r="A133" s="31">
        <v>129</v>
      </c>
      <c r="B133" s="41">
        <v>3313232279</v>
      </c>
      <c r="C133" s="12" t="s">
        <v>245</v>
      </c>
      <c r="D133" s="4">
        <v>0</v>
      </c>
      <c r="E133" s="4">
        <v>0</v>
      </c>
      <c r="F133" s="4">
        <f t="shared" si="11"/>
        <v>0</v>
      </c>
      <c r="G133" s="4">
        <v>0</v>
      </c>
      <c r="H133" s="4">
        <v>0</v>
      </c>
      <c r="I133" s="4">
        <f t="shared" si="12"/>
        <v>0</v>
      </c>
      <c r="J133" s="4">
        <v>0</v>
      </c>
      <c r="K133" s="4">
        <v>0</v>
      </c>
      <c r="L133" s="4">
        <f t="shared" si="34"/>
        <v>0</v>
      </c>
      <c r="M133" s="4">
        <v>0</v>
      </c>
      <c r="N133" s="4">
        <v>0</v>
      </c>
      <c r="O133" s="4">
        <f t="shared" si="35"/>
        <v>0</v>
      </c>
      <c r="P133" s="4">
        <v>0</v>
      </c>
      <c r="Q133" s="4">
        <v>0</v>
      </c>
      <c r="R133" s="4">
        <f t="shared" si="36"/>
        <v>0</v>
      </c>
      <c r="S133" s="4">
        <v>0</v>
      </c>
      <c r="T133" s="4">
        <v>0</v>
      </c>
      <c r="U133" s="4">
        <f t="shared" si="37"/>
        <v>0</v>
      </c>
      <c r="V133" s="4">
        <f t="shared" si="25"/>
        <v>0</v>
      </c>
      <c r="W133" s="4">
        <f t="shared" si="26"/>
        <v>0</v>
      </c>
      <c r="X133" s="4">
        <f t="shared" si="27"/>
        <v>0</v>
      </c>
      <c r="Z133" s="16"/>
      <c r="AA133" s="16"/>
      <c r="AB133" s="5"/>
      <c r="AC133" s="5"/>
    </row>
    <row r="134" spans="1:29" ht="20.100000000000001" customHeight="1">
      <c r="A134" s="31">
        <v>130</v>
      </c>
      <c r="B134" s="41">
        <v>3313932731</v>
      </c>
      <c r="C134" s="12" t="s">
        <v>448</v>
      </c>
      <c r="D134" s="4">
        <v>0</v>
      </c>
      <c r="E134" s="4">
        <v>0</v>
      </c>
      <c r="F134" s="4">
        <f t="shared" si="11"/>
        <v>0</v>
      </c>
      <c r="G134" s="4">
        <v>0</v>
      </c>
      <c r="H134" s="4">
        <v>0</v>
      </c>
      <c r="I134" s="4">
        <f t="shared" si="12"/>
        <v>0</v>
      </c>
      <c r="J134" s="4">
        <v>0</v>
      </c>
      <c r="K134" s="4">
        <v>0</v>
      </c>
      <c r="L134" s="4">
        <f t="shared" si="34"/>
        <v>0</v>
      </c>
      <c r="M134" s="4">
        <v>0</v>
      </c>
      <c r="N134" s="4">
        <v>0</v>
      </c>
      <c r="O134" s="4">
        <f t="shared" si="35"/>
        <v>0</v>
      </c>
      <c r="P134" s="4">
        <v>0</v>
      </c>
      <c r="Q134" s="4">
        <v>0</v>
      </c>
      <c r="R134" s="4">
        <f t="shared" si="36"/>
        <v>0</v>
      </c>
      <c r="S134" s="4">
        <v>0</v>
      </c>
      <c r="T134" s="4">
        <v>0</v>
      </c>
      <c r="U134" s="4">
        <f t="shared" si="37"/>
        <v>0</v>
      </c>
      <c r="V134" s="4">
        <f t="shared" ref="V134:V163" si="38">+D134+G134+J134+M134+P134+S134</f>
        <v>0</v>
      </c>
      <c r="W134" s="4">
        <f t="shared" ref="W134:W163" si="39">+E134+H134+K134+N134+Q134+T134</f>
        <v>0</v>
      </c>
      <c r="X134" s="4">
        <f t="shared" ref="X134:X163" si="40">+F134+I134+L134+O134+R134+U134</f>
        <v>0</v>
      </c>
      <c r="Z134" s="16"/>
      <c r="AA134" s="16"/>
      <c r="AB134" s="5"/>
      <c r="AC134" s="5"/>
    </row>
    <row r="135" spans="1:29" ht="20.100000000000001" customHeight="1">
      <c r="A135" s="31">
        <v>131</v>
      </c>
      <c r="B135" s="41">
        <v>3312540016</v>
      </c>
      <c r="C135" s="12" t="s">
        <v>464</v>
      </c>
      <c r="D135" s="4">
        <v>0</v>
      </c>
      <c r="E135" s="4">
        <v>0</v>
      </c>
      <c r="F135" s="4">
        <f t="shared" si="11"/>
        <v>0</v>
      </c>
      <c r="G135" s="4">
        <v>0</v>
      </c>
      <c r="H135" s="4">
        <v>0</v>
      </c>
      <c r="I135" s="4">
        <f t="shared" si="12"/>
        <v>0</v>
      </c>
      <c r="J135" s="4">
        <v>0</v>
      </c>
      <c r="K135" s="4">
        <v>0</v>
      </c>
      <c r="L135" s="4">
        <f t="shared" si="34"/>
        <v>0</v>
      </c>
      <c r="M135" s="4">
        <v>0</v>
      </c>
      <c r="N135" s="4">
        <v>0</v>
      </c>
      <c r="O135" s="4">
        <f t="shared" si="35"/>
        <v>0</v>
      </c>
      <c r="P135" s="4">
        <v>0</v>
      </c>
      <c r="Q135" s="4">
        <v>0</v>
      </c>
      <c r="R135" s="4">
        <f t="shared" si="36"/>
        <v>0</v>
      </c>
      <c r="S135" s="4">
        <v>0</v>
      </c>
      <c r="T135" s="4">
        <v>0</v>
      </c>
      <c r="U135" s="4">
        <f t="shared" si="37"/>
        <v>0</v>
      </c>
      <c r="V135" s="4">
        <f t="shared" si="38"/>
        <v>0</v>
      </c>
      <c r="W135" s="4">
        <f t="shared" si="39"/>
        <v>0</v>
      </c>
      <c r="X135" s="4">
        <f t="shared" si="40"/>
        <v>0</v>
      </c>
      <c r="Z135" s="16"/>
      <c r="AA135" s="16"/>
      <c r="AB135" s="5"/>
      <c r="AC135" s="5"/>
    </row>
    <row r="136" spans="1:29" ht="20.100000000000001" customHeight="1">
      <c r="A136" s="31">
        <v>132</v>
      </c>
      <c r="B136" s="41">
        <v>3314021804</v>
      </c>
      <c r="C136" s="12" t="s">
        <v>465</v>
      </c>
      <c r="D136" s="4">
        <v>0</v>
      </c>
      <c r="E136" s="4">
        <v>0</v>
      </c>
      <c r="F136" s="4">
        <f t="shared" si="11"/>
        <v>0</v>
      </c>
      <c r="G136" s="4">
        <v>0</v>
      </c>
      <c r="H136" s="4">
        <v>0</v>
      </c>
      <c r="I136" s="4">
        <f t="shared" si="12"/>
        <v>0</v>
      </c>
      <c r="J136" s="4">
        <v>0</v>
      </c>
      <c r="K136" s="4">
        <v>0</v>
      </c>
      <c r="L136" s="4">
        <f t="shared" si="34"/>
        <v>0</v>
      </c>
      <c r="M136" s="4">
        <v>0</v>
      </c>
      <c r="N136" s="4">
        <v>0</v>
      </c>
      <c r="O136" s="4">
        <f t="shared" si="35"/>
        <v>0</v>
      </c>
      <c r="P136" s="4">
        <v>0</v>
      </c>
      <c r="Q136" s="4">
        <v>0</v>
      </c>
      <c r="R136" s="4">
        <f t="shared" si="36"/>
        <v>0</v>
      </c>
      <c r="S136" s="4">
        <v>0</v>
      </c>
      <c r="T136" s="4">
        <v>0</v>
      </c>
      <c r="U136" s="4">
        <f t="shared" si="37"/>
        <v>0</v>
      </c>
      <c r="V136" s="4">
        <f t="shared" si="38"/>
        <v>0</v>
      </c>
      <c r="W136" s="4">
        <f t="shared" si="39"/>
        <v>0</v>
      </c>
      <c r="X136" s="4">
        <f t="shared" si="40"/>
        <v>0</v>
      </c>
      <c r="Z136" s="16"/>
      <c r="AA136" s="16"/>
      <c r="AB136" s="5"/>
      <c r="AC136" s="5"/>
    </row>
    <row r="137" spans="1:29" ht="20.100000000000001" customHeight="1">
      <c r="A137" s="31">
        <v>133</v>
      </c>
      <c r="B137" s="41">
        <v>3314034025</v>
      </c>
      <c r="C137" s="12" t="s">
        <v>474</v>
      </c>
      <c r="D137" s="4">
        <v>0</v>
      </c>
      <c r="E137" s="4">
        <v>0</v>
      </c>
      <c r="F137" s="4">
        <f t="shared" si="11"/>
        <v>0</v>
      </c>
      <c r="G137" s="4">
        <v>0</v>
      </c>
      <c r="H137" s="4">
        <v>0</v>
      </c>
      <c r="I137" s="4">
        <f t="shared" si="12"/>
        <v>0</v>
      </c>
      <c r="J137" s="4">
        <v>0</v>
      </c>
      <c r="K137" s="4">
        <v>0</v>
      </c>
      <c r="L137" s="4">
        <f t="shared" si="34"/>
        <v>0</v>
      </c>
      <c r="M137" s="4">
        <v>0</v>
      </c>
      <c r="N137" s="4">
        <v>0</v>
      </c>
      <c r="O137" s="4">
        <f t="shared" si="35"/>
        <v>0</v>
      </c>
      <c r="P137" s="4">
        <v>0</v>
      </c>
      <c r="Q137" s="4">
        <v>0</v>
      </c>
      <c r="R137" s="4">
        <f t="shared" si="36"/>
        <v>0</v>
      </c>
      <c r="S137" s="4">
        <v>0</v>
      </c>
      <c r="T137" s="4">
        <v>0</v>
      </c>
      <c r="U137" s="4">
        <f t="shared" si="37"/>
        <v>0</v>
      </c>
      <c r="V137" s="4">
        <f t="shared" si="38"/>
        <v>0</v>
      </c>
      <c r="W137" s="4">
        <f t="shared" si="39"/>
        <v>0</v>
      </c>
      <c r="X137" s="4">
        <f t="shared" si="40"/>
        <v>0</v>
      </c>
      <c r="Z137" s="16"/>
      <c r="AA137" s="16"/>
      <c r="AB137" s="5"/>
      <c r="AC137" s="5"/>
    </row>
    <row r="138" spans="1:29" ht="20.100000000000001" customHeight="1">
      <c r="A138" s="31">
        <v>134</v>
      </c>
      <c r="B138" s="41">
        <v>3313968822</v>
      </c>
      <c r="C138" s="12" t="s">
        <v>479</v>
      </c>
      <c r="D138" s="4">
        <v>0</v>
      </c>
      <c r="E138" s="4">
        <v>0</v>
      </c>
      <c r="F138" s="4">
        <f t="shared" si="11"/>
        <v>0</v>
      </c>
      <c r="G138" s="4">
        <v>0</v>
      </c>
      <c r="H138" s="4">
        <v>0</v>
      </c>
      <c r="I138" s="4">
        <f t="shared" si="12"/>
        <v>0</v>
      </c>
      <c r="J138" s="4">
        <v>0</v>
      </c>
      <c r="K138" s="4">
        <v>0</v>
      </c>
      <c r="L138" s="4">
        <f t="shared" si="34"/>
        <v>0</v>
      </c>
      <c r="M138" s="4">
        <v>0</v>
      </c>
      <c r="N138" s="4">
        <v>0</v>
      </c>
      <c r="O138" s="4">
        <f t="shared" si="35"/>
        <v>0</v>
      </c>
      <c r="P138" s="4">
        <v>0</v>
      </c>
      <c r="Q138" s="4">
        <v>0</v>
      </c>
      <c r="R138" s="4">
        <f t="shared" si="36"/>
        <v>0</v>
      </c>
      <c r="S138" s="4">
        <v>0</v>
      </c>
      <c r="T138" s="4">
        <v>0</v>
      </c>
      <c r="U138" s="4">
        <f t="shared" si="37"/>
        <v>0</v>
      </c>
      <c r="V138" s="4">
        <f t="shared" si="38"/>
        <v>0</v>
      </c>
      <c r="W138" s="4">
        <f t="shared" si="39"/>
        <v>0</v>
      </c>
      <c r="X138" s="4">
        <f t="shared" si="40"/>
        <v>0</v>
      </c>
      <c r="Z138" s="16"/>
      <c r="AA138" s="16"/>
      <c r="AB138" s="5"/>
      <c r="AC138" s="5"/>
    </row>
    <row r="139" spans="1:29" ht="20.100000000000001" customHeight="1">
      <c r="A139" s="31">
        <v>135</v>
      </c>
      <c r="B139" s="41">
        <v>3314068415</v>
      </c>
      <c r="C139" s="12" t="s">
        <v>480</v>
      </c>
      <c r="D139" s="4">
        <v>0</v>
      </c>
      <c r="E139" s="4">
        <v>0</v>
      </c>
      <c r="F139" s="4">
        <f t="shared" si="11"/>
        <v>0</v>
      </c>
      <c r="G139" s="4">
        <v>0</v>
      </c>
      <c r="H139" s="4">
        <v>0</v>
      </c>
      <c r="I139" s="4">
        <f t="shared" si="12"/>
        <v>0</v>
      </c>
      <c r="J139" s="4">
        <v>0</v>
      </c>
      <c r="K139" s="4">
        <v>0</v>
      </c>
      <c r="L139" s="4">
        <f t="shared" si="34"/>
        <v>0</v>
      </c>
      <c r="M139" s="4">
        <v>0</v>
      </c>
      <c r="N139" s="4">
        <v>0</v>
      </c>
      <c r="O139" s="4">
        <f t="shared" si="35"/>
        <v>0</v>
      </c>
      <c r="P139" s="4">
        <v>0</v>
      </c>
      <c r="Q139" s="4">
        <v>0</v>
      </c>
      <c r="R139" s="4">
        <f t="shared" si="36"/>
        <v>0</v>
      </c>
      <c r="S139" s="4">
        <v>0</v>
      </c>
      <c r="T139" s="4">
        <v>0</v>
      </c>
      <c r="U139" s="4">
        <f t="shared" si="37"/>
        <v>0</v>
      </c>
      <c r="V139" s="4">
        <f t="shared" si="38"/>
        <v>0</v>
      </c>
      <c r="W139" s="4">
        <f t="shared" si="39"/>
        <v>0</v>
      </c>
      <c r="X139" s="4">
        <f t="shared" si="40"/>
        <v>0</v>
      </c>
      <c r="Z139" s="16"/>
      <c r="AA139" s="16"/>
      <c r="AB139" s="5"/>
      <c r="AC139" s="5"/>
    </row>
    <row r="140" spans="1:29" ht="20.100000000000001" customHeight="1">
      <c r="A140" s="31">
        <v>136</v>
      </c>
      <c r="B140" s="41">
        <v>2504415227</v>
      </c>
      <c r="C140" s="12" t="s">
        <v>532</v>
      </c>
      <c r="D140" s="4">
        <v>0</v>
      </c>
      <c r="E140" s="4">
        <v>0</v>
      </c>
      <c r="F140" s="4">
        <f t="shared" si="11"/>
        <v>0</v>
      </c>
      <c r="G140" s="4">
        <v>0</v>
      </c>
      <c r="H140" s="4">
        <v>0</v>
      </c>
      <c r="I140" s="4">
        <f t="shared" si="12"/>
        <v>0</v>
      </c>
      <c r="J140" s="4">
        <v>0</v>
      </c>
      <c r="K140" s="4">
        <v>0</v>
      </c>
      <c r="L140" s="4">
        <f t="shared" si="34"/>
        <v>0</v>
      </c>
      <c r="M140" s="4">
        <v>0</v>
      </c>
      <c r="N140" s="4">
        <v>0</v>
      </c>
      <c r="O140" s="4">
        <f t="shared" si="35"/>
        <v>0</v>
      </c>
      <c r="P140" s="4">
        <v>0</v>
      </c>
      <c r="Q140" s="4">
        <v>0</v>
      </c>
      <c r="R140" s="4">
        <f t="shared" si="36"/>
        <v>0</v>
      </c>
      <c r="S140" s="4">
        <v>0</v>
      </c>
      <c r="T140" s="4">
        <v>0</v>
      </c>
      <c r="U140" s="4">
        <f t="shared" si="37"/>
        <v>0</v>
      </c>
      <c r="V140" s="4">
        <f t="shared" si="38"/>
        <v>0</v>
      </c>
      <c r="W140" s="4">
        <f t="shared" si="39"/>
        <v>0</v>
      </c>
      <c r="X140" s="4">
        <f t="shared" si="40"/>
        <v>0</v>
      </c>
      <c r="Z140" s="16"/>
      <c r="AA140" s="16"/>
      <c r="AB140" s="5"/>
      <c r="AC140" s="5"/>
    </row>
    <row r="141" spans="1:29" ht="20.100000000000001" customHeight="1">
      <c r="A141" s="31">
        <v>137</v>
      </c>
      <c r="B141" s="41">
        <v>3312177980</v>
      </c>
      <c r="C141" s="12" t="s">
        <v>420</v>
      </c>
      <c r="D141" s="4">
        <v>0</v>
      </c>
      <c r="E141" s="4">
        <v>0</v>
      </c>
      <c r="F141" s="4">
        <f t="shared" si="11"/>
        <v>0</v>
      </c>
      <c r="G141" s="4">
        <v>0</v>
      </c>
      <c r="H141" s="4">
        <v>0</v>
      </c>
      <c r="I141" s="4">
        <f t="shared" si="12"/>
        <v>0</v>
      </c>
      <c r="J141" s="4">
        <v>0</v>
      </c>
      <c r="K141" s="4">
        <v>0</v>
      </c>
      <c r="L141" s="4">
        <f t="shared" si="13"/>
        <v>0</v>
      </c>
      <c r="M141" s="4">
        <v>0</v>
      </c>
      <c r="N141" s="4">
        <v>0</v>
      </c>
      <c r="O141" s="4">
        <f t="shared" si="14"/>
        <v>0</v>
      </c>
      <c r="P141" s="4">
        <v>0</v>
      </c>
      <c r="Q141" s="4">
        <v>0</v>
      </c>
      <c r="R141" s="4">
        <f t="shared" si="15"/>
        <v>0</v>
      </c>
      <c r="S141" s="4">
        <v>0</v>
      </c>
      <c r="T141" s="4">
        <v>0</v>
      </c>
      <c r="U141" s="4">
        <f t="shared" si="16"/>
        <v>0</v>
      </c>
      <c r="V141" s="4">
        <f t="shared" si="38"/>
        <v>0</v>
      </c>
      <c r="W141" s="4">
        <f t="shared" si="39"/>
        <v>0</v>
      </c>
      <c r="X141" s="4">
        <f t="shared" si="40"/>
        <v>0</v>
      </c>
      <c r="Z141" s="16"/>
      <c r="AA141" s="16"/>
      <c r="AB141" s="5"/>
      <c r="AC141" s="5"/>
    </row>
    <row r="142" spans="1:29" ht="20.100000000000001" customHeight="1">
      <c r="A142" s="31">
        <v>138</v>
      </c>
      <c r="B142" s="41">
        <v>3313471242</v>
      </c>
      <c r="C142" s="12" t="s">
        <v>270</v>
      </c>
      <c r="D142" s="4">
        <v>0</v>
      </c>
      <c r="E142" s="4">
        <v>0</v>
      </c>
      <c r="F142" s="4">
        <f t="shared" si="11"/>
        <v>0</v>
      </c>
      <c r="G142" s="4">
        <v>0</v>
      </c>
      <c r="H142" s="4">
        <v>0</v>
      </c>
      <c r="I142" s="4">
        <f t="shared" si="12"/>
        <v>0</v>
      </c>
      <c r="J142" s="4">
        <v>0</v>
      </c>
      <c r="K142" s="4">
        <v>0</v>
      </c>
      <c r="L142" s="4">
        <f t="shared" si="13"/>
        <v>0</v>
      </c>
      <c r="M142" s="4">
        <v>0</v>
      </c>
      <c r="N142" s="4">
        <v>0</v>
      </c>
      <c r="O142" s="4">
        <f t="shared" si="14"/>
        <v>0</v>
      </c>
      <c r="P142" s="4">
        <v>0</v>
      </c>
      <c r="Q142" s="4">
        <v>0</v>
      </c>
      <c r="R142" s="4">
        <f t="shared" si="15"/>
        <v>0</v>
      </c>
      <c r="S142" s="4">
        <v>0</v>
      </c>
      <c r="T142" s="4">
        <v>0</v>
      </c>
      <c r="U142" s="4">
        <f t="shared" si="16"/>
        <v>0</v>
      </c>
      <c r="V142" s="4">
        <f t="shared" si="38"/>
        <v>0</v>
      </c>
      <c r="W142" s="4">
        <f t="shared" si="39"/>
        <v>0</v>
      </c>
      <c r="X142" s="4">
        <f t="shared" si="40"/>
        <v>0</v>
      </c>
      <c r="Z142" s="16"/>
      <c r="AA142" s="16"/>
      <c r="AB142" s="5"/>
      <c r="AC142" s="5"/>
    </row>
    <row r="143" spans="1:29" ht="20.100000000000001" customHeight="1">
      <c r="A143" s="31">
        <v>139</v>
      </c>
      <c r="B143" s="41">
        <v>3313471290</v>
      </c>
      <c r="C143" s="12" t="s">
        <v>271</v>
      </c>
      <c r="D143" s="4">
        <v>0</v>
      </c>
      <c r="E143" s="4">
        <v>0</v>
      </c>
      <c r="F143" s="4">
        <f t="shared" si="11"/>
        <v>0</v>
      </c>
      <c r="G143" s="4">
        <v>0</v>
      </c>
      <c r="H143" s="4">
        <v>0</v>
      </c>
      <c r="I143" s="4">
        <f t="shared" ref="I143:I163" si="41">ROUNDUP(H143*0.75%,0)</f>
        <v>0</v>
      </c>
      <c r="J143" s="4">
        <v>0</v>
      </c>
      <c r="K143" s="4">
        <v>0</v>
      </c>
      <c r="L143" s="4">
        <f t="shared" ref="L143:L163" si="42">ROUNDUP(K143*0.75%,0)</f>
        <v>0</v>
      </c>
      <c r="M143" s="4">
        <v>0</v>
      </c>
      <c r="N143" s="4">
        <v>0</v>
      </c>
      <c r="O143" s="4">
        <f t="shared" ref="O143:O163" si="43">ROUNDUP(N143*0.75%,0)</f>
        <v>0</v>
      </c>
      <c r="P143" s="4">
        <v>0</v>
      </c>
      <c r="Q143" s="4">
        <v>0</v>
      </c>
      <c r="R143" s="4">
        <f t="shared" ref="R143:R163" si="44">ROUNDUP(Q143*0.75%,0)</f>
        <v>0</v>
      </c>
      <c r="S143" s="4">
        <v>0</v>
      </c>
      <c r="T143" s="4">
        <v>0</v>
      </c>
      <c r="U143" s="4">
        <f t="shared" ref="U143:U163" si="45">ROUNDUP(T143*0.75%,0)</f>
        <v>0</v>
      </c>
      <c r="V143" s="4">
        <f t="shared" si="38"/>
        <v>0</v>
      </c>
      <c r="W143" s="4">
        <f t="shared" si="39"/>
        <v>0</v>
      </c>
      <c r="X143" s="4">
        <f t="shared" si="40"/>
        <v>0</v>
      </c>
      <c r="Z143" s="16"/>
      <c r="AA143" s="16"/>
      <c r="AB143" s="5"/>
      <c r="AC143" s="5"/>
    </row>
    <row r="144" spans="1:29" ht="20.100000000000001" customHeight="1">
      <c r="A144" s="31">
        <v>140</v>
      </c>
      <c r="B144" s="41">
        <v>3313629515</v>
      </c>
      <c r="C144" s="12" t="s">
        <v>390</v>
      </c>
      <c r="D144" s="4">
        <v>0</v>
      </c>
      <c r="E144" s="4">
        <v>0</v>
      </c>
      <c r="F144" s="4">
        <f t="shared" si="11"/>
        <v>0</v>
      </c>
      <c r="G144" s="4">
        <v>0</v>
      </c>
      <c r="H144" s="4">
        <v>0</v>
      </c>
      <c r="I144" s="4">
        <f t="shared" si="41"/>
        <v>0</v>
      </c>
      <c r="J144" s="4">
        <v>0</v>
      </c>
      <c r="K144" s="4">
        <v>0</v>
      </c>
      <c r="L144" s="4">
        <f t="shared" si="42"/>
        <v>0</v>
      </c>
      <c r="M144" s="4">
        <v>0</v>
      </c>
      <c r="N144" s="4">
        <v>0</v>
      </c>
      <c r="O144" s="4">
        <f t="shared" si="43"/>
        <v>0</v>
      </c>
      <c r="P144" s="4">
        <v>0</v>
      </c>
      <c r="Q144" s="4">
        <v>0</v>
      </c>
      <c r="R144" s="4">
        <f t="shared" si="44"/>
        <v>0</v>
      </c>
      <c r="S144" s="4">
        <v>0</v>
      </c>
      <c r="T144" s="4">
        <v>0</v>
      </c>
      <c r="U144" s="4">
        <f t="shared" si="45"/>
        <v>0</v>
      </c>
      <c r="V144" s="4">
        <f t="shared" si="38"/>
        <v>0</v>
      </c>
      <c r="W144" s="4">
        <f t="shared" si="39"/>
        <v>0</v>
      </c>
      <c r="X144" s="4">
        <f t="shared" si="40"/>
        <v>0</v>
      </c>
      <c r="Z144" s="16"/>
      <c r="AA144" s="16"/>
      <c r="AB144" s="5"/>
      <c r="AC144" s="5"/>
    </row>
    <row r="145" spans="1:29" ht="20.100000000000001" customHeight="1">
      <c r="A145" s="31">
        <v>141</v>
      </c>
      <c r="B145" s="41">
        <v>3313722895</v>
      </c>
      <c r="C145" s="12" t="s">
        <v>413</v>
      </c>
      <c r="D145" s="4">
        <v>0</v>
      </c>
      <c r="E145" s="4">
        <v>0</v>
      </c>
      <c r="F145" s="4">
        <f t="shared" si="11"/>
        <v>0</v>
      </c>
      <c r="G145" s="4">
        <v>0</v>
      </c>
      <c r="H145" s="4">
        <v>0</v>
      </c>
      <c r="I145" s="4">
        <f t="shared" si="41"/>
        <v>0</v>
      </c>
      <c r="J145" s="4">
        <v>0</v>
      </c>
      <c r="K145" s="4">
        <v>0</v>
      </c>
      <c r="L145" s="4">
        <f t="shared" si="42"/>
        <v>0</v>
      </c>
      <c r="M145" s="4">
        <v>0</v>
      </c>
      <c r="N145" s="4">
        <v>0</v>
      </c>
      <c r="O145" s="4">
        <f t="shared" si="43"/>
        <v>0</v>
      </c>
      <c r="P145" s="4">
        <v>0</v>
      </c>
      <c r="Q145" s="4">
        <v>0</v>
      </c>
      <c r="R145" s="4">
        <f t="shared" si="44"/>
        <v>0</v>
      </c>
      <c r="S145" s="4">
        <v>0</v>
      </c>
      <c r="T145" s="4">
        <v>0</v>
      </c>
      <c r="U145" s="4">
        <f t="shared" si="45"/>
        <v>0</v>
      </c>
      <c r="V145" s="4">
        <f t="shared" si="38"/>
        <v>0</v>
      </c>
      <c r="W145" s="4">
        <f t="shared" si="39"/>
        <v>0</v>
      </c>
      <c r="X145" s="4">
        <f t="shared" si="40"/>
        <v>0</v>
      </c>
      <c r="Z145" s="16"/>
      <c r="AA145" s="16"/>
      <c r="AB145" s="5"/>
      <c r="AC145" s="5"/>
    </row>
    <row r="146" spans="1:29" ht="20.100000000000001" customHeight="1">
      <c r="A146" s="31">
        <v>142</v>
      </c>
      <c r="B146" s="41">
        <v>3313722864</v>
      </c>
      <c r="C146" s="12" t="s">
        <v>414</v>
      </c>
      <c r="D146" s="4">
        <v>0</v>
      </c>
      <c r="E146" s="4">
        <v>0</v>
      </c>
      <c r="F146" s="4">
        <f t="shared" si="11"/>
        <v>0</v>
      </c>
      <c r="G146" s="4">
        <v>0</v>
      </c>
      <c r="H146" s="4">
        <v>0</v>
      </c>
      <c r="I146" s="4">
        <f t="shared" si="41"/>
        <v>0</v>
      </c>
      <c r="J146" s="4">
        <v>0</v>
      </c>
      <c r="K146" s="4">
        <v>0</v>
      </c>
      <c r="L146" s="4">
        <f t="shared" si="42"/>
        <v>0</v>
      </c>
      <c r="M146" s="4">
        <v>0</v>
      </c>
      <c r="N146" s="4">
        <v>0</v>
      </c>
      <c r="O146" s="4">
        <f t="shared" si="43"/>
        <v>0</v>
      </c>
      <c r="P146" s="4">
        <v>0</v>
      </c>
      <c r="Q146" s="4">
        <v>0</v>
      </c>
      <c r="R146" s="4">
        <f t="shared" si="44"/>
        <v>0</v>
      </c>
      <c r="S146" s="4">
        <v>0</v>
      </c>
      <c r="T146" s="4">
        <v>0</v>
      </c>
      <c r="U146" s="4">
        <f t="shared" si="45"/>
        <v>0</v>
      </c>
      <c r="V146" s="4">
        <f t="shared" si="38"/>
        <v>0</v>
      </c>
      <c r="W146" s="4">
        <f t="shared" si="39"/>
        <v>0</v>
      </c>
      <c r="X146" s="4">
        <f t="shared" si="40"/>
        <v>0</v>
      </c>
      <c r="Z146" s="16"/>
      <c r="AA146" s="16"/>
      <c r="AB146" s="5"/>
      <c r="AC146" s="5"/>
    </row>
    <row r="147" spans="1:29" ht="20.100000000000001" customHeight="1">
      <c r="A147" s="31">
        <v>143</v>
      </c>
      <c r="B147" s="41">
        <v>3203512498</v>
      </c>
      <c r="C147" s="12" t="s">
        <v>423</v>
      </c>
      <c r="D147" s="4">
        <v>0</v>
      </c>
      <c r="E147" s="4">
        <v>0</v>
      </c>
      <c r="F147" s="4">
        <f t="shared" si="11"/>
        <v>0</v>
      </c>
      <c r="G147" s="4">
        <v>0</v>
      </c>
      <c r="H147" s="4">
        <v>0</v>
      </c>
      <c r="I147" s="4">
        <f t="shared" si="41"/>
        <v>0</v>
      </c>
      <c r="J147" s="4">
        <v>0</v>
      </c>
      <c r="K147" s="4">
        <v>0</v>
      </c>
      <c r="L147" s="4">
        <f t="shared" si="42"/>
        <v>0</v>
      </c>
      <c r="M147" s="4">
        <v>0</v>
      </c>
      <c r="N147" s="4">
        <v>0</v>
      </c>
      <c r="O147" s="4">
        <f t="shared" si="43"/>
        <v>0</v>
      </c>
      <c r="P147" s="4">
        <v>0</v>
      </c>
      <c r="Q147" s="4">
        <v>0</v>
      </c>
      <c r="R147" s="4">
        <f t="shared" si="44"/>
        <v>0</v>
      </c>
      <c r="S147" s="4">
        <v>0</v>
      </c>
      <c r="T147" s="4">
        <v>0</v>
      </c>
      <c r="U147" s="4">
        <f t="shared" si="45"/>
        <v>0</v>
      </c>
      <c r="V147" s="4">
        <f t="shared" si="38"/>
        <v>0</v>
      </c>
      <c r="W147" s="4">
        <f t="shared" si="39"/>
        <v>0</v>
      </c>
      <c r="X147" s="4">
        <f t="shared" si="40"/>
        <v>0</v>
      </c>
      <c r="Z147" s="16"/>
      <c r="AA147" s="16"/>
      <c r="AB147" s="5"/>
      <c r="AC147" s="5"/>
    </row>
    <row r="148" spans="1:29" ht="20.100000000000001" customHeight="1">
      <c r="A148" s="31">
        <v>144</v>
      </c>
      <c r="B148" s="41">
        <v>3312963721</v>
      </c>
      <c r="C148" s="12" t="s">
        <v>447</v>
      </c>
      <c r="D148" s="4">
        <v>0</v>
      </c>
      <c r="E148" s="4">
        <v>0</v>
      </c>
      <c r="F148" s="4">
        <f t="shared" si="11"/>
        <v>0</v>
      </c>
      <c r="G148" s="4">
        <v>0</v>
      </c>
      <c r="H148" s="4">
        <v>0</v>
      </c>
      <c r="I148" s="4">
        <f t="shared" si="41"/>
        <v>0</v>
      </c>
      <c r="J148" s="4">
        <v>0</v>
      </c>
      <c r="K148" s="4">
        <v>0</v>
      </c>
      <c r="L148" s="4">
        <f t="shared" si="42"/>
        <v>0</v>
      </c>
      <c r="M148" s="4">
        <v>0</v>
      </c>
      <c r="N148" s="4">
        <v>0</v>
      </c>
      <c r="O148" s="4">
        <f t="shared" si="43"/>
        <v>0</v>
      </c>
      <c r="P148" s="4">
        <v>0</v>
      </c>
      <c r="Q148" s="4">
        <v>0</v>
      </c>
      <c r="R148" s="4">
        <f t="shared" si="44"/>
        <v>0</v>
      </c>
      <c r="S148" s="4">
        <v>0</v>
      </c>
      <c r="T148" s="4">
        <v>0</v>
      </c>
      <c r="U148" s="4">
        <f t="shared" si="45"/>
        <v>0</v>
      </c>
      <c r="V148" s="4">
        <f t="shared" si="38"/>
        <v>0</v>
      </c>
      <c r="W148" s="4">
        <f t="shared" si="39"/>
        <v>0</v>
      </c>
      <c r="X148" s="4">
        <f t="shared" si="40"/>
        <v>0</v>
      </c>
      <c r="Z148" s="16"/>
      <c r="AA148" s="16"/>
      <c r="AB148" s="5"/>
      <c r="AC148" s="5"/>
    </row>
    <row r="149" spans="1:29" ht="20.100000000000001" customHeight="1">
      <c r="A149" s="31">
        <v>145</v>
      </c>
      <c r="B149" s="41">
        <v>3313077190</v>
      </c>
      <c r="C149" s="12" t="s">
        <v>450</v>
      </c>
      <c r="D149" s="4">
        <v>0</v>
      </c>
      <c r="E149" s="4">
        <v>0</v>
      </c>
      <c r="F149" s="4">
        <f t="shared" si="11"/>
        <v>0</v>
      </c>
      <c r="G149" s="4">
        <v>0</v>
      </c>
      <c r="H149" s="4">
        <v>0</v>
      </c>
      <c r="I149" s="4">
        <f t="shared" si="41"/>
        <v>0</v>
      </c>
      <c r="J149" s="4">
        <v>0</v>
      </c>
      <c r="K149" s="4">
        <v>0</v>
      </c>
      <c r="L149" s="4">
        <f t="shared" si="42"/>
        <v>0</v>
      </c>
      <c r="M149" s="4">
        <v>0</v>
      </c>
      <c r="N149" s="4">
        <v>0</v>
      </c>
      <c r="O149" s="4">
        <f t="shared" si="43"/>
        <v>0</v>
      </c>
      <c r="P149" s="4">
        <v>0</v>
      </c>
      <c r="Q149" s="4">
        <v>0</v>
      </c>
      <c r="R149" s="4">
        <f t="shared" si="44"/>
        <v>0</v>
      </c>
      <c r="S149" s="4">
        <v>0</v>
      </c>
      <c r="T149" s="4">
        <v>0</v>
      </c>
      <c r="U149" s="4">
        <f t="shared" si="45"/>
        <v>0</v>
      </c>
      <c r="V149" s="4">
        <f t="shared" si="38"/>
        <v>0</v>
      </c>
      <c r="W149" s="4">
        <f t="shared" si="39"/>
        <v>0</v>
      </c>
      <c r="X149" s="4">
        <f t="shared" si="40"/>
        <v>0</v>
      </c>
      <c r="Z149" s="16"/>
      <c r="AA149" s="16"/>
      <c r="AB149" s="5"/>
      <c r="AC149" s="5"/>
    </row>
    <row r="150" spans="1:29" ht="20.100000000000001" customHeight="1">
      <c r="A150" s="31">
        <v>146</v>
      </c>
      <c r="B150" s="41">
        <v>3314034012</v>
      </c>
      <c r="C150" s="12" t="s">
        <v>473</v>
      </c>
      <c r="D150" s="4">
        <v>0</v>
      </c>
      <c r="E150" s="4">
        <v>0</v>
      </c>
      <c r="F150" s="4">
        <f t="shared" si="11"/>
        <v>0</v>
      </c>
      <c r="G150" s="4">
        <v>0</v>
      </c>
      <c r="H150" s="4">
        <v>0</v>
      </c>
      <c r="I150" s="4">
        <f t="shared" si="41"/>
        <v>0</v>
      </c>
      <c r="J150" s="4">
        <v>0</v>
      </c>
      <c r="K150" s="4">
        <v>0</v>
      </c>
      <c r="L150" s="4">
        <f t="shared" si="42"/>
        <v>0</v>
      </c>
      <c r="M150" s="4">
        <v>0</v>
      </c>
      <c r="N150" s="4">
        <v>0</v>
      </c>
      <c r="O150" s="4">
        <f t="shared" si="43"/>
        <v>0</v>
      </c>
      <c r="P150" s="4">
        <v>0</v>
      </c>
      <c r="Q150" s="4">
        <v>0</v>
      </c>
      <c r="R150" s="4">
        <f t="shared" si="44"/>
        <v>0</v>
      </c>
      <c r="S150" s="4">
        <v>0</v>
      </c>
      <c r="T150" s="4">
        <v>0</v>
      </c>
      <c r="U150" s="4">
        <f t="shared" si="45"/>
        <v>0</v>
      </c>
      <c r="V150" s="4">
        <f t="shared" si="38"/>
        <v>0</v>
      </c>
      <c r="W150" s="4">
        <f t="shared" si="39"/>
        <v>0</v>
      </c>
      <c r="X150" s="4">
        <f t="shared" si="40"/>
        <v>0</v>
      </c>
      <c r="Z150" s="16"/>
      <c r="AA150" s="16"/>
      <c r="AB150" s="5"/>
      <c r="AC150" s="5"/>
    </row>
    <row r="151" spans="1:29" ht="20.100000000000001" customHeight="1">
      <c r="A151" s="31">
        <v>147</v>
      </c>
      <c r="B151" s="41">
        <v>3313972677</v>
      </c>
      <c r="C151" s="12" t="s">
        <v>478</v>
      </c>
      <c r="D151" s="4">
        <v>0</v>
      </c>
      <c r="E151" s="4">
        <v>0</v>
      </c>
      <c r="F151" s="4">
        <f t="shared" si="11"/>
        <v>0</v>
      </c>
      <c r="G151" s="4">
        <v>0</v>
      </c>
      <c r="H151" s="4">
        <v>0</v>
      </c>
      <c r="I151" s="4">
        <f t="shared" si="41"/>
        <v>0</v>
      </c>
      <c r="J151" s="4">
        <v>0</v>
      </c>
      <c r="K151" s="4">
        <v>0</v>
      </c>
      <c r="L151" s="4">
        <f t="shared" si="42"/>
        <v>0</v>
      </c>
      <c r="M151" s="4">
        <v>0</v>
      </c>
      <c r="N151" s="4">
        <v>0</v>
      </c>
      <c r="O151" s="4">
        <f t="shared" si="43"/>
        <v>0</v>
      </c>
      <c r="P151" s="4">
        <v>0</v>
      </c>
      <c r="Q151" s="4">
        <v>0</v>
      </c>
      <c r="R151" s="4">
        <f t="shared" si="44"/>
        <v>0</v>
      </c>
      <c r="S151" s="4">
        <v>0</v>
      </c>
      <c r="T151" s="4">
        <v>0</v>
      </c>
      <c r="U151" s="4">
        <f t="shared" si="45"/>
        <v>0</v>
      </c>
      <c r="V151" s="4">
        <f t="shared" si="38"/>
        <v>0</v>
      </c>
      <c r="W151" s="4">
        <f t="shared" si="39"/>
        <v>0</v>
      </c>
      <c r="X151" s="4">
        <f t="shared" si="40"/>
        <v>0</v>
      </c>
      <c r="Z151" s="16"/>
      <c r="AA151" s="16"/>
      <c r="AB151" s="5"/>
      <c r="AC151" s="5"/>
    </row>
    <row r="152" spans="1:29" ht="20.100000000000001" customHeight="1">
      <c r="A152" s="31">
        <v>148</v>
      </c>
      <c r="B152" s="41">
        <v>3311079668</v>
      </c>
      <c r="C152" s="12" t="s">
        <v>155</v>
      </c>
      <c r="D152" s="4">
        <v>0</v>
      </c>
      <c r="E152" s="4">
        <v>0</v>
      </c>
      <c r="F152" s="4">
        <f t="shared" si="11"/>
        <v>0</v>
      </c>
      <c r="G152" s="4">
        <v>0</v>
      </c>
      <c r="H152" s="4">
        <v>0</v>
      </c>
      <c r="I152" s="4">
        <f t="shared" si="41"/>
        <v>0</v>
      </c>
      <c r="J152" s="4">
        <v>0</v>
      </c>
      <c r="K152" s="4">
        <v>0</v>
      </c>
      <c r="L152" s="4">
        <f t="shared" si="42"/>
        <v>0</v>
      </c>
      <c r="M152" s="4">
        <v>0</v>
      </c>
      <c r="N152" s="4">
        <v>0</v>
      </c>
      <c r="O152" s="4">
        <f t="shared" si="43"/>
        <v>0</v>
      </c>
      <c r="P152" s="4">
        <v>0</v>
      </c>
      <c r="Q152" s="4">
        <v>0</v>
      </c>
      <c r="R152" s="4">
        <f t="shared" si="44"/>
        <v>0</v>
      </c>
      <c r="S152" s="4">
        <v>0</v>
      </c>
      <c r="T152" s="4">
        <v>0</v>
      </c>
      <c r="U152" s="4">
        <f t="shared" si="45"/>
        <v>0</v>
      </c>
      <c r="V152" s="4">
        <f t="shared" si="38"/>
        <v>0</v>
      </c>
      <c r="W152" s="4">
        <f t="shared" si="39"/>
        <v>0</v>
      </c>
      <c r="X152" s="4">
        <f t="shared" si="40"/>
        <v>0</v>
      </c>
      <c r="Z152" s="16"/>
      <c r="AA152" s="16"/>
      <c r="AB152" s="5"/>
      <c r="AC152" s="5"/>
    </row>
    <row r="153" spans="1:29" ht="20.100000000000001" customHeight="1">
      <c r="A153" s="31">
        <v>149</v>
      </c>
      <c r="B153" s="41">
        <v>3312359316</v>
      </c>
      <c r="C153" s="12" t="s">
        <v>411</v>
      </c>
      <c r="D153" s="4">
        <v>0</v>
      </c>
      <c r="E153" s="4">
        <v>0</v>
      </c>
      <c r="F153" s="4">
        <f t="shared" si="11"/>
        <v>0</v>
      </c>
      <c r="G153" s="4">
        <v>0</v>
      </c>
      <c r="H153" s="4">
        <v>0</v>
      </c>
      <c r="I153" s="4">
        <f t="shared" si="41"/>
        <v>0</v>
      </c>
      <c r="J153" s="4">
        <v>0</v>
      </c>
      <c r="K153" s="4">
        <v>0</v>
      </c>
      <c r="L153" s="4">
        <f t="shared" si="42"/>
        <v>0</v>
      </c>
      <c r="M153" s="4">
        <v>0</v>
      </c>
      <c r="N153" s="4">
        <v>0</v>
      </c>
      <c r="O153" s="4">
        <f t="shared" si="43"/>
        <v>0</v>
      </c>
      <c r="P153" s="4">
        <v>0</v>
      </c>
      <c r="Q153" s="4">
        <v>0</v>
      </c>
      <c r="R153" s="4">
        <f t="shared" si="44"/>
        <v>0</v>
      </c>
      <c r="S153" s="4">
        <v>0</v>
      </c>
      <c r="T153" s="4">
        <v>0</v>
      </c>
      <c r="U153" s="4">
        <f t="shared" si="45"/>
        <v>0</v>
      </c>
      <c r="V153" s="4">
        <f t="shared" si="38"/>
        <v>0</v>
      </c>
      <c r="W153" s="4">
        <f t="shared" si="39"/>
        <v>0</v>
      </c>
      <c r="X153" s="4">
        <f t="shared" si="40"/>
        <v>0</v>
      </c>
      <c r="Z153" s="16"/>
      <c r="AA153" s="16"/>
      <c r="AB153" s="5"/>
      <c r="AC153" s="5"/>
    </row>
    <row r="154" spans="1:29" ht="20.100000000000001" customHeight="1">
      <c r="A154" s="31">
        <v>150</v>
      </c>
      <c r="B154" s="41">
        <v>3311718235</v>
      </c>
      <c r="C154" s="12" t="s">
        <v>241</v>
      </c>
      <c r="D154" s="4">
        <v>0</v>
      </c>
      <c r="E154" s="4">
        <v>0</v>
      </c>
      <c r="F154" s="4">
        <f t="shared" si="11"/>
        <v>0</v>
      </c>
      <c r="G154" s="4">
        <v>0</v>
      </c>
      <c r="H154" s="4">
        <v>0</v>
      </c>
      <c r="I154" s="4">
        <f t="shared" si="41"/>
        <v>0</v>
      </c>
      <c r="J154" s="4">
        <v>0</v>
      </c>
      <c r="K154" s="4">
        <v>0</v>
      </c>
      <c r="L154" s="4">
        <f t="shared" si="42"/>
        <v>0</v>
      </c>
      <c r="M154" s="4">
        <v>0</v>
      </c>
      <c r="N154" s="4">
        <v>0</v>
      </c>
      <c r="O154" s="4">
        <f t="shared" si="43"/>
        <v>0</v>
      </c>
      <c r="P154" s="4">
        <v>0</v>
      </c>
      <c r="Q154" s="4">
        <v>0</v>
      </c>
      <c r="R154" s="4">
        <f t="shared" si="44"/>
        <v>0</v>
      </c>
      <c r="S154" s="4">
        <v>0</v>
      </c>
      <c r="T154" s="4">
        <v>0</v>
      </c>
      <c r="U154" s="4">
        <f t="shared" si="45"/>
        <v>0</v>
      </c>
      <c r="V154" s="4">
        <f t="shared" si="38"/>
        <v>0</v>
      </c>
      <c r="W154" s="4">
        <f t="shared" si="39"/>
        <v>0</v>
      </c>
      <c r="X154" s="4">
        <f t="shared" si="40"/>
        <v>0</v>
      </c>
      <c r="Z154" s="16"/>
      <c r="AA154" s="16"/>
      <c r="AB154" s="5"/>
      <c r="AC154" s="5"/>
    </row>
    <row r="155" spans="1:29" ht="20.100000000000001" customHeight="1">
      <c r="A155" s="31">
        <v>151</v>
      </c>
      <c r="B155" s="41">
        <v>3313302027</v>
      </c>
      <c r="C155" s="12" t="s">
        <v>252</v>
      </c>
      <c r="D155" s="4">
        <v>0</v>
      </c>
      <c r="E155" s="4">
        <v>0</v>
      </c>
      <c r="F155" s="4">
        <f t="shared" si="11"/>
        <v>0</v>
      </c>
      <c r="G155" s="4">
        <v>0</v>
      </c>
      <c r="H155" s="4">
        <v>0</v>
      </c>
      <c r="I155" s="4">
        <f t="shared" si="41"/>
        <v>0</v>
      </c>
      <c r="J155" s="4">
        <v>0</v>
      </c>
      <c r="K155" s="4">
        <v>0</v>
      </c>
      <c r="L155" s="4">
        <f t="shared" si="42"/>
        <v>0</v>
      </c>
      <c r="M155" s="4">
        <v>0</v>
      </c>
      <c r="N155" s="4">
        <v>0</v>
      </c>
      <c r="O155" s="4">
        <f t="shared" si="43"/>
        <v>0</v>
      </c>
      <c r="P155" s="4">
        <v>0</v>
      </c>
      <c r="Q155" s="4">
        <v>0</v>
      </c>
      <c r="R155" s="4">
        <f t="shared" si="44"/>
        <v>0</v>
      </c>
      <c r="S155" s="4">
        <v>0</v>
      </c>
      <c r="T155" s="4">
        <v>0</v>
      </c>
      <c r="U155" s="4">
        <f t="shared" si="45"/>
        <v>0</v>
      </c>
      <c r="V155" s="4">
        <f t="shared" si="38"/>
        <v>0</v>
      </c>
      <c r="W155" s="4">
        <f t="shared" si="39"/>
        <v>0</v>
      </c>
      <c r="X155" s="4">
        <f t="shared" si="40"/>
        <v>0</v>
      </c>
      <c r="Z155" s="16"/>
      <c r="AA155" s="16"/>
      <c r="AB155" s="5"/>
      <c r="AC155" s="5"/>
    </row>
    <row r="156" spans="1:29" ht="20.100000000000001" customHeight="1">
      <c r="A156" s="31">
        <v>152</v>
      </c>
      <c r="B156" s="41">
        <v>3313471184</v>
      </c>
      <c r="C156" s="12" t="s">
        <v>269</v>
      </c>
      <c r="D156" s="4">
        <v>0</v>
      </c>
      <c r="E156" s="4">
        <v>0</v>
      </c>
      <c r="F156" s="4">
        <f t="shared" si="11"/>
        <v>0</v>
      </c>
      <c r="G156" s="4">
        <v>0</v>
      </c>
      <c r="H156" s="4">
        <v>0</v>
      </c>
      <c r="I156" s="4">
        <f t="shared" si="41"/>
        <v>0</v>
      </c>
      <c r="J156" s="4">
        <v>0</v>
      </c>
      <c r="K156" s="4">
        <v>0</v>
      </c>
      <c r="L156" s="4">
        <f t="shared" si="42"/>
        <v>0</v>
      </c>
      <c r="M156" s="4">
        <v>0</v>
      </c>
      <c r="N156" s="4">
        <v>0</v>
      </c>
      <c r="O156" s="4">
        <f t="shared" si="43"/>
        <v>0</v>
      </c>
      <c r="P156" s="4">
        <v>0</v>
      </c>
      <c r="Q156" s="4">
        <v>0</v>
      </c>
      <c r="R156" s="4">
        <f t="shared" si="44"/>
        <v>0</v>
      </c>
      <c r="S156" s="4">
        <v>0</v>
      </c>
      <c r="T156" s="4">
        <v>0</v>
      </c>
      <c r="U156" s="4">
        <f t="shared" si="45"/>
        <v>0</v>
      </c>
      <c r="V156" s="4">
        <f t="shared" si="38"/>
        <v>0</v>
      </c>
      <c r="W156" s="4">
        <f t="shared" si="39"/>
        <v>0</v>
      </c>
      <c r="X156" s="4">
        <f t="shared" si="40"/>
        <v>0</v>
      </c>
      <c r="Z156" s="16"/>
      <c r="AA156" s="16"/>
      <c r="AB156" s="5"/>
      <c r="AC156" s="5"/>
    </row>
    <row r="157" spans="1:29" ht="20.100000000000001" customHeight="1">
      <c r="A157" s="31">
        <v>153</v>
      </c>
      <c r="B157" s="41">
        <v>3313640976</v>
      </c>
      <c r="C157" s="12" t="s">
        <v>424</v>
      </c>
      <c r="D157" s="4">
        <v>0</v>
      </c>
      <c r="E157" s="4">
        <v>0</v>
      </c>
      <c r="F157" s="4">
        <f t="shared" si="11"/>
        <v>0</v>
      </c>
      <c r="G157" s="4">
        <v>0</v>
      </c>
      <c r="H157" s="4">
        <v>0</v>
      </c>
      <c r="I157" s="4">
        <f t="shared" si="41"/>
        <v>0</v>
      </c>
      <c r="J157" s="4">
        <v>0</v>
      </c>
      <c r="K157" s="4">
        <v>0</v>
      </c>
      <c r="L157" s="4">
        <f t="shared" si="42"/>
        <v>0</v>
      </c>
      <c r="M157" s="4">
        <v>0</v>
      </c>
      <c r="N157" s="4">
        <v>0</v>
      </c>
      <c r="O157" s="4">
        <f t="shared" si="43"/>
        <v>0</v>
      </c>
      <c r="P157" s="4">
        <v>0</v>
      </c>
      <c r="Q157" s="4">
        <v>0</v>
      </c>
      <c r="R157" s="4">
        <f t="shared" si="44"/>
        <v>0</v>
      </c>
      <c r="S157" s="4">
        <v>0</v>
      </c>
      <c r="T157" s="4">
        <v>0</v>
      </c>
      <c r="U157" s="4">
        <f t="shared" si="45"/>
        <v>0</v>
      </c>
      <c r="V157" s="4">
        <f t="shared" si="38"/>
        <v>0</v>
      </c>
      <c r="W157" s="4">
        <f t="shared" si="39"/>
        <v>0</v>
      </c>
      <c r="X157" s="4">
        <f t="shared" si="40"/>
        <v>0</v>
      </c>
      <c r="Z157" s="16"/>
      <c r="AA157" s="16"/>
      <c r="AB157" s="5"/>
      <c r="AC157" s="5"/>
    </row>
    <row r="158" spans="1:29" ht="20.100000000000001" customHeight="1">
      <c r="A158" s="31">
        <v>154</v>
      </c>
      <c r="B158" s="41">
        <v>3307443132</v>
      </c>
      <c r="C158" s="12" t="s">
        <v>227</v>
      </c>
      <c r="D158" s="4">
        <v>0</v>
      </c>
      <c r="E158" s="4">
        <v>0</v>
      </c>
      <c r="F158" s="4">
        <f t="shared" si="11"/>
        <v>0</v>
      </c>
      <c r="G158" s="4">
        <v>0</v>
      </c>
      <c r="H158" s="4">
        <v>0</v>
      </c>
      <c r="I158" s="4">
        <f t="shared" si="41"/>
        <v>0</v>
      </c>
      <c r="J158" s="4">
        <v>0</v>
      </c>
      <c r="K158" s="4">
        <v>0</v>
      </c>
      <c r="L158" s="4">
        <f t="shared" si="42"/>
        <v>0</v>
      </c>
      <c r="M158" s="4">
        <v>0</v>
      </c>
      <c r="N158" s="4">
        <v>0</v>
      </c>
      <c r="O158" s="4">
        <f t="shared" si="43"/>
        <v>0</v>
      </c>
      <c r="P158" s="4">
        <v>0</v>
      </c>
      <c r="Q158" s="4">
        <v>0</v>
      </c>
      <c r="R158" s="4">
        <f t="shared" si="44"/>
        <v>0</v>
      </c>
      <c r="S158" s="4">
        <v>0</v>
      </c>
      <c r="T158" s="4">
        <v>0</v>
      </c>
      <c r="U158" s="4">
        <f t="shared" si="45"/>
        <v>0</v>
      </c>
      <c r="V158" s="4">
        <f t="shared" si="38"/>
        <v>0</v>
      </c>
      <c r="W158" s="4">
        <f t="shared" si="39"/>
        <v>0</v>
      </c>
      <c r="X158" s="4">
        <f t="shared" si="40"/>
        <v>0</v>
      </c>
      <c r="Z158" s="16"/>
      <c r="AA158" s="16"/>
      <c r="AB158" s="5"/>
      <c r="AC158" s="5"/>
    </row>
    <row r="159" spans="1:29" ht="20.100000000000001" customHeight="1">
      <c r="A159" s="31">
        <v>155</v>
      </c>
      <c r="B159" s="41">
        <v>3312150947</v>
      </c>
      <c r="C159" s="12" t="s">
        <v>182</v>
      </c>
      <c r="D159" s="4">
        <v>0</v>
      </c>
      <c r="E159" s="4">
        <v>0</v>
      </c>
      <c r="F159" s="4">
        <f t="shared" si="11"/>
        <v>0</v>
      </c>
      <c r="G159" s="4">
        <v>0</v>
      </c>
      <c r="H159" s="4">
        <v>0</v>
      </c>
      <c r="I159" s="4">
        <f t="shared" si="41"/>
        <v>0</v>
      </c>
      <c r="J159" s="4">
        <v>0</v>
      </c>
      <c r="K159" s="4">
        <v>0</v>
      </c>
      <c r="L159" s="4">
        <f t="shared" si="42"/>
        <v>0</v>
      </c>
      <c r="M159" s="4">
        <v>0</v>
      </c>
      <c r="N159" s="4">
        <v>0</v>
      </c>
      <c r="O159" s="4">
        <f t="shared" si="43"/>
        <v>0</v>
      </c>
      <c r="P159" s="4">
        <v>0</v>
      </c>
      <c r="Q159" s="4">
        <v>0</v>
      </c>
      <c r="R159" s="4">
        <f t="shared" si="44"/>
        <v>0</v>
      </c>
      <c r="S159" s="4">
        <v>0</v>
      </c>
      <c r="T159" s="4">
        <v>0</v>
      </c>
      <c r="U159" s="4">
        <f t="shared" si="45"/>
        <v>0</v>
      </c>
      <c r="V159" s="4">
        <f t="shared" si="38"/>
        <v>0</v>
      </c>
      <c r="W159" s="4">
        <f t="shared" si="39"/>
        <v>0</v>
      </c>
      <c r="X159" s="4">
        <f t="shared" si="40"/>
        <v>0</v>
      </c>
      <c r="Z159" s="16"/>
      <c r="AA159" s="16"/>
      <c r="AB159" s="5"/>
      <c r="AC159" s="5"/>
    </row>
    <row r="160" spans="1:29" ht="20.100000000000001" customHeight="1">
      <c r="A160" s="31">
        <v>156</v>
      </c>
      <c r="B160" s="41">
        <v>3312177949</v>
      </c>
      <c r="C160" s="12" t="s">
        <v>410</v>
      </c>
      <c r="D160" s="4">
        <v>0</v>
      </c>
      <c r="E160" s="4">
        <v>0</v>
      </c>
      <c r="F160" s="4">
        <f t="shared" si="11"/>
        <v>0</v>
      </c>
      <c r="G160" s="4">
        <v>0</v>
      </c>
      <c r="H160" s="4">
        <v>0</v>
      </c>
      <c r="I160" s="4">
        <f t="shared" si="41"/>
        <v>0</v>
      </c>
      <c r="J160" s="4">
        <v>0</v>
      </c>
      <c r="K160" s="4">
        <v>0</v>
      </c>
      <c r="L160" s="4">
        <f t="shared" si="42"/>
        <v>0</v>
      </c>
      <c r="M160" s="4">
        <v>0</v>
      </c>
      <c r="N160" s="4">
        <v>0</v>
      </c>
      <c r="O160" s="4">
        <f t="shared" si="43"/>
        <v>0</v>
      </c>
      <c r="P160" s="4">
        <v>0</v>
      </c>
      <c r="Q160" s="4">
        <v>0</v>
      </c>
      <c r="R160" s="4">
        <f t="shared" si="44"/>
        <v>0</v>
      </c>
      <c r="S160" s="4">
        <v>0</v>
      </c>
      <c r="T160" s="4">
        <v>0</v>
      </c>
      <c r="U160" s="4">
        <f t="shared" si="45"/>
        <v>0</v>
      </c>
      <c r="V160" s="4">
        <f t="shared" si="38"/>
        <v>0</v>
      </c>
      <c r="W160" s="4">
        <f t="shared" si="39"/>
        <v>0</v>
      </c>
      <c r="X160" s="4">
        <f t="shared" si="40"/>
        <v>0</v>
      </c>
      <c r="Z160" s="16"/>
      <c r="AA160" s="16"/>
      <c r="AB160" s="5"/>
      <c r="AC160" s="5"/>
    </row>
    <row r="161" spans="1:29" ht="20.100000000000001" customHeight="1">
      <c r="A161" s="31">
        <v>157</v>
      </c>
      <c r="B161" s="41">
        <v>3312177973</v>
      </c>
      <c r="C161" s="12" t="s">
        <v>183</v>
      </c>
      <c r="D161" s="4">
        <v>0</v>
      </c>
      <c r="E161" s="4">
        <v>0</v>
      </c>
      <c r="F161" s="4">
        <f t="shared" si="11"/>
        <v>0</v>
      </c>
      <c r="G161" s="4">
        <v>0</v>
      </c>
      <c r="H161" s="4">
        <v>0</v>
      </c>
      <c r="I161" s="4">
        <f t="shared" si="41"/>
        <v>0</v>
      </c>
      <c r="J161" s="4">
        <v>0</v>
      </c>
      <c r="K161" s="4">
        <v>0</v>
      </c>
      <c r="L161" s="4">
        <f t="shared" si="42"/>
        <v>0</v>
      </c>
      <c r="M161" s="4">
        <v>0</v>
      </c>
      <c r="N161" s="4">
        <v>0</v>
      </c>
      <c r="O161" s="4">
        <f t="shared" si="43"/>
        <v>0</v>
      </c>
      <c r="P161" s="4">
        <v>0</v>
      </c>
      <c r="Q161" s="4">
        <v>0</v>
      </c>
      <c r="R161" s="4">
        <f t="shared" si="44"/>
        <v>0</v>
      </c>
      <c r="S161" s="4">
        <v>0</v>
      </c>
      <c r="T161" s="4">
        <v>0</v>
      </c>
      <c r="U161" s="4">
        <f t="shared" si="45"/>
        <v>0</v>
      </c>
      <c r="V161" s="4">
        <f t="shared" si="38"/>
        <v>0</v>
      </c>
      <c r="W161" s="4">
        <f t="shared" si="39"/>
        <v>0</v>
      </c>
      <c r="X161" s="4">
        <f t="shared" si="40"/>
        <v>0</v>
      </c>
      <c r="Z161" s="16"/>
      <c r="AA161" s="16"/>
      <c r="AB161" s="5"/>
      <c r="AC161" s="5"/>
    </row>
    <row r="162" spans="1:29" ht="20.100000000000001" customHeight="1">
      <c r="A162" s="31">
        <v>158</v>
      </c>
      <c r="B162" s="41">
        <v>3313471383</v>
      </c>
      <c r="C162" s="12" t="s">
        <v>272</v>
      </c>
      <c r="D162" s="4">
        <v>0</v>
      </c>
      <c r="E162" s="4">
        <v>0</v>
      </c>
      <c r="F162" s="4">
        <f t="shared" si="11"/>
        <v>0</v>
      </c>
      <c r="G162" s="4">
        <v>0</v>
      </c>
      <c r="H162" s="4">
        <v>0</v>
      </c>
      <c r="I162" s="4">
        <f t="shared" si="41"/>
        <v>0</v>
      </c>
      <c r="J162" s="4">
        <v>0</v>
      </c>
      <c r="K162" s="4">
        <v>0</v>
      </c>
      <c r="L162" s="4">
        <f t="shared" si="42"/>
        <v>0</v>
      </c>
      <c r="M162" s="4">
        <v>0</v>
      </c>
      <c r="N162" s="4">
        <v>0</v>
      </c>
      <c r="O162" s="4">
        <f t="shared" si="43"/>
        <v>0</v>
      </c>
      <c r="P162" s="4">
        <v>0</v>
      </c>
      <c r="Q162" s="4">
        <v>0</v>
      </c>
      <c r="R162" s="4">
        <f t="shared" si="44"/>
        <v>0</v>
      </c>
      <c r="S162" s="4">
        <v>0</v>
      </c>
      <c r="T162" s="4">
        <v>0</v>
      </c>
      <c r="U162" s="4">
        <f t="shared" si="45"/>
        <v>0</v>
      </c>
      <c r="V162" s="4">
        <f t="shared" si="38"/>
        <v>0</v>
      </c>
      <c r="W162" s="4">
        <f t="shared" si="39"/>
        <v>0</v>
      </c>
      <c r="X162" s="4">
        <f t="shared" si="40"/>
        <v>0</v>
      </c>
      <c r="Z162" s="16"/>
      <c r="AA162" s="16"/>
      <c r="AB162" s="5"/>
      <c r="AC162" s="5"/>
    </row>
    <row r="163" spans="1:29" ht="20.100000000000001" customHeight="1">
      <c r="A163" s="31">
        <v>159</v>
      </c>
      <c r="B163" s="41">
        <v>3312159143</v>
      </c>
      <c r="C163" s="12" t="s">
        <v>273</v>
      </c>
      <c r="D163" s="4">
        <v>0</v>
      </c>
      <c r="E163" s="4">
        <v>0</v>
      </c>
      <c r="F163" s="4">
        <f t="shared" si="11"/>
        <v>0</v>
      </c>
      <c r="G163" s="4">
        <v>0</v>
      </c>
      <c r="H163" s="4">
        <v>0</v>
      </c>
      <c r="I163" s="4">
        <f t="shared" si="41"/>
        <v>0</v>
      </c>
      <c r="J163" s="4">
        <v>0</v>
      </c>
      <c r="K163" s="4">
        <v>0</v>
      </c>
      <c r="L163" s="4">
        <f t="shared" si="42"/>
        <v>0</v>
      </c>
      <c r="M163" s="4">
        <v>0</v>
      </c>
      <c r="N163" s="4">
        <v>0</v>
      </c>
      <c r="O163" s="4">
        <f t="shared" si="43"/>
        <v>0</v>
      </c>
      <c r="P163" s="4">
        <v>0</v>
      </c>
      <c r="Q163" s="4">
        <v>0</v>
      </c>
      <c r="R163" s="4">
        <f t="shared" si="44"/>
        <v>0</v>
      </c>
      <c r="S163" s="4">
        <v>0</v>
      </c>
      <c r="T163" s="4">
        <v>0</v>
      </c>
      <c r="U163" s="4">
        <f t="shared" si="45"/>
        <v>0</v>
      </c>
      <c r="V163" s="4">
        <f t="shared" si="38"/>
        <v>0</v>
      </c>
      <c r="W163" s="4">
        <f t="shared" si="39"/>
        <v>0</v>
      </c>
      <c r="X163" s="4">
        <f t="shared" si="40"/>
        <v>0</v>
      </c>
      <c r="Z163" s="16"/>
      <c r="AA163" s="16"/>
      <c r="AB163" s="5"/>
      <c r="AC163" s="5"/>
    </row>
    <row r="164" spans="1:29" ht="20.100000000000001" customHeight="1">
      <c r="D164" s="28">
        <f t="shared" ref="D164:X164" si="46">SUM(D5:D163)</f>
        <v>1478</v>
      </c>
      <c r="E164" s="28">
        <f t="shared" si="46"/>
        <v>894880</v>
      </c>
      <c r="F164" s="28">
        <f t="shared" si="46"/>
        <v>6749</v>
      </c>
      <c r="G164" s="28">
        <f t="shared" si="46"/>
        <v>1517</v>
      </c>
      <c r="H164" s="28">
        <f t="shared" si="46"/>
        <v>867940</v>
      </c>
      <c r="I164" s="28">
        <f t="shared" si="46"/>
        <v>6545</v>
      </c>
      <c r="J164" s="28">
        <f t="shared" si="46"/>
        <v>1083</v>
      </c>
      <c r="K164" s="28">
        <f t="shared" si="46"/>
        <v>622050</v>
      </c>
      <c r="L164" s="28">
        <f t="shared" si="46"/>
        <v>4696</v>
      </c>
      <c r="M164" s="28">
        <f t="shared" si="46"/>
        <v>1272</v>
      </c>
      <c r="N164" s="28">
        <f t="shared" si="46"/>
        <v>786730</v>
      </c>
      <c r="O164" s="28">
        <f t="shared" si="46"/>
        <v>5932</v>
      </c>
      <c r="P164" s="28">
        <f t="shared" si="46"/>
        <v>0</v>
      </c>
      <c r="Q164" s="28">
        <f t="shared" si="46"/>
        <v>0</v>
      </c>
      <c r="R164" s="28">
        <f t="shared" si="46"/>
        <v>0</v>
      </c>
      <c r="S164" s="28">
        <f t="shared" si="46"/>
        <v>0</v>
      </c>
      <c r="T164" s="28">
        <f t="shared" si="46"/>
        <v>0</v>
      </c>
      <c r="U164" s="28">
        <f t="shared" si="46"/>
        <v>0</v>
      </c>
      <c r="V164" s="28">
        <f t="shared" si="46"/>
        <v>5350</v>
      </c>
      <c r="W164" s="28">
        <f t="shared" si="46"/>
        <v>3171600</v>
      </c>
      <c r="X164" s="28">
        <f t="shared" si="46"/>
        <v>23922</v>
      </c>
      <c r="Z164" s="16"/>
      <c r="AA164" s="16"/>
      <c r="AB164" s="5"/>
      <c r="AC164" s="5"/>
    </row>
    <row r="165" spans="1:29" ht="20.100000000000001" customHeight="1">
      <c r="X165" s="28">
        <f>ROUNDUP(W164*3.25%,0)</f>
        <v>103077</v>
      </c>
      <c r="Z165" s="16"/>
      <c r="AA165" s="16"/>
      <c r="AB165" s="5"/>
      <c r="AC165" s="5"/>
    </row>
    <row r="166" spans="1:29" ht="20.100000000000001" customHeight="1">
      <c r="F166" s="28">
        <v>376</v>
      </c>
      <c r="I166" s="28">
        <v>376</v>
      </c>
      <c r="L166" s="28">
        <v>188</v>
      </c>
      <c r="O166" s="28">
        <v>188</v>
      </c>
      <c r="Z166" s="16"/>
      <c r="AA166" s="16"/>
      <c r="AB166" s="5"/>
      <c r="AC166" s="5"/>
    </row>
    <row r="167" spans="1:29" ht="20.100000000000001" customHeight="1">
      <c r="F167" s="28">
        <v>6373</v>
      </c>
      <c r="I167" s="28">
        <v>6144</v>
      </c>
      <c r="L167" s="28">
        <v>4446</v>
      </c>
      <c r="O167" s="28">
        <v>5744</v>
      </c>
      <c r="Z167" s="16"/>
      <c r="AA167" s="16"/>
      <c r="AB167" s="5"/>
      <c r="AC167" s="5"/>
    </row>
    <row r="168" spans="1:29" ht="20.100000000000001" customHeight="1">
      <c r="F168" s="42">
        <f>+F167+F166</f>
        <v>6749</v>
      </c>
      <c r="I168" s="42">
        <f>+I167+I166</f>
        <v>6520</v>
      </c>
      <c r="L168" s="42">
        <f>+L167+L166</f>
        <v>4634</v>
      </c>
      <c r="O168" s="42">
        <f>+O167+O166</f>
        <v>5932</v>
      </c>
      <c r="R168" s="42">
        <f>+R167+R166</f>
        <v>0</v>
      </c>
      <c r="U168" s="42">
        <f>+U167+U166</f>
        <v>0</v>
      </c>
      <c r="Z168" s="16"/>
      <c r="AA168" s="16"/>
      <c r="AB168" s="5"/>
      <c r="AC168" s="5"/>
    </row>
    <row r="169" spans="1:29" ht="20.100000000000001" customHeight="1">
      <c r="F169" s="28">
        <f>+F164-F168</f>
        <v>0</v>
      </c>
      <c r="I169" s="28">
        <f>+I164-I168</f>
        <v>25</v>
      </c>
      <c r="L169" s="28">
        <f>+L164-L168</f>
        <v>62</v>
      </c>
      <c r="O169" s="28">
        <f>+O164-O168</f>
        <v>0</v>
      </c>
      <c r="R169" s="28">
        <f>+R164-R168</f>
        <v>0</v>
      </c>
      <c r="U169" s="28">
        <f>+U164-U168</f>
        <v>0</v>
      </c>
      <c r="Z169" s="16"/>
      <c r="AA169" s="16"/>
      <c r="AB169" s="5"/>
      <c r="AC169" s="5"/>
    </row>
    <row r="170" spans="1:29" ht="20.100000000000001" customHeight="1">
      <c r="Z170" s="16"/>
      <c r="AA170" s="16"/>
      <c r="AB170" s="5"/>
      <c r="AC170" s="5"/>
    </row>
    <row r="171" spans="1:29" ht="20.100000000000001" customHeight="1">
      <c r="D171" s="14"/>
      <c r="E171" s="14"/>
      <c r="F171" s="30"/>
      <c r="G171" s="14"/>
      <c r="H171" s="14"/>
      <c r="I171" s="30"/>
      <c r="J171" s="14"/>
      <c r="K171" s="14"/>
      <c r="L171" s="30"/>
      <c r="M171" s="14"/>
      <c r="N171" s="14"/>
      <c r="O171" s="30"/>
      <c r="Z171" s="16"/>
      <c r="AA171" s="16"/>
      <c r="AB171" s="5"/>
      <c r="AC171" s="5"/>
    </row>
    <row r="172" spans="1:29" ht="20.100000000000001" customHeight="1">
      <c r="Z172" s="16"/>
      <c r="AA172" s="16"/>
      <c r="AB172" s="5"/>
      <c r="AC172" s="5"/>
    </row>
    <row r="173" spans="1:29" ht="20.100000000000001" customHeight="1">
      <c r="Z173" s="16"/>
      <c r="AA173" s="16"/>
      <c r="AB173" s="5"/>
      <c r="AC173" s="5"/>
    </row>
    <row r="174" spans="1:29" ht="20.100000000000001" customHeight="1">
      <c r="Z174" s="16"/>
      <c r="AA174" s="16"/>
      <c r="AB174" s="5"/>
      <c r="AC174" s="5"/>
    </row>
    <row r="175" spans="1:29" ht="20.100000000000001" customHeight="1">
      <c r="Z175" s="16"/>
      <c r="AA175" s="16"/>
      <c r="AB175" s="5"/>
      <c r="AC175" s="5"/>
    </row>
    <row r="176" spans="1:29" ht="20.100000000000001" customHeight="1">
      <c r="Z176" s="16"/>
      <c r="AA176" s="16"/>
      <c r="AB176" s="5"/>
      <c r="AC176" s="5"/>
    </row>
    <row r="177" spans="26:29" ht="20.100000000000001" customHeight="1">
      <c r="Z177" s="16"/>
      <c r="AA177" s="16"/>
      <c r="AB177" s="5"/>
      <c r="AC177" s="5"/>
    </row>
    <row r="178" spans="26:29" ht="20.100000000000001" customHeight="1">
      <c r="Z178" s="16"/>
      <c r="AA178" s="16"/>
      <c r="AB178" s="5"/>
      <c r="AC178" s="5"/>
    </row>
    <row r="179" spans="26:29" ht="20.100000000000001" customHeight="1">
      <c r="Z179" s="16"/>
      <c r="AA179" s="16"/>
      <c r="AB179" s="5"/>
      <c r="AC179" s="5"/>
    </row>
    <row r="180" spans="26:29" ht="20.100000000000001" customHeight="1">
      <c r="Z180" s="16"/>
      <c r="AA180" s="16"/>
      <c r="AB180" s="5"/>
      <c r="AC180" s="5"/>
    </row>
    <row r="181" spans="26:29" ht="20.100000000000001" customHeight="1">
      <c r="Z181" s="16"/>
      <c r="AA181" s="16"/>
      <c r="AB181" s="5"/>
      <c r="AC181" s="5"/>
    </row>
    <row r="182" spans="26:29" ht="20.100000000000001" customHeight="1">
      <c r="Z182" s="16"/>
      <c r="AA182" s="16"/>
      <c r="AB182" s="5"/>
      <c r="AC182" s="5"/>
    </row>
    <row r="183" spans="26:29" ht="20.100000000000001" customHeight="1">
      <c r="Z183" s="16"/>
      <c r="AA183" s="16"/>
      <c r="AB183" s="5"/>
      <c r="AC183" s="5"/>
    </row>
    <row r="184" spans="26:29" ht="20.100000000000001" customHeight="1">
      <c r="Z184" s="16"/>
      <c r="AA184" s="16"/>
      <c r="AB184" s="5"/>
      <c r="AC184" s="5"/>
    </row>
    <row r="185" spans="26:29" ht="20.100000000000001" customHeight="1">
      <c r="Z185" s="16"/>
      <c r="AA185" s="16"/>
      <c r="AB185" s="5"/>
      <c r="AC185" s="5"/>
    </row>
    <row r="186" spans="26:29" ht="20.100000000000001" customHeight="1">
      <c r="Z186" s="16"/>
      <c r="AA186" s="16"/>
      <c r="AB186" s="5"/>
      <c r="AC186" s="5"/>
    </row>
    <row r="187" spans="26:29" ht="20.100000000000001" customHeight="1">
      <c r="Z187" s="16"/>
      <c r="AA187" s="16"/>
      <c r="AB187" s="5"/>
      <c r="AC187" s="5"/>
    </row>
    <row r="188" spans="26:29" ht="20.100000000000001" customHeight="1">
      <c r="Z188" s="16"/>
      <c r="AA188" s="16"/>
      <c r="AB188" s="5"/>
      <c r="AC188" s="5"/>
    </row>
    <row r="189" spans="26:29" ht="20.100000000000001" customHeight="1">
      <c r="Z189" s="16"/>
      <c r="AA189" s="16"/>
      <c r="AB189" s="5"/>
      <c r="AC189" s="5"/>
    </row>
    <row r="190" spans="26:29" ht="20.100000000000001" customHeight="1">
      <c r="Z190" s="16"/>
      <c r="AA190" s="16"/>
      <c r="AB190" s="5"/>
      <c r="AC190" s="5"/>
    </row>
    <row r="191" spans="26:29" ht="20.100000000000001" customHeight="1">
      <c r="Z191" s="16"/>
      <c r="AA191" s="16"/>
      <c r="AB191" s="5"/>
      <c r="AC191" s="5"/>
    </row>
    <row r="192" spans="26:29" ht="20.100000000000001" customHeight="1">
      <c r="Z192" s="16"/>
      <c r="AA192" s="16"/>
      <c r="AB192" s="5"/>
      <c r="AC192" s="5"/>
    </row>
    <row r="193" spans="26:29" ht="20.100000000000001" customHeight="1">
      <c r="Z193" s="16"/>
      <c r="AA193" s="16"/>
      <c r="AB193" s="5"/>
      <c r="AC193" s="5"/>
    </row>
    <row r="194" spans="26:29" ht="20.100000000000001" customHeight="1">
      <c r="Z194" s="16"/>
      <c r="AA194" s="16"/>
      <c r="AB194" s="5"/>
      <c r="AC194" s="5"/>
    </row>
    <row r="195" spans="26:29" ht="20.100000000000001" customHeight="1">
      <c r="Z195" s="16"/>
      <c r="AA195" s="16"/>
      <c r="AB195" s="5"/>
      <c r="AC195" s="5"/>
    </row>
    <row r="196" spans="26:29" ht="20.100000000000001" customHeight="1">
      <c r="Z196" s="16"/>
      <c r="AA196" s="16"/>
      <c r="AB196" s="5"/>
      <c r="AC196" s="5"/>
    </row>
    <row r="197" spans="26:29" ht="20.100000000000001" customHeight="1">
      <c r="Z197" s="16"/>
      <c r="AA197" s="16"/>
      <c r="AB197" s="5"/>
      <c r="AC197" s="5"/>
    </row>
  </sheetData>
  <autoFilter ref="A4:Z55"/>
  <mergeCells count="7">
    <mergeCell ref="S3:U3"/>
    <mergeCell ref="V3:X3"/>
    <mergeCell ref="J3:L3"/>
    <mergeCell ref="D3:F3"/>
    <mergeCell ref="G3:I3"/>
    <mergeCell ref="M3:O3"/>
    <mergeCell ref="P3:R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23"/>
  <sheetViews>
    <sheetView topLeftCell="A196" workbookViewId="0">
      <selection sqref="A1:F211"/>
    </sheetView>
  </sheetViews>
  <sheetFormatPr defaultRowHeight="20.100000000000001" customHeight="1"/>
  <cols>
    <col min="1" max="1" width="4.7109375" style="5" customWidth="1"/>
    <col min="2" max="2" width="12.140625" style="25" customWidth="1"/>
    <col min="3" max="3" width="34.140625" style="5" customWidth="1"/>
    <col min="4" max="4" width="5.28515625" style="5" customWidth="1"/>
    <col min="5" max="5" width="8" style="5" bestFit="1" customWidth="1"/>
    <col min="6" max="6" width="6.28515625" style="5" bestFit="1" customWidth="1"/>
    <col min="7" max="16384" width="9.140625" style="5"/>
  </cols>
  <sheetData>
    <row r="1" spans="1:6" ht="20.100000000000001" customHeight="1">
      <c r="A1" s="5" t="s">
        <v>37</v>
      </c>
      <c r="C1" s="5" t="s">
        <v>0</v>
      </c>
      <c r="D1" s="13" t="s">
        <v>26</v>
      </c>
    </row>
    <row r="2" spans="1:6" ht="20.100000000000001" customHeight="1">
      <c r="C2" s="5" t="s">
        <v>2</v>
      </c>
    </row>
    <row r="3" spans="1:6" ht="20.100000000000001" customHeight="1">
      <c r="A3" s="17" t="s">
        <v>4</v>
      </c>
      <c r="B3" s="26" t="s">
        <v>29</v>
      </c>
      <c r="C3" s="17" t="s">
        <v>5</v>
      </c>
      <c r="D3" s="319" t="s">
        <v>612</v>
      </c>
      <c r="E3" s="320"/>
      <c r="F3" s="321"/>
    </row>
    <row r="4" spans="1:6" ht="20.100000000000001" customHeight="1">
      <c r="A4" s="18" t="s">
        <v>10</v>
      </c>
      <c r="B4" s="27" t="s">
        <v>30</v>
      </c>
      <c r="C4" s="18" t="s">
        <v>11</v>
      </c>
      <c r="D4" s="4" t="s">
        <v>7</v>
      </c>
      <c r="E4" s="4" t="s">
        <v>52</v>
      </c>
      <c r="F4" s="4" t="s">
        <v>13</v>
      </c>
    </row>
    <row r="5" spans="1:6" ht="20.100000000000001" customHeight="1">
      <c r="A5" s="4">
        <v>1</v>
      </c>
      <c r="B5" s="10">
        <v>2501890193</v>
      </c>
      <c r="C5" s="20" t="s">
        <v>194</v>
      </c>
      <c r="D5" s="4">
        <v>25</v>
      </c>
      <c r="E5" s="4">
        <v>12100</v>
      </c>
      <c r="F5" s="4">
        <f t="shared" ref="F5:F68" si="0">ROUNDUP(E5*0.75%,0)</f>
        <v>91</v>
      </c>
    </row>
    <row r="6" spans="1:6" ht="20.100000000000001" customHeight="1">
      <c r="A6" s="4">
        <v>2</v>
      </c>
      <c r="B6" s="10">
        <v>2501891016</v>
      </c>
      <c r="C6" s="21" t="s">
        <v>487</v>
      </c>
      <c r="D6" s="4">
        <v>26</v>
      </c>
      <c r="E6" s="4">
        <v>19000</v>
      </c>
      <c r="F6" s="4">
        <f t="shared" si="0"/>
        <v>143</v>
      </c>
    </row>
    <row r="7" spans="1:6" ht="20.100000000000001" customHeight="1">
      <c r="A7" s="4">
        <v>3</v>
      </c>
      <c r="B7" s="10">
        <v>2501917615</v>
      </c>
      <c r="C7" s="21" t="s">
        <v>214</v>
      </c>
      <c r="D7" s="4">
        <v>19</v>
      </c>
      <c r="E7" s="4">
        <v>13164</v>
      </c>
      <c r="F7" s="4">
        <f t="shared" si="0"/>
        <v>99</v>
      </c>
    </row>
    <row r="8" spans="1:6" ht="20.100000000000001" customHeight="1">
      <c r="A8" s="4">
        <v>4</v>
      </c>
      <c r="B8" s="10">
        <v>2501919121</v>
      </c>
      <c r="C8" s="21" t="s">
        <v>127</v>
      </c>
      <c r="D8" s="4">
        <v>26</v>
      </c>
      <c r="E8" s="4">
        <v>19013</v>
      </c>
      <c r="F8" s="4">
        <f t="shared" si="0"/>
        <v>143</v>
      </c>
    </row>
    <row r="9" spans="1:6" ht="20.100000000000001" customHeight="1">
      <c r="A9" s="4">
        <v>5</v>
      </c>
      <c r="B9" s="10">
        <v>2501919123</v>
      </c>
      <c r="C9" s="21" t="s">
        <v>199</v>
      </c>
      <c r="D9" s="4">
        <v>26</v>
      </c>
      <c r="E9" s="4">
        <v>19000</v>
      </c>
      <c r="F9" s="4">
        <f t="shared" si="0"/>
        <v>143</v>
      </c>
    </row>
    <row r="10" spans="1:6" ht="20.100000000000001" customHeight="1">
      <c r="A10" s="4">
        <v>6</v>
      </c>
      <c r="B10" s="10">
        <v>2501919999</v>
      </c>
      <c r="C10" s="12" t="s">
        <v>193</v>
      </c>
      <c r="D10" s="4">
        <v>24</v>
      </c>
      <c r="E10" s="4">
        <v>19384</v>
      </c>
      <c r="F10" s="4">
        <f t="shared" si="0"/>
        <v>146</v>
      </c>
    </row>
    <row r="11" spans="1:6" ht="20.100000000000001" customHeight="1">
      <c r="A11" s="4">
        <v>7</v>
      </c>
      <c r="B11" s="10">
        <v>2501924822</v>
      </c>
      <c r="C11" s="4" t="s">
        <v>260</v>
      </c>
      <c r="D11" s="4">
        <v>11</v>
      </c>
      <c r="E11" s="4">
        <v>7616</v>
      </c>
      <c r="F11" s="4">
        <f t="shared" si="0"/>
        <v>58</v>
      </c>
    </row>
    <row r="12" spans="1:6" ht="20.100000000000001" customHeight="1">
      <c r="A12" s="4">
        <v>8</v>
      </c>
      <c r="B12" s="10">
        <v>2501934894</v>
      </c>
      <c r="C12" s="4" t="s">
        <v>261</v>
      </c>
      <c r="D12" s="4">
        <v>25</v>
      </c>
      <c r="E12" s="4">
        <v>13200</v>
      </c>
      <c r="F12" s="4">
        <f t="shared" si="0"/>
        <v>99</v>
      </c>
    </row>
    <row r="13" spans="1:6" ht="20.100000000000001" customHeight="1">
      <c r="A13" s="4">
        <v>9</v>
      </c>
      <c r="B13" s="10">
        <v>2501935434</v>
      </c>
      <c r="C13" s="20" t="s">
        <v>17</v>
      </c>
      <c r="D13" s="4">
        <v>25</v>
      </c>
      <c r="E13" s="4">
        <v>12100</v>
      </c>
      <c r="F13" s="4">
        <f t="shared" si="0"/>
        <v>91</v>
      </c>
    </row>
    <row r="14" spans="1:6" ht="20.100000000000001" customHeight="1">
      <c r="A14" s="4">
        <v>10</v>
      </c>
      <c r="B14" s="10">
        <v>2501939426</v>
      </c>
      <c r="C14" s="37" t="s">
        <v>59</v>
      </c>
      <c r="D14" s="4">
        <v>22</v>
      </c>
      <c r="E14" s="4">
        <v>20000</v>
      </c>
      <c r="F14" s="4">
        <f t="shared" si="0"/>
        <v>150</v>
      </c>
    </row>
    <row r="15" spans="1:6" ht="20.100000000000001" customHeight="1">
      <c r="A15" s="4">
        <v>11</v>
      </c>
      <c r="B15" s="10">
        <v>2501939430</v>
      </c>
      <c r="C15" s="31" t="s">
        <v>258</v>
      </c>
      <c r="D15" s="4">
        <v>20</v>
      </c>
      <c r="E15" s="4">
        <v>17170</v>
      </c>
      <c r="F15" s="4">
        <f t="shared" si="0"/>
        <v>129</v>
      </c>
    </row>
    <row r="16" spans="1:6" ht="20.100000000000001" customHeight="1">
      <c r="A16" s="4">
        <v>12</v>
      </c>
      <c r="B16" s="10">
        <v>2501939434</v>
      </c>
      <c r="C16" s="4" t="s">
        <v>60</v>
      </c>
      <c r="D16" s="4">
        <v>20</v>
      </c>
      <c r="E16" s="4">
        <v>21416</v>
      </c>
      <c r="F16" s="4">
        <f t="shared" si="0"/>
        <v>161</v>
      </c>
    </row>
    <row r="17" spans="1:6" ht="20.100000000000001" customHeight="1">
      <c r="A17" s="4">
        <v>13</v>
      </c>
      <c r="B17" s="10">
        <v>2501940017</v>
      </c>
      <c r="C17" s="31" t="s">
        <v>31</v>
      </c>
      <c r="D17" s="4">
        <v>22</v>
      </c>
      <c r="E17" s="4">
        <v>17990</v>
      </c>
      <c r="F17" s="4">
        <f t="shared" si="0"/>
        <v>135</v>
      </c>
    </row>
    <row r="18" spans="1:6" ht="20.100000000000001" customHeight="1">
      <c r="A18" s="4">
        <v>14</v>
      </c>
      <c r="B18" s="10">
        <v>2501940018</v>
      </c>
      <c r="C18" s="4" t="s">
        <v>63</v>
      </c>
      <c r="D18" s="4">
        <v>19</v>
      </c>
      <c r="E18" s="4">
        <v>20128</v>
      </c>
      <c r="F18" s="4">
        <f t="shared" si="0"/>
        <v>151</v>
      </c>
    </row>
    <row r="19" spans="1:6" ht="20.100000000000001" customHeight="1">
      <c r="A19" s="4">
        <v>15</v>
      </c>
      <c r="B19" s="10">
        <v>2501949489</v>
      </c>
      <c r="C19" s="4" t="s">
        <v>64</v>
      </c>
      <c r="D19" s="4">
        <v>21</v>
      </c>
      <c r="E19" s="4">
        <v>18786</v>
      </c>
      <c r="F19" s="4">
        <f t="shared" si="0"/>
        <v>141</v>
      </c>
    </row>
    <row r="20" spans="1:6" ht="20.100000000000001" customHeight="1">
      <c r="A20" s="4">
        <v>16</v>
      </c>
      <c r="B20" s="10">
        <v>2501949491</v>
      </c>
      <c r="C20" s="31" t="s">
        <v>445</v>
      </c>
      <c r="D20" s="4">
        <v>22</v>
      </c>
      <c r="E20" s="4">
        <v>17607</v>
      </c>
      <c r="F20" s="4">
        <f t="shared" si="0"/>
        <v>133</v>
      </c>
    </row>
    <row r="21" spans="1:6" ht="20.100000000000001" customHeight="1">
      <c r="A21" s="4">
        <v>17</v>
      </c>
      <c r="B21" s="10" t="s">
        <v>83</v>
      </c>
      <c r="C21" s="31" t="s">
        <v>82</v>
      </c>
      <c r="D21" s="4">
        <v>20</v>
      </c>
      <c r="E21" s="4">
        <v>16715</v>
      </c>
      <c r="F21" s="4">
        <f t="shared" si="0"/>
        <v>126</v>
      </c>
    </row>
    <row r="22" spans="1:6" ht="20.100000000000001" customHeight="1">
      <c r="A22" s="4">
        <v>18</v>
      </c>
      <c r="B22" s="10">
        <v>2501949498</v>
      </c>
      <c r="C22" s="4" t="s">
        <v>72</v>
      </c>
      <c r="D22" s="4">
        <v>18</v>
      </c>
      <c r="E22" s="4">
        <v>15102</v>
      </c>
      <c r="F22" s="4">
        <f t="shared" si="0"/>
        <v>114</v>
      </c>
    </row>
    <row r="23" spans="1:6" ht="20.100000000000001" customHeight="1">
      <c r="A23" s="4">
        <v>19</v>
      </c>
      <c r="B23" s="10">
        <v>2501949503</v>
      </c>
      <c r="C23" s="4" t="s">
        <v>56</v>
      </c>
      <c r="D23" s="4">
        <v>25</v>
      </c>
      <c r="E23" s="4">
        <v>13800</v>
      </c>
      <c r="F23" s="4">
        <f t="shared" si="0"/>
        <v>104</v>
      </c>
    </row>
    <row r="24" spans="1:6" ht="20.100000000000001" customHeight="1">
      <c r="A24" s="4">
        <v>20</v>
      </c>
      <c r="B24" s="10">
        <v>2501980649</v>
      </c>
      <c r="C24" s="20" t="s">
        <v>188</v>
      </c>
      <c r="D24" s="4">
        <v>23</v>
      </c>
      <c r="E24" s="4">
        <v>14436</v>
      </c>
      <c r="F24" s="4">
        <f t="shared" si="0"/>
        <v>109</v>
      </c>
    </row>
    <row r="25" spans="1:6" ht="20.100000000000001" customHeight="1">
      <c r="A25" s="4">
        <v>21</v>
      </c>
      <c r="B25" s="10">
        <v>2502016878</v>
      </c>
      <c r="C25" s="21" t="s">
        <v>120</v>
      </c>
      <c r="D25" s="4">
        <v>24</v>
      </c>
      <c r="E25" s="4">
        <v>16676</v>
      </c>
      <c r="F25" s="4">
        <f t="shared" si="0"/>
        <v>126</v>
      </c>
    </row>
    <row r="26" spans="1:6" ht="20.100000000000001" customHeight="1">
      <c r="A26" s="4">
        <v>22</v>
      </c>
      <c r="B26" s="10" t="s">
        <v>551</v>
      </c>
      <c r="C26" s="31" t="s">
        <v>77</v>
      </c>
      <c r="D26" s="4">
        <v>13</v>
      </c>
      <c r="E26" s="4">
        <v>12069</v>
      </c>
      <c r="F26" s="4">
        <f t="shared" si="0"/>
        <v>91</v>
      </c>
    </row>
    <row r="27" spans="1:6" ht="20.100000000000001" customHeight="1">
      <c r="A27" s="4">
        <v>23</v>
      </c>
      <c r="B27" s="10">
        <v>2502119808</v>
      </c>
      <c r="C27" s="31" t="s">
        <v>95</v>
      </c>
      <c r="D27" s="4">
        <v>22</v>
      </c>
      <c r="E27" s="4">
        <v>18439</v>
      </c>
      <c r="F27" s="4">
        <f t="shared" si="0"/>
        <v>139</v>
      </c>
    </row>
    <row r="28" spans="1:6" ht="20.100000000000001" customHeight="1">
      <c r="A28" s="4">
        <v>24</v>
      </c>
      <c r="B28" s="10">
        <v>2502119810</v>
      </c>
      <c r="C28" s="12" t="s">
        <v>545</v>
      </c>
      <c r="D28" s="4">
        <v>17</v>
      </c>
      <c r="E28" s="4">
        <v>19185</v>
      </c>
      <c r="F28" s="4">
        <f t="shared" si="0"/>
        <v>144</v>
      </c>
    </row>
    <row r="29" spans="1:6" ht="20.100000000000001" customHeight="1">
      <c r="A29" s="4">
        <v>25</v>
      </c>
      <c r="B29" s="10">
        <v>2502119811</v>
      </c>
      <c r="C29" s="4" t="s">
        <v>74</v>
      </c>
      <c r="D29" s="4">
        <v>22</v>
      </c>
      <c r="E29" s="4">
        <v>18042</v>
      </c>
      <c r="F29" s="4">
        <f t="shared" si="0"/>
        <v>136</v>
      </c>
    </row>
    <row r="30" spans="1:6" ht="20.100000000000001" customHeight="1">
      <c r="A30" s="4">
        <v>26</v>
      </c>
      <c r="B30" s="6">
        <v>2502141743</v>
      </c>
      <c r="C30" s="44" t="s">
        <v>690</v>
      </c>
      <c r="D30" s="4">
        <v>20</v>
      </c>
      <c r="E30" s="4">
        <v>17179</v>
      </c>
      <c r="F30" s="4">
        <f t="shared" si="0"/>
        <v>129</v>
      </c>
    </row>
    <row r="31" spans="1:6" ht="20.100000000000001" customHeight="1">
      <c r="A31" s="4">
        <v>27</v>
      </c>
      <c r="B31" s="6">
        <v>2502146332</v>
      </c>
      <c r="C31" s="19" t="s">
        <v>19</v>
      </c>
      <c r="D31" s="4">
        <v>17</v>
      </c>
      <c r="E31" s="4">
        <v>11000</v>
      </c>
      <c r="F31" s="4">
        <f t="shared" si="0"/>
        <v>83</v>
      </c>
    </row>
    <row r="32" spans="1:6" ht="20.100000000000001" customHeight="1">
      <c r="A32" s="4">
        <v>28</v>
      </c>
      <c r="B32" s="6">
        <v>2502146333</v>
      </c>
      <c r="C32" s="19" t="s">
        <v>136</v>
      </c>
      <c r="D32" s="4">
        <v>26</v>
      </c>
      <c r="E32" s="4">
        <v>19000</v>
      </c>
      <c r="F32" s="4">
        <f t="shared" si="0"/>
        <v>143</v>
      </c>
    </row>
    <row r="33" spans="1:6" ht="20.100000000000001" customHeight="1">
      <c r="A33" s="4">
        <v>29</v>
      </c>
      <c r="B33" s="6">
        <v>2502146335</v>
      </c>
      <c r="C33" s="19" t="s">
        <v>20</v>
      </c>
      <c r="D33" s="4">
        <v>25</v>
      </c>
      <c r="E33" s="4">
        <v>12100</v>
      </c>
      <c r="F33" s="4">
        <f t="shared" si="0"/>
        <v>91</v>
      </c>
    </row>
    <row r="34" spans="1:6" ht="20.100000000000001" customHeight="1">
      <c r="A34" s="4">
        <v>30</v>
      </c>
      <c r="B34" s="6">
        <v>2502147744</v>
      </c>
      <c r="C34" s="44" t="s">
        <v>510</v>
      </c>
      <c r="D34" s="4">
        <v>20</v>
      </c>
      <c r="E34" s="4">
        <v>12935</v>
      </c>
      <c r="F34" s="4">
        <f t="shared" si="0"/>
        <v>98</v>
      </c>
    </row>
    <row r="35" spans="1:6" ht="20.100000000000001" customHeight="1">
      <c r="A35" s="4">
        <v>31</v>
      </c>
      <c r="B35" s="6">
        <v>2502203661</v>
      </c>
      <c r="C35" s="19" t="s">
        <v>70</v>
      </c>
      <c r="D35" s="4">
        <v>26</v>
      </c>
      <c r="E35" s="4">
        <v>19000</v>
      </c>
      <c r="F35" s="4">
        <f t="shared" si="0"/>
        <v>143</v>
      </c>
    </row>
    <row r="36" spans="1:6" ht="20.100000000000001" customHeight="1">
      <c r="A36" s="4">
        <v>32</v>
      </c>
      <c r="B36" s="6">
        <v>2502203664</v>
      </c>
      <c r="C36" s="19" t="s">
        <v>148</v>
      </c>
      <c r="D36" s="4">
        <v>26</v>
      </c>
      <c r="E36" s="4">
        <v>13750</v>
      </c>
      <c r="F36" s="4">
        <f t="shared" si="0"/>
        <v>104</v>
      </c>
    </row>
    <row r="37" spans="1:6" ht="20.100000000000001" customHeight="1">
      <c r="A37" s="4">
        <v>33</v>
      </c>
      <c r="B37" s="6">
        <v>2502208853</v>
      </c>
      <c r="C37" s="19" t="s">
        <v>432</v>
      </c>
      <c r="D37" s="4">
        <v>26</v>
      </c>
      <c r="E37" s="4">
        <v>14850</v>
      </c>
      <c r="F37" s="4">
        <f t="shared" si="0"/>
        <v>112</v>
      </c>
    </row>
    <row r="38" spans="1:6" ht="20.100000000000001" customHeight="1">
      <c r="A38" s="4">
        <v>34</v>
      </c>
      <c r="B38" s="6">
        <v>2502209247</v>
      </c>
      <c r="C38" s="33" t="s">
        <v>66</v>
      </c>
      <c r="D38" s="4">
        <v>22</v>
      </c>
      <c r="E38" s="4">
        <v>13792</v>
      </c>
      <c r="F38" s="4">
        <f t="shared" si="0"/>
        <v>104</v>
      </c>
    </row>
    <row r="39" spans="1:6" ht="20.100000000000001" customHeight="1">
      <c r="A39" s="4">
        <v>35</v>
      </c>
      <c r="B39" s="6">
        <v>2502209248</v>
      </c>
      <c r="C39" s="45" t="s">
        <v>69</v>
      </c>
      <c r="D39" s="4">
        <v>22</v>
      </c>
      <c r="E39" s="4">
        <v>18000</v>
      </c>
      <c r="F39" s="4">
        <f t="shared" si="0"/>
        <v>135</v>
      </c>
    </row>
    <row r="40" spans="1:6" ht="20.100000000000001" customHeight="1">
      <c r="A40" s="4">
        <v>36</v>
      </c>
      <c r="B40" s="6">
        <v>2502209249</v>
      </c>
      <c r="C40" s="45" t="s">
        <v>71</v>
      </c>
      <c r="D40" s="4">
        <v>26</v>
      </c>
      <c r="E40" s="4">
        <v>25000</v>
      </c>
      <c r="F40" s="4">
        <f t="shared" si="0"/>
        <v>188</v>
      </c>
    </row>
    <row r="41" spans="1:6" ht="20.100000000000001" customHeight="1">
      <c r="A41" s="4">
        <v>37</v>
      </c>
      <c r="B41" s="6">
        <v>2502209254</v>
      </c>
      <c r="C41" s="33" t="s">
        <v>117</v>
      </c>
      <c r="D41" s="4">
        <v>23</v>
      </c>
      <c r="E41" s="4">
        <v>11057</v>
      </c>
      <c r="F41" s="4">
        <f t="shared" si="0"/>
        <v>83</v>
      </c>
    </row>
    <row r="42" spans="1:6" ht="20.100000000000001" customHeight="1">
      <c r="A42" s="4">
        <v>38</v>
      </c>
      <c r="B42" s="6">
        <v>2502223942</v>
      </c>
      <c r="C42" s="44" t="s">
        <v>634</v>
      </c>
      <c r="D42" s="4">
        <v>20</v>
      </c>
      <c r="E42" s="4">
        <v>20687</v>
      </c>
      <c r="F42" s="4">
        <f t="shared" si="0"/>
        <v>156</v>
      </c>
    </row>
    <row r="43" spans="1:6" ht="20.100000000000001" customHeight="1">
      <c r="A43" s="4">
        <v>39</v>
      </c>
      <c r="B43" s="6">
        <v>2502223946</v>
      </c>
      <c r="C43" s="44" t="s">
        <v>485</v>
      </c>
      <c r="D43" s="4">
        <v>13</v>
      </c>
      <c r="E43" s="4">
        <v>8880</v>
      </c>
      <c r="F43" s="4">
        <f t="shared" si="0"/>
        <v>67</v>
      </c>
    </row>
    <row r="44" spans="1:6" ht="20.100000000000001" customHeight="1">
      <c r="A44" s="4">
        <v>40</v>
      </c>
      <c r="B44" s="6">
        <v>2502225297</v>
      </c>
      <c r="C44" s="46" t="s">
        <v>689</v>
      </c>
      <c r="D44" s="4">
        <v>6</v>
      </c>
      <c r="E44" s="4">
        <v>4194</v>
      </c>
      <c r="F44" s="4">
        <f t="shared" si="0"/>
        <v>32</v>
      </c>
    </row>
    <row r="45" spans="1:6" ht="20.100000000000001" customHeight="1">
      <c r="A45" s="4">
        <v>41</v>
      </c>
      <c r="B45" s="6">
        <v>2502225298</v>
      </c>
      <c r="C45" s="46" t="s">
        <v>507</v>
      </c>
      <c r="D45" s="4">
        <v>15</v>
      </c>
      <c r="E45" s="4">
        <v>11118</v>
      </c>
      <c r="F45" s="4">
        <f t="shared" si="0"/>
        <v>84</v>
      </c>
    </row>
    <row r="46" spans="1:6" ht="20.100000000000001" customHeight="1">
      <c r="A46" s="4">
        <v>42</v>
      </c>
      <c r="B46" s="6">
        <v>2502225672</v>
      </c>
      <c r="C46" s="19" t="s">
        <v>157</v>
      </c>
      <c r="D46" s="4">
        <v>13</v>
      </c>
      <c r="E46" s="4">
        <v>7930</v>
      </c>
      <c r="F46" s="4">
        <f t="shared" si="0"/>
        <v>60</v>
      </c>
    </row>
    <row r="47" spans="1:6" ht="20.100000000000001" customHeight="1">
      <c r="A47" s="4">
        <v>43</v>
      </c>
      <c r="B47" s="6">
        <v>2502229974</v>
      </c>
      <c r="C47" s="45" t="s">
        <v>23</v>
      </c>
      <c r="D47" s="4">
        <v>22</v>
      </c>
      <c r="E47" s="4">
        <v>20000</v>
      </c>
      <c r="F47" s="4">
        <f t="shared" si="0"/>
        <v>150</v>
      </c>
    </row>
    <row r="48" spans="1:6" ht="20.100000000000001" customHeight="1">
      <c r="A48" s="4">
        <v>44</v>
      </c>
      <c r="B48" s="6">
        <v>2502229975</v>
      </c>
      <c r="C48" s="33" t="s">
        <v>94</v>
      </c>
      <c r="D48" s="4">
        <v>22</v>
      </c>
      <c r="E48" s="4">
        <v>21000</v>
      </c>
      <c r="F48" s="4">
        <f t="shared" si="0"/>
        <v>158</v>
      </c>
    </row>
    <row r="49" spans="1:6" ht="20.100000000000001" customHeight="1">
      <c r="A49" s="4">
        <v>45</v>
      </c>
      <c r="B49" s="6">
        <v>2502237507</v>
      </c>
      <c r="C49" s="33" t="s">
        <v>259</v>
      </c>
      <c r="D49" s="4">
        <v>26</v>
      </c>
      <c r="E49" s="4">
        <v>18000</v>
      </c>
      <c r="F49" s="4">
        <f t="shared" si="0"/>
        <v>135</v>
      </c>
    </row>
    <row r="50" spans="1:6" ht="20.100000000000001" customHeight="1">
      <c r="A50" s="4">
        <v>46</v>
      </c>
      <c r="B50" s="6">
        <v>2502237510</v>
      </c>
      <c r="C50" s="19" t="s">
        <v>101</v>
      </c>
      <c r="D50" s="4">
        <v>18</v>
      </c>
      <c r="E50" s="4">
        <v>8800</v>
      </c>
      <c r="F50" s="4">
        <f t="shared" si="0"/>
        <v>66</v>
      </c>
    </row>
    <row r="51" spans="1:6" ht="20.100000000000001" customHeight="1">
      <c r="A51" s="4">
        <v>47</v>
      </c>
      <c r="B51" s="6">
        <v>2502237511</v>
      </c>
      <c r="C51" s="19" t="s">
        <v>132</v>
      </c>
      <c r="D51" s="4">
        <v>21</v>
      </c>
      <c r="E51" s="4">
        <v>12566</v>
      </c>
      <c r="F51" s="4">
        <f t="shared" si="0"/>
        <v>95</v>
      </c>
    </row>
    <row r="52" spans="1:6" ht="20.100000000000001" customHeight="1">
      <c r="A52" s="4">
        <v>48</v>
      </c>
      <c r="B52" s="6">
        <v>2502314693</v>
      </c>
      <c r="C52" s="19" t="s">
        <v>397</v>
      </c>
      <c r="D52" s="4">
        <v>23</v>
      </c>
      <c r="E52" s="4">
        <v>14436</v>
      </c>
      <c r="F52" s="4">
        <f t="shared" si="0"/>
        <v>109</v>
      </c>
    </row>
    <row r="53" spans="1:6" ht="20.100000000000001" customHeight="1">
      <c r="A53" s="4">
        <v>49</v>
      </c>
      <c r="B53" s="10">
        <v>2502314698</v>
      </c>
      <c r="C53" s="31" t="s">
        <v>149</v>
      </c>
      <c r="D53" s="4">
        <v>26</v>
      </c>
      <c r="E53" s="4">
        <v>21000</v>
      </c>
      <c r="F53" s="4">
        <f t="shared" si="0"/>
        <v>158</v>
      </c>
    </row>
    <row r="54" spans="1:6" ht="20.100000000000001" customHeight="1">
      <c r="A54" s="4">
        <v>50</v>
      </c>
      <c r="B54" s="10">
        <v>2502356702</v>
      </c>
      <c r="C54" s="20" t="s">
        <v>100</v>
      </c>
      <c r="D54" s="4">
        <v>26</v>
      </c>
      <c r="E54" s="4">
        <v>13200</v>
      </c>
      <c r="F54" s="4">
        <f t="shared" si="0"/>
        <v>99</v>
      </c>
    </row>
    <row r="55" spans="1:6" ht="20.100000000000001" customHeight="1">
      <c r="A55" s="4">
        <v>51</v>
      </c>
      <c r="B55" s="10">
        <v>2502363248</v>
      </c>
      <c r="C55" s="4" t="s">
        <v>205</v>
      </c>
      <c r="D55" s="4">
        <v>21</v>
      </c>
      <c r="E55" s="4">
        <v>16822</v>
      </c>
      <c r="F55" s="4">
        <f t="shared" si="0"/>
        <v>127</v>
      </c>
    </row>
    <row r="56" spans="1:6" ht="20.100000000000001" customHeight="1">
      <c r="A56" s="4">
        <v>52</v>
      </c>
      <c r="B56" s="10">
        <v>2502434126</v>
      </c>
      <c r="C56" s="31" t="s">
        <v>131</v>
      </c>
      <c r="D56" s="4">
        <v>18</v>
      </c>
      <c r="E56" s="4">
        <v>9900</v>
      </c>
      <c r="F56" s="4">
        <f t="shared" si="0"/>
        <v>75</v>
      </c>
    </row>
    <row r="57" spans="1:6" ht="20.100000000000001" customHeight="1">
      <c r="A57" s="4">
        <v>53</v>
      </c>
      <c r="B57" s="10">
        <v>2502438345</v>
      </c>
      <c r="C57" s="31" t="s">
        <v>81</v>
      </c>
      <c r="D57" s="4">
        <v>19</v>
      </c>
      <c r="E57" s="4">
        <v>15894</v>
      </c>
      <c r="F57" s="4">
        <f t="shared" si="0"/>
        <v>120</v>
      </c>
    </row>
    <row r="58" spans="1:6" ht="20.100000000000001" customHeight="1">
      <c r="A58" s="4">
        <v>54</v>
      </c>
      <c r="B58" s="10">
        <v>2502476161</v>
      </c>
      <c r="C58" s="12" t="s">
        <v>191</v>
      </c>
      <c r="D58" s="4">
        <v>15</v>
      </c>
      <c r="E58" s="4">
        <v>15382</v>
      </c>
      <c r="F58" s="4">
        <f t="shared" si="0"/>
        <v>116</v>
      </c>
    </row>
    <row r="59" spans="1:6" ht="20.100000000000001" customHeight="1">
      <c r="A59" s="4">
        <v>55</v>
      </c>
      <c r="B59" s="10">
        <v>2502484163</v>
      </c>
      <c r="C59" s="20" t="s">
        <v>152</v>
      </c>
      <c r="D59" s="4">
        <v>26</v>
      </c>
      <c r="E59" s="4">
        <v>15717</v>
      </c>
      <c r="F59" s="4">
        <f t="shared" si="0"/>
        <v>118</v>
      </c>
    </row>
    <row r="60" spans="1:6" ht="20.100000000000001" customHeight="1">
      <c r="A60" s="4">
        <v>56</v>
      </c>
      <c r="B60" s="10">
        <v>2502506260</v>
      </c>
      <c r="C60" s="20" t="s">
        <v>39</v>
      </c>
      <c r="D60" s="4">
        <v>23</v>
      </c>
      <c r="E60" s="4">
        <v>13726</v>
      </c>
      <c r="F60" s="4">
        <f t="shared" si="0"/>
        <v>103</v>
      </c>
    </row>
    <row r="61" spans="1:6" ht="20.100000000000001" customHeight="1">
      <c r="A61" s="4">
        <v>57</v>
      </c>
      <c r="B61" s="10">
        <v>2502506518</v>
      </c>
      <c r="C61" s="31" t="s">
        <v>76</v>
      </c>
      <c r="D61" s="4">
        <v>23</v>
      </c>
      <c r="E61" s="4">
        <v>15790</v>
      </c>
      <c r="F61" s="4">
        <f t="shared" si="0"/>
        <v>119</v>
      </c>
    </row>
    <row r="62" spans="1:6" ht="20.100000000000001" customHeight="1">
      <c r="A62" s="4">
        <v>74</v>
      </c>
      <c r="B62" s="10">
        <v>2502506524</v>
      </c>
      <c r="C62" s="12" t="s">
        <v>221</v>
      </c>
      <c r="D62" s="4">
        <v>20</v>
      </c>
      <c r="E62" s="4">
        <v>21000</v>
      </c>
      <c r="F62" s="4">
        <f t="shared" si="0"/>
        <v>158</v>
      </c>
    </row>
    <row r="63" spans="1:6" ht="20.100000000000001" customHeight="1">
      <c r="A63" s="4">
        <v>75</v>
      </c>
      <c r="B63" s="10">
        <v>2502516143</v>
      </c>
      <c r="C63" s="4" t="s">
        <v>33</v>
      </c>
      <c r="D63" s="4">
        <v>17</v>
      </c>
      <c r="E63" s="4">
        <v>18713</v>
      </c>
      <c r="F63" s="4">
        <f t="shared" si="0"/>
        <v>141</v>
      </c>
    </row>
    <row r="64" spans="1:6" ht="20.100000000000001" customHeight="1">
      <c r="A64" s="4">
        <v>76</v>
      </c>
      <c r="B64" s="10">
        <v>2502516906</v>
      </c>
      <c r="C64" s="4" t="s">
        <v>438</v>
      </c>
      <c r="D64" s="4">
        <v>22</v>
      </c>
      <c r="E64" s="4">
        <v>18042</v>
      </c>
      <c r="F64" s="4">
        <f t="shared" si="0"/>
        <v>136</v>
      </c>
    </row>
    <row r="65" spans="1:6" ht="20.100000000000001" customHeight="1">
      <c r="A65" s="4">
        <v>77</v>
      </c>
      <c r="B65" s="10">
        <v>2502517032</v>
      </c>
      <c r="C65" s="4" t="s">
        <v>34</v>
      </c>
      <c r="D65" s="4">
        <v>22</v>
      </c>
      <c r="E65" s="4">
        <v>21000</v>
      </c>
      <c r="F65" s="4">
        <f t="shared" si="0"/>
        <v>158</v>
      </c>
    </row>
    <row r="66" spans="1:6" ht="20.100000000000001" customHeight="1">
      <c r="A66" s="4">
        <v>78</v>
      </c>
      <c r="B66" s="10">
        <v>2502525190</v>
      </c>
      <c r="C66" s="4" t="s">
        <v>35</v>
      </c>
      <c r="D66" s="4">
        <v>26</v>
      </c>
      <c r="E66" s="4">
        <v>21000</v>
      </c>
      <c r="F66" s="4">
        <f t="shared" si="0"/>
        <v>158</v>
      </c>
    </row>
    <row r="67" spans="1:6" ht="20.100000000000001" customHeight="1">
      <c r="A67" s="4">
        <v>79</v>
      </c>
      <c r="B67" s="10">
        <v>2502525191</v>
      </c>
      <c r="C67" s="4" t="s">
        <v>36</v>
      </c>
      <c r="D67" s="4">
        <v>26</v>
      </c>
      <c r="E67" s="4">
        <v>21000</v>
      </c>
      <c r="F67" s="4">
        <f t="shared" si="0"/>
        <v>158</v>
      </c>
    </row>
    <row r="68" spans="1:6" ht="20.100000000000001" customHeight="1">
      <c r="A68" s="4">
        <v>80</v>
      </c>
      <c r="B68" s="10">
        <v>2502585337</v>
      </c>
      <c r="C68" s="20" t="s">
        <v>218</v>
      </c>
      <c r="D68" s="4">
        <v>26</v>
      </c>
      <c r="E68" s="4">
        <v>13750</v>
      </c>
      <c r="F68" s="4">
        <f t="shared" si="0"/>
        <v>104</v>
      </c>
    </row>
    <row r="69" spans="1:6" ht="20.100000000000001" customHeight="1">
      <c r="A69" s="4">
        <v>81</v>
      </c>
      <c r="B69" s="10">
        <v>2502587547</v>
      </c>
      <c r="C69" s="31" t="s">
        <v>119</v>
      </c>
      <c r="D69" s="4">
        <v>17</v>
      </c>
      <c r="E69" s="4">
        <v>15908</v>
      </c>
      <c r="F69" s="4">
        <f t="shared" ref="F69:F132" si="1">ROUNDUP(E69*0.75%,0)</f>
        <v>120</v>
      </c>
    </row>
    <row r="70" spans="1:6" ht="20.100000000000001" customHeight="1">
      <c r="A70" s="4">
        <v>82</v>
      </c>
      <c r="B70" s="10">
        <v>2502588042</v>
      </c>
      <c r="C70" s="12" t="s">
        <v>509</v>
      </c>
      <c r="D70" s="4">
        <v>14</v>
      </c>
      <c r="E70" s="4">
        <v>10711</v>
      </c>
      <c r="F70" s="4">
        <f t="shared" si="1"/>
        <v>81</v>
      </c>
    </row>
    <row r="71" spans="1:6" ht="20.100000000000001" customHeight="1">
      <c r="A71" s="4">
        <v>83</v>
      </c>
      <c r="B71" s="10">
        <v>2502588058</v>
      </c>
      <c r="C71" s="12" t="s">
        <v>51</v>
      </c>
      <c r="D71" s="4">
        <v>21</v>
      </c>
      <c r="E71" s="4">
        <v>20000</v>
      </c>
      <c r="F71" s="4">
        <f t="shared" si="1"/>
        <v>150</v>
      </c>
    </row>
    <row r="72" spans="1:6" ht="20.100000000000001" customHeight="1">
      <c r="A72" s="4">
        <v>84</v>
      </c>
      <c r="B72" s="10">
        <v>2502588098</v>
      </c>
      <c r="C72" s="12" t="s">
        <v>151</v>
      </c>
      <c r="D72" s="4">
        <v>17</v>
      </c>
      <c r="E72" s="4">
        <v>11776</v>
      </c>
      <c r="F72" s="4">
        <f t="shared" si="1"/>
        <v>89</v>
      </c>
    </row>
    <row r="73" spans="1:6" ht="20.100000000000001" customHeight="1">
      <c r="A73" s="4">
        <v>85</v>
      </c>
      <c r="B73" s="10">
        <v>2502662096</v>
      </c>
      <c r="C73" s="22" t="s">
        <v>243</v>
      </c>
      <c r="D73" s="4">
        <v>21</v>
      </c>
      <c r="E73" s="4">
        <v>21000</v>
      </c>
      <c r="F73" s="4">
        <f t="shared" si="1"/>
        <v>158</v>
      </c>
    </row>
    <row r="74" spans="1:6" ht="20.100000000000001" customHeight="1">
      <c r="A74" s="4">
        <v>86</v>
      </c>
      <c r="B74" s="10">
        <v>2502675313</v>
      </c>
      <c r="C74" s="4" t="s">
        <v>53</v>
      </c>
      <c r="D74" s="4">
        <v>19</v>
      </c>
      <c r="E74" s="4">
        <v>11600</v>
      </c>
      <c r="F74" s="4">
        <f t="shared" si="1"/>
        <v>87</v>
      </c>
    </row>
    <row r="75" spans="1:6" ht="20.100000000000001" customHeight="1">
      <c r="A75" s="4">
        <v>87</v>
      </c>
      <c r="B75" s="10">
        <v>2502675802</v>
      </c>
      <c r="C75" s="4" t="s">
        <v>220</v>
      </c>
      <c r="D75" s="4">
        <v>17</v>
      </c>
      <c r="E75" s="4">
        <v>18555</v>
      </c>
      <c r="F75" s="4">
        <f t="shared" si="1"/>
        <v>140</v>
      </c>
    </row>
    <row r="76" spans="1:6" ht="20.100000000000001" customHeight="1">
      <c r="A76" s="4">
        <v>88</v>
      </c>
      <c r="B76" s="6">
        <v>2502701514</v>
      </c>
      <c r="C76" s="20" t="s">
        <v>57</v>
      </c>
      <c r="D76" s="4">
        <v>26</v>
      </c>
      <c r="E76" s="4">
        <v>19892</v>
      </c>
      <c r="F76" s="4">
        <f t="shared" si="1"/>
        <v>150</v>
      </c>
    </row>
    <row r="77" spans="1:6" ht="20.100000000000001" customHeight="1">
      <c r="A77" s="4">
        <v>89</v>
      </c>
      <c r="B77" s="6">
        <v>2502712881</v>
      </c>
      <c r="C77" s="12" t="s">
        <v>513</v>
      </c>
      <c r="D77" s="4">
        <v>18</v>
      </c>
      <c r="E77" s="4">
        <v>13499</v>
      </c>
      <c r="F77" s="4">
        <f t="shared" si="1"/>
        <v>102</v>
      </c>
    </row>
    <row r="78" spans="1:6" ht="20.100000000000001" customHeight="1">
      <c r="A78" s="4">
        <v>90</v>
      </c>
      <c r="B78" s="6">
        <v>2502714364</v>
      </c>
      <c r="C78" s="31" t="s">
        <v>225</v>
      </c>
      <c r="D78" s="4">
        <v>21</v>
      </c>
      <c r="E78" s="4">
        <v>17173</v>
      </c>
      <c r="F78" s="4">
        <f t="shared" si="1"/>
        <v>129</v>
      </c>
    </row>
    <row r="79" spans="1:6" ht="20.100000000000001" customHeight="1">
      <c r="A79" s="4">
        <v>91</v>
      </c>
      <c r="B79" s="6">
        <v>2502714498</v>
      </c>
      <c r="C79" s="31" t="s">
        <v>187</v>
      </c>
      <c r="D79" s="4">
        <v>26</v>
      </c>
      <c r="E79" s="4">
        <v>16000</v>
      </c>
      <c r="F79" s="4">
        <f t="shared" si="1"/>
        <v>120</v>
      </c>
    </row>
    <row r="80" spans="1:6" ht="20.100000000000001" customHeight="1">
      <c r="A80" s="4">
        <v>92</v>
      </c>
      <c r="B80" s="6">
        <v>2502726455</v>
      </c>
      <c r="C80" s="46" t="s">
        <v>123</v>
      </c>
      <c r="D80" s="4">
        <v>22</v>
      </c>
      <c r="E80" s="4">
        <v>13538</v>
      </c>
      <c r="F80" s="4">
        <f t="shared" si="1"/>
        <v>102</v>
      </c>
    </row>
    <row r="81" spans="1:6" ht="20.100000000000001" customHeight="1">
      <c r="A81" s="4">
        <v>93</v>
      </c>
      <c r="B81" s="6">
        <v>2502728126</v>
      </c>
      <c r="C81" s="44" t="s">
        <v>635</v>
      </c>
      <c r="D81" s="4">
        <v>18</v>
      </c>
      <c r="E81" s="4">
        <v>14123</v>
      </c>
      <c r="F81" s="4">
        <f t="shared" si="1"/>
        <v>106</v>
      </c>
    </row>
    <row r="82" spans="1:6" ht="20.100000000000001" customHeight="1">
      <c r="A82" s="4">
        <v>94</v>
      </c>
      <c r="B82" s="6">
        <v>2502728368</v>
      </c>
      <c r="C82" s="44" t="s">
        <v>511</v>
      </c>
      <c r="D82" s="4">
        <v>19</v>
      </c>
      <c r="E82" s="4">
        <v>16269</v>
      </c>
      <c r="F82" s="4">
        <f t="shared" si="1"/>
        <v>123</v>
      </c>
    </row>
    <row r="83" spans="1:6" ht="20.100000000000001" customHeight="1">
      <c r="A83" s="4">
        <v>95</v>
      </c>
      <c r="B83" s="6">
        <v>2502729546</v>
      </c>
      <c r="C83" s="44" t="s">
        <v>274</v>
      </c>
      <c r="D83" s="4">
        <v>16</v>
      </c>
      <c r="E83" s="4">
        <v>11080</v>
      </c>
      <c r="F83" s="4">
        <f t="shared" si="1"/>
        <v>84</v>
      </c>
    </row>
    <row r="84" spans="1:6" ht="20.100000000000001" customHeight="1">
      <c r="A84" s="4">
        <v>96</v>
      </c>
      <c r="B84" s="6">
        <v>2502819237</v>
      </c>
      <c r="C84" s="46" t="s">
        <v>62</v>
      </c>
      <c r="D84" s="4">
        <v>23</v>
      </c>
      <c r="E84" s="4">
        <v>18208</v>
      </c>
      <c r="F84" s="4">
        <f t="shared" si="1"/>
        <v>137</v>
      </c>
    </row>
    <row r="85" spans="1:6" ht="20.100000000000001" customHeight="1">
      <c r="A85" s="4">
        <v>97</v>
      </c>
      <c r="B85" s="6">
        <v>2502838876</v>
      </c>
      <c r="C85" s="19" t="s">
        <v>114</v>
      </c>
      <c r="D85" s="4">
        <v>26</v>
      </c>
      <c r="E85" s="4">
        <v>15848</v>
      </c>
      <c r="F85" s="4">
        <f t="shared" si="1"/>
        <v>119</v>
      </c>
    </row>
    <row r="86" spans="1:6" ht="20.100000000000001" customHeight="1">
      <c r="A86" s="4">
        <v>98</v>
      </c>
      <c r="B86" s="6">
        <v>2502863866</v>
      </c>
      <c r="C86" s="33" t="s">
        <v>589</v>
      </c>
      <c r="D86" s="4">
        <v>21</v>
      </c>
      <c r="E86" s="4">
        <v>17046</v>
      </c>
      <c r="F86" s="4">
        <f t="shared" si="1"/>
        <v>128</v>
      </c>
    </row>
    <row r="87" spans="1:6" ht="20.100000000000001" customHeight="1">
      <c r="A87" s="4">
        <v>99</v>
      </c>
      <c r="B87" s="6">
        <v>2502863898</v>
      </c>
      <c r="C87" s="33" t="s">
        <v>174</v>
      </c>
      <c r="D87" s="4">
        <v>25</v>
      </c>
      <c r="E87" s="4">
        <v>16864</v>
      </c>
      <c r="F87" s="4">
        <f t="shared" si="1"/>
        <v>127</v>
      </c>
    </row>
    <row r="88" spans="1:6" ht="20.100000000000001" customHeight="1">
      <c r="A88" s="4">
        <v>100</v>
      </c>
      <c r="B88" s="6">
        <v>2502864145</v>
      </c>
      <c r="C88" s="33" t="s">
        <v>222</v>
      </c>
      <c r="D88" s="4">
        <v>24</v>
      </c>
      <c r="E88" s="4">
        <v>15885</v>
      </c>
      <c r="F88" s="4">
        <f t="shared" si="1"/>
        <v>120</v>
      </c>
    </row>
    <row r="89" spans="1:6" ht="20.100000000000001" customHeight="1">
      <c r="A89" s="4">
        <v>101</v>
      </c>
      <c r="B89" s="6">
        <v>2502864156</v>
      </c>
      <c r="C89" s="33" t="s">
        <v>68</v>
      </c>
      <c r="D89" s="4">
        <v>25</v>
      </c>
      <c r="E89" s="4">
        <v>15487</v>
      </c>
      <c r="F89" s="4">
        <f t="shared" si="1"/>
        <v>117</v>
      </c>
    </row>
    <row r="90" spans="1:6" ht="20.100000000000001" customHeight="1">
      <c r="A90" s="4">
        <v>102</v>
      </c>
      <c r="B90" s="6">
        <v>2502866056</v>
      </c>
      <c r="C90" s="19" t="s">
        <v>171</v>
      </c>
      <c r="D90" s="4">
        <v>26</v>
      </c>
      <c r="E90" s="4">
        <v>16623</v>
      </c>
      <c r="F90" s="4">
        <f t="shared" si="1"/>
        <v>125</v>
      </c>
    </row>
    <row r="91" spans="1:6" ht="20.100000000000001" customHeight="1">
      <c r="A91" s="4">
        <v>103</v>
      </c>
      <c r="B91" s="6">
        <v>2502866109</v>
      </c>
      <c r="C91" s="19" t="s">
        <v>436</v>
      </c>
      <c r="D91" s="4">
        <v>26</v>
      </c>
      <c r="E91" s="4">
        <v>13200</v>
      </c>
      <c r="F91" s="4">
        <f t="shared" si="1"/>
        <v>99</v>
      </c>
    </row>
    <row r="92" spans="1:6" ht="20.100000000000001" customHeight="1">
      <c r="A92" s="4">
        <v>104</v>
      </c>
      <c r="B92" s="6">
        <v>2502866227</v>
      </c>
      <c r="C92" s="19" t="s">
        <v>499</v>
      </c>
      <c r="D92" s="4">
        <v>26</v>
      </c>
      <c r="E92" s="4">
        <v>16738</v>
      </c>
      <c r="F92" s="4">
        <f t="shared" si="1"/>
        <v>126</v>
      </c>
    </row>
    <row r="93" spans="1:6" ht="20.100000000000001" customHeight="1">
      <c r="A93" s="4">
        <v>105</v>
      </c>
      <c r="B93" s="6">
        <v>2502866244</v>
      </c>
      <c r="C93" s="19" t="s">
        <v>652</v>
      </c>
      <c r="D93" s="4">
        <v>26</v>
      </c>
      <c r="E93" s="4">
        <v>16745</v>
      </c>
      <c r="F93" s="4">
        <f t="shared" si="1"/>
        <v>126</v>
      </c>
    </row>
    <row r="94" spans="1:6" ht="20.100000000000001" customHeight="1">
      <c r="A94" s="4">
        <v>106</v>
      </c>
      <c r="B94" s="6">
        <v>2502866431</v>
      </c>
      <c r="C94" s="19" t="s">
        <v>264</v>
      </c>
      <c r="D94" s="4">
        <v>26</v>
      </c>
      <c r="E94" s="4">
        <v>12960</v>
      </c>
      <c r="F94" s="4">
        <f t="shared" si="1"/>
        <v>98</v>
      </c>
    </row>
    <row r="95" spans="1:6" ht="20.100000000000001" customHeight="1">
      <c r="A95" s="4">
        <v>107</v>
      </c>
      <c r="B95" s="6">
        <v>2502868512</v>
      </c>
      <c r="C95" s="19" t="s">
        <v>460</v>
      </c>
      <c r="D95" s="4">
        <v>26</v>
      </c>
      <c r="E95" s="4">
        <v>18844</v>
      </c>
      <c r="F95" s="4">
        <f t="shared" si="1"/>
        <v>142</v>
      </c>
    </row>
    <row r="96" spans="1:6" ht="20.100000000000001" customHeight="1">
      <c r="A96" s="4">
        <v>108</v>
      </c>
      <c r="B96" s="6">
        <v>2502913295</v>
      </c>
      <c r="C96" s="19" t="s">
        <v>133</v>
      </c>
      <c r="D96" s="4">
        <v>20</v>
      </c>
      <c r="E96" s="4">
        <v>11986</v>
      </c>
      <c r="F96" s="4">
        <f t="shared" si="1"/>
        <v>90</v>
      </c>
    </row>
    <row r="97" spans="1:6" ht="20.100000000000001" customHeight="1">
      <c r="A97" s="4">
        <v>109</v>
      </c>
      <c r="B97" s="6">
        <v>2502949356</v>
      </c>
      <c r="C97" s="33" t="s">
        <v>73</v>
      </c>
      <c r="D97" s="4">
        <v>26</v>
      </c>
      <c r="E97" s="4">
        <v>19800</v>
      </c>
      <c r="F97" s="4">
        <f t="shared" si="1"/>
        <v>149</v>
      </c>
    </row>
    <row r="98" spans="1:6" ht="20.100000000000001" customHeight="1">
      <c r="A98" s="4">
        <v>110</v>
      </c>
      <c r="B98" s="6">
        <v>2502949356</v>
      </c>
      <c r="C98" s="33" t="s">
        <v>170</v>
      </c>
      <c r="D98" s="4">
        <v>26</v>
      </c>
      <c r="E98" s="4">
        <v>14000</v>
      </c>
      <c r="F98" s="4">
        <f t="shared" si="1"/>
        <v>105</v>
      </c>
    </row>
    <row r="99" spans="1:6" ht="20.100000000000001" customHeight="1">
      <c r="A99" s="4">
        <v>111</v>
      </c>
      <c r="B99" s="6">
        <v>2502987769</v>
      </c>
      <c r="C99" s="19" t="s">
        <v>484</v>
      </c>
      <c r="D99" s="4">
        <v>26</v>
      </c>
      <c r="E99" s="4">
        <v>25000</v>
      </c>
      <c r="F99" s="4">
        <f t="shared" si="1"/>
        <v>188</v>
      </c>
    </row>
    <row r="100" spans="1:6" ht="20.100000000000001" customHeight="1">
      <c r="A100" s="4">
        <v>112</v>
      </c>
      <c r="B100" s="6">
        <v>2502996410</v>
      </c>
      <c r="C100" s="19" t="s">
        <v>525</v>
      </c>
      <c r="D100" s="4">
        <v>26</v>
      </c>
      <c r="E100" s="4">
        <v>16623</v>
      </c>
      <c r="F100" s="4">
        <f t="shared" si="1"/>
        <v>125</v>
      </c>
    </row>
    <row r="101" spans="1:6" ht="20.100000000000001" customHeight="1">
      <c r="A101" s="4">
        <v>113</v>
      </c>
      <c r="B101" s="68">
        <v>2503000473</v>
      </c>
      <c r="C101" s="66" t="s">
        <v>629</v>
      </c>
      <c r="D101" s="4">
        <v>17</v>
      </c>
      <c r="E101" s="4">
        <v>11820</v>
      </c>
      <c r="F101" s="4">
        <f t="shared" si="1"/>
        <v>89</v>
      </c>
    </row>
    <row r="102" spans="1:6" ht="20.100000000000001" customHeight="1">
      <c r="A102" s="4">
        <v>114</v>
      </c>
      <c r="B102" s="6">
        <v>2503010283</v>
      </c>
      <c r="C102" s="33" t="s">
        <v>97</v>
      </c>
      <c r="D102" s="4">
        <v>22</v>
      </c>
      <c r="E102" s="4">
        <v>18152</v>
      </c>
      <c r="F102" s="4">
        <f t="shared" si="1"/>
        <v>137</v>
      </c>
    </row>
    <row r="103" spans="1:6" ht="20.100000000000001" customHeight="1">
      <c r="A103" s="4">
        <v>115</v>
      </c>
      <c r="B103" s="6">
        <v>2503117842</v>
      </c>
      <c r="C103" s="19" t="s">
        <v>195</v>
      </c>
      <c r="D103" s="4">
        <v>26</v>
      </c>
      <c r="E103" s="4">
        <v>16500</v>
      </c>
      <c r="F103" s="4">
        <f t="shared" si="1"/>
        <v>124</v>
      </c>
    </row>
    <row r="104" spans="1:6" ht="20.100000000000001" customHeight="1">
      <c r="A104" s="4">
        <v>116</v>
      </c>
      <c r="B104" s="68">
        <v>2503173257</v>
      </c>
      <c r="C104" s="66" t="s">
        <v>630</v>
      </c>
      <c r="D104" s="4">
        <v>20</v>
      </c>
      <c r="E104" s="4">
        <v>17227</v>
      </c>
      <c r="F104" s="4">
        <f t="shared" si="1"/>
        <v>130</v>
      </c>
    </row>
    <row r="105" spans="1:6" ht="20.100000000000001" customHeight="1">
      <c r="A105" s="4">
        <v>117</v>
      </c>
      <c r="B105" s="6">
        <v>2503173319</v>
      </c>
      <c r="C105" s="33" t="s">
        <v>128</v>
      </c>
      <c r="D105" s="4">
        <v>24</v>
      </c>
      <c r="E105" s="4">
        <v>16800</v>
      </c>
      <c r="F105" s="4">
        <f t="shared" si="1"/>
        <v>126</v>
      </c>
    </row>
    <row r="106" spans="1:6" ht="20.100000000000001" customHeight="1">
      <c r="A106" s="4">
        <v>118</v>
      </c>
      <c r="B106" s="6">
        <v>2503176020</v>
      </c>
      <c r="C106" s="33" t="s">
        <v>247</v>
      </c>
      <c r="D106" s="4">
        <v>25</v>
      </c>
      <c r="E106" s="4">
        <v>13800</v>
      </c>
      <c r="F106" s="4">
        <f t="shared" si="1"/>
        <v>104</v>
      </c>
    </row>
    <row r="107" spans="1:6" ht="20.100000000000001" customHeight="1">
      <c r="A107" s="4">
        <v>119</v>
      </c>
      <c r="B107" s="6">
        <v>2503176047</v>
      </c>
      <c r="C107" s="33" t="s">
        <v>262</v>
      </c>
      <c r="D107" s="4">
        <v>25</v>
      </c>
      <c r="E107" s="4">
        <v>13010</v>
      </c>
      <c r="F107" s="4">
        <f t="shared" si="1"/>
        <v>98</v>
      </c>
    </row>
    <row r="108" spans="1:6" ht="20.100000000000001" customHeight="1">
      <c r="A108" s="4">
        <v>120</v>
      </c>
      <c r="B108" s="6">
        <v>2503180183</v>
      </c>
      <c r="C108" s="19" t="s">
        <v>103</v>
      </c>
      <c r="D108" s="4">
        <v>7</v>
      </c>
      <c r="E108" s="4">
        <v>3383</v>
      </c>
      <c r="F108" s="4">
        <f t="shared" si="1"/>
        <v>26</v>
      </c>
    </row>
    <row r="109" spans="1:6" ht="20.100000000000001" customHeight="1">
      <c r="A109" s="4">
        <v>121</v>
      </c>
      <c r="B109" s="6">
        <v>2503180260</v>
      </c>
      <c r="C109" s="19" t="s">
        <v>104</v>
      </c>
      <c r="D109" s="4">
        <v>14</v>
      </c>
      <c r="E109" s="4">
        <v>7038</v>
      </c>
      <c r="F109" s="4">
        <f t="shared" si="1"/>
        <v>53</v>
      </c>
    </row>
    <row r="110" spans="1:6" ht="20.100000000000001" customHeight="1">
      <c r="A110" s="4">
        <v>122</v>
      </c>
      <c r="B110" s="6">
        <v>2503180453</v>
      </c>
      <c r="C110" s="19" t="s">
        <v>105</v>
      </c>
      <c r="D110" s="4">
        <v>11</v>
      </c>
      <c r="E110" s="4">
        <v>5618</v>
      </c>
      <c r="F110" s="4">
        <f t="shared" si="1"/>
        <v>43</v>
      </c>
    </row>
    <row r="111" spans="1:6" ht="20.100000000000001" customHeight="1">
      <c r="A111" s="4">
        <v>123</v>
      </c>
      <c r="B111" s="6">
        <v>2503180455</v>
      </c>
      <c r="C111" s="19" t="s">
        <v>106</v>
      </c>
      <c r="D111" s="4">
        <v>13</v>
      </c>
      <c r="E111" s="4">
        <v>6511</v>
      </c>
      <c r="F111" s="4">
        <f t="shared" si="1"/>
        <v>49</v>
      </c>
    </row>
    <row r="112" spans="1:6" ht="20.100000000000001" customHeight="1">
      <c r="A112" s="4">
        <v>124</v>
      </c>
      <c r="B112" s="6">
        <v>2503180466</v>
      </c>
      <c r="C112" s="19" t="s">
        <v>107</v>
      </c>
      <c r="D112" s="4">
        <v>9</v>
      </c>
      <c r="E112" s="4">
        <v>4556</v>
      </c>
      <c r="F112" s="4">
        <f t="shared" si="1"/>
        <v>35</v>
      </c>
    </row>
    <row r="113" spans="1:6" ht="20.100000000000001" customHeight="1">
      <c r="A113" s="4">
        <v>125</v>
      </c>
      <c r="B113" s="6">
        <v>2503180691</v>
      </c>
      <c r="C113" s="19" t="s">
        <v>108</v>
      </c>
      <c r="D113" s="4">
        <v>11</v>
      </c>
      <c r="E113" s="4">
        <v>5695</v>
      </c>
      <c r="F113" s="4">
        <f t="shared" si="1"/>
        <v>43</v>
      </c>
    </row>
    <row r="114" spans="1:6" ht="20.100000000000001" customHeight="1">
      <c r="A114" s="4">
        <v>126</v>
      </c>
      <c r="B114" s="6">
        <v>2503182956</v>
      </c>
      <c r="C114" s="19" t="s">
        <v>109</v>
      </c>
      <c r="D114" s="4">
        <v>26</v>
      </c>
      <c r="E114" s="4">
        <v>15364</v>
      </c>
      <c r="F114" s="4">
        <f t="shared" si="1"/>
        <v>116</v>
      </c>
    </row>
    <row r="115" spans="1:6" ht="20.100000000000001" customHeight="1">
      <c r="A115" s="4">
        <v>127</v>
      </c>
      <c r="B115" s="6">
        <v>2503202256</v>
      </c>
      <c r="C115" s="19" t="s">
        <v>110</v>
      </c>
      <c r="D115" s="4">
        <v>21</v>
      </c>
      <c r="E115" s="4">
        <v>10450</v>
      </c>
      <c r="F115" s="4">
        <f t="shared" si="1"/>
        <v>79</v>
      </c>
    </row>
    <row r="116" spans="1:6" ht="20.100000000000001" customHeight="1">
      <c r="A116" s="4">
        <v>128</v>
      </c>
      <c r="B116" s="6">
        <v>2503202264</v>
      </c>
      <c r="C116" s="33" t="s">
        <v>173</v>
      </c>
      <c r="D116" s="4">
        <v>22</v>
      </c>
      <c r="E116" s="4">
        <v>19976</v>
      </c>
      <c r="F116" s="4">
        <f t="shared" si="1"/>
        <v>150</v>
      </c>
    </row>
    <row r="117" spans="1:6" ht="20.100000000000001" customHeight="1">
      <c r="A117" s="4">
        <v>129</v>
      </c>
      <c r="B117" s="10">
        <v>2503204302</v>
      </c>
      <c r="C117" s="20" t="s">
        <v>147</v>
      </c>
      <c r="D117" s="4">
        <v>26</v>
      </c>
      <c r="E117" s="4">
        <v>13750</v>
      </c>
      <c r="F117" s="4">
        <f t="shared" si="1"/>
        <v>104</v>
      </c>
    </row>
    <row r="118" spans="1:6" ht="20.100000000000001" customHeight="1">
      <c r="A118" s="4">
        <v>130</v>
      </c>
      <c r="B118" s="10" t="s">
        <v>113</v>
      </c>
      <c r="C118" s="31" t="s">
        <v>112</v>
      </c>
      <c r="D118" s="4">
        <v>20</v>
      </c>
      <c r="E118" s="4">
        <v>16217</v>
      </c>
      <c r="F118" s="4">
        <f t="shared" si="1"/>
        <v>122</v>
      </c>
    </row>
    <row r="119" spans="1:6" ht="20.100000000000001" customHeight="1">
      <c r="A119" s="4">
        <v>131</v>
      </c>
      <c r="B119" s="10">
        <v>2503331476</v>
      </c>
      <c r="C119" s="31" t="s">
        <v>229</v>
      </c>
      <c r="D119" s="4">
        <v>14</v>
      </c>
      <c r="E119" s="4">
        <v>11432</v>
      </c>
      <c r="F119" s="4">
        <f t="shared" si="1"/>
        <v>86</v>
      </c>
    </row>
    <row r="120" spans="1:6" ht="20.100000000000001" customHeight="1">
      <c r="A120" s="4">
        <v>132</v>
      </c>
      <c r="B120" s="10">
        <v>2503332206</v>
      </c>
      <c r="C120" s="21" t="s">
        <v>135</v>
      </c>
      <c r="D120" s="4">
        <v>11</v>
      </c>
      <c r="E120" s="4">
        <v>7922</v>
      </c>
      <c r="F120" s="4">
        <f t="shared" si="1"/>
        <v>60</v>
      </c>
    </row>
    <row r="121" spans="1:6" ht="20.100000000000001" customHeight="1">
      <c r="A121" s="4">
        <v>133</v>
      </c>
      <c r="B121" s="10">
        <v>2503347784</v>
      </c>
      <c r="C121" s="20" t="s">
        <v>461</v>
      </c>
      <c r="D121" s="4">
        <v>19</v>
      </c>
      <c r="E121" s="4">
        <v>9539</v>
      </c>
      <c r="F121" s="4">
        <f t="shared" si="1"/>
        <v>72</v>
      </c>
    </row>
    <row r="122" spans="1:6" ht="20.100000000000001" customHeight="1">
      <c r="A122" s="4">
        <v>134</v>
      </c>
      <c r="B122" s="10">
        <v>2503347785</v>
      </c>
      <c r="C122" s="31" t="s">
        <v>118</v>
      </c>
      <c r="D122" s="4">
        <v>13</v>
      </c>
      <c r="E122" s="4">
        <v>12029</v>
      </c>
      <c r="F122" s="4">
        <f t="shared" si="1"/>
        <v>91</v>
      </c>
    </row>
    <row r="123" spans="1:6" ht="20.100000000000001" customHeight="1">
      <c r="A123" s="4">
        <v>135</v>
      </c>
      <c r="B123" s="10">
        <v>2503363818</v>
      </c>
      <c r="C123" s="20" t="s">
        <v>134</v>
      </c>
      <c r="D123" s="4">
        <v>9</v>
      </c>
      <c r="E123" s="4">
        <v>5220</v>
      </c>
      <c r="F123" s="4">
        <f t="shared" si="1"/>
        <v>40</v>
      </c>
    </row>
    <row r="124" spans="1:6" ht="20.100000000000001" customHeight="1">
      <c r="A124" s="4">
        <v>136</v>
      </c>
      <c r="B124" s="10">
        <v>2503428916</v>
      </c>
      <c r="C124" s="20" t="s">
        <v>223</v>
      </c>
      <c r="D124" s="4">
        <v>26</v>
      </c>
      <c r="E124" s="4">
        <v>16506</v>
      </c>
      <c r="F124" s="4">
        <f t="shared" si="1"/>
        <v>124</v>
      </c>
    </row>
    <row r="125" spans="1:6" ht="20.100000000000001" customHeight="1">
      <c r="A125" s="4">
        <v>137</v>
      </c>
      <c r="B125" s="6">
        <v>2503451602</v>
      </c>
      <c r="C125" s="19" t="s">
        <v>433</v>
      </c>
      <c r="D125" s="4">
        <v>22</v>
      </c>
      <c r="E125" s="4">
        <v>11340</v>
      </c>
      <c r="F125" s="4">
        <f t="shared" si="1"/>
        <v>86</v>
      </c>
    </row>
    <row r="126" spans="1:6" ht="20.100000000000001" customHeight="1">
      <c r="A126" s="4">
        <v>138</v>
      </c>
      <c r="B126" s="10">
        <v>2503459921</v>
      </c>
      <c r="C126" s="31" t="s">
        <v>439</v>
      </c>
      <c r="D126" s="4">
        <v>15</v>
      </c>
      <c r="E126" s="4">
        <v>8610</v>
      </c>
      <c r="F126" s="4">
        <f t="shared" si="1"/>
        <v>65</v>
      </c>
    </row>
    <row r="127" spans="1:6" ht="20.100000000000001" customHeight="1">
      <c r="A127" s="4">
        <v>139</v>
      </c>
      <c r="B127" s="10">
        <v>2503526561</v>
      </c>
      <c r="C127" s="20" t="s">
        <v>435</v>
      </c>
      <c r="D127" s="4">
        <v>26</v>
      </c>
      <c r="E127" s="4">
        <v>16293</v>
      </c>
      <c r="F127" s="4">
        <f t="shared" si="1"/>
        <v>123</v>
      </c>
    </row>
    <row r="128" spans="1:6" ht="20.100000000000001" customHeight="1">
      <c r="A128" s="4">
        <v>140</v>
      </c>
      <c r="B128" s="10">
        <v>2503527621</v>
      </c>
      <c r="C128" s="20" t="s">
        <v>125</v>
      </c>
      <c r="D128" s="4">
        <v>26</v>
      </c>
      <c r="E128" s="4">
        <v>14850</v>
      </c>
      <c r="F128" s="4">
        <f t="shared" si="1"/>
        <v>112</v>
      </c>
    </row>
    <row r="129" spans="1:6" ht="20.100000000000001" customHeight="1">
      <c r="A129" s="4">
        <v>141</v>
      </c>
      <c r="B129" s="10">
        <v>2503528801</v>
      </c>
      <c r="C129" s="20" t="s">
        <v>124</v>
      </c>
      <c r="D129" s="4">
        <v>26</v>
      </c>
      <c r="E129" s="4">
        <v>16506</v>
      </c>
      <c r="F129" s="4">
        <f t="shared" si="1"/>
        <v>124</v>
      </c>
    </row>
    <row r="130" spans="1:6" ht="20.100000000000001" customHeight="1">
      <c r="A130" s="4">
        <v>142</v>
      </c>
      <c r="B130" s="10">
        <v>2503545590</v>
      </c>
      <c r="C130" s="20" t="s">
        <v>126</v>
      </c>
      <c r="D130" s="4">
        <v>26</v>
      </c>
      <c r="E130" s="4">
        <v>13919</v>
      </c>
      <c r="F130" s="4">
        <f t="shared" si="1"/>
        <v>105</v>
      </c>
    </row>
    <row r="131" spans="1:6" ht="20.100000000000001" customHeight="1">
      <c r="A131" s="4">
        <v>143</v>
      </c>
      <c r="B131" s="10">
        <v>2503570209</v>
      </c>
      <c r="C131" s="21" t="s">
        <v>129</v>
      </c>
      <c r="D131" s="4">
        <v>23</v>
      </c>
      <c r="E131" s="4">
        <v>15175</v>
      </c>
      <c r="F131" s="4">
        <f t="shared" si="1"/>
        <v>114</v>
      </c>
    </row>
    <row r="132" spans="1:6" ht="20.100000000000001" customHeight="1">
      <c r="A132" s="4">
        <v>144</v>
      </c>
      <c r="B132" s="6">
        <v>2503597438</v>
      </c>
      <c r="C132" s="12" t="s">
        <v>130</v>
      </c>
      <c r="D132" s="4">
        <v>17</v>
      </c>
      <c r="E132" s="4">
        <v>12527</v>
      </c>
      <c r="F132" s="4">
        <f t="shared" si="1"/>
        <v>94</v>
      </c>
    </row>
    <row r="133" spans="1:6" ht="20.100000000000001" customHeight="1">
      <c r="A133" s="4">
        <v>145</v>
      </c>
      <c r="B133" s="6">
        <v>2503601253</v>
      </c>
      <c r="C133" s="33" t="s">
        <v>185</v>
      </c>
      <c r="D133" s="4">
        <v>25</v>
      </c>
      <c r="E133" s="4">
        <v>13010</v>
      </c>
      <c r="F133" s="4">
        <f t="shared" ref="F133:F196" si="2">ROUNDUP(E133*0.75%,0)</f>
        <v>98</v>
      </c>
    </row>
    <row r="134" spans="1:6" ht="20.100000000000001" customHeight="1">
      <c r="A134" s="4">
        <v>146</v>
      </c>
      <c r="B134" s="6">
        <v>2503652031</v>
      </c>
      <c r="C134" s="33" t="s">
        <v>217</v>
      </c>
      <c r="D134" s="4">
        <v>18</v>
      </c>
      <c r="E134" s="4">
        <v>15769</v>
      </c>
      <c r="F134" s="4">
        <f t="shared" si="2"/>
        <v>119</v>
      </c>
    </row>
    <row r="135" spans="1:6" ht="20.100000000000001" customHeight="1">
      <c r="A135" s="4">
        <v>147</v>
      </c>
      <c r="B135" s="6">
        <v>2503655974</v>
      </c>
      <c r="C135" s="44" t="s">
        <v>212</v>
      </c>
      <c r="D135" s="4">
        <v>18</v>
      </c>
      <c r="E135" s="4">
        <v>11377</v>
      </c>
      <c r="F135" s="4">
        <f t="shared" si="2"/>
        <v>86</v>
      </c>
    </row>
    <row r="136" spans="1:6" ht="20.100000000000001" customHeight="1">
      <c r="A136" s="4">
        <v>148</v>
      </c>
      <c r="B136" s="6">
        <v>2503674583</v>
      </c>
      <c r="C136" s="33" t="s">
        <v>137</v>
      </c>
      <c r="D136" s="4">
        <v>16</v>
      </c>
      <c r="E136" s="4">
        <v>12883</v>
      </c>
      <c r="F136" s="4">
        <f t="shared" si="2"/>
        <v>97</v>
      </c>
    </row>
    <row r="137" spans="1:6" ht="20.100000000000001" customHeight="1">
      <c r="A137" s="4">
        <v>149</v>
      </c>
      <c r="B137" s="6">
        <v>2503690824</v>
      </c>
      <c r="C137" s="19" t="s">
        <v>524</v>
      </c>
      <c r="D137" s="4">
        <v>26</v>
      </c>
      <c r="E137" s="4">
        <v>15748</v>
      </c>
      <c r="F137" s="4">
        <f t="shared" si="2"/>
        <v>119</v>
      </c>
    </row>
    <row r="138" spans="1:6" ht="20.100000000000001" customHeight="1">
      <c r="A138" s="4">
        <v>150</v>
      </c>
      <c r="B138" s="6">
        <v>2503699130</v>
      </c>
      <c r="C138" s="33" t="s">
        <v>242</v>
      </c>
      <c r="D138" s="4">
        <v>25</v>
      </c>
      <c r="E138" s="4">
        <v>12100</v>
      </c>
      <c r="F138" s="4">
        <f t="shared" si="2"/>
        <v>91</v>
      </c>
    </row>
    <row r="139" spans="1:6" ht="20.100000000000001" customHeight="1">
      <c r="A139" s="4">
        <v>151</v>
      </c>
      <c r="B139" s="6">
        <v>2503704958</v>
      </c>
      <c r="C139" s="46" t="s">
        <v>144</v>
      </c>
      <c r="D139" s="4">
        <v>23</v>
      </c>
      <c r="E139" s="4">
        <v>21000</v>
      </c>
      <c r="F139" s="4">
        <f t="shared" si="2"/>
        <v>158</v>
      </c>
    </row>
    <row r="140" spans="1:6" ht="20.100000000000001" customHeight="1">
      <c r="A140" s="4">
        <v>152</v>
      </c>
      <c r="B140" s="6">
        <v>2503738717</v>
      </c>
      <c r="C140" s="19" t="s">
        <v>249</v>
      </c>
      <c r="D140" s="4">
        <v>26</v>
      </c>
      <c r="E140" s="4">
        <v>16293</v>
      </c>
      <c r="F140" s="4">
        <f t="shared" si="2"/>
        <v>123</v>
      </c>
    </row>
    <row r="141" spans="1:6" ht="20.100000000000001" customHeight="1">
      <c r="A141" s="4">
        <v>153</v>
      </c>
      <c r="B141" s="6">
        <v>2503738717</v>
      </c>
      <c r="C141" s="19" t="s">
        <v>615</v>
      </c>
      <c r="D141" s="4">
        <v>26</v>
      </c>
      <c r="E141" s="4">
        <v>16066</v>
      </c>
      <c r="F141" s="4">
        <f t="shared" si="2"/>
        <v>121</v>
      </c>
    </row>
    <row r="142" spans="1:6" ht="20.100000000000001" customHeight="1">
      <c r="A142" s="4">
        <v>154</v>
      </c>
      <c r="B142" s="6">
        <v>2503739422</v>
      </c>
      <c r="C142" s="19" t="s">
        <v>142</v>
      </c>
      <c r="D142" s="4">
        <v>26</v>
      </c>
      <c r="E142" s="4">
        <v>15006</v>
      </c>
      <c r="F142" s="4">
        <f t="shared" si="2"/>
        <v>113</v>
      </c>
    </row>
    <row r="143" spans="1:6" ht="20.100000000000001" customHeight="1">
      <c r="A143" s="4">
        <v>155</v>
      </c>
      <c r="B143" s="6">
        <v>2503750216</v>
      </c>
      <c r="C143" s="33" t="s">
        <v>198</v>
      </c>
      <c r="D143" s="4">
        <v>26</v>
      </c>
      <c r="E143" s="4">
        <v>14000</v>
      </c>
      <c r="F143" s="4">
        <f t="shared" si="2"/>
        <v>105</v>
      </c>
    </row>
    <row r="144" spans="1:6" ht="20.100000000000001" customHeight="1">
      <c r="A144" s="4">
        <v>156</v>
      </c>
      <c r="B144" s="6">
        <v>2503750221</v>
      </c>
      <c r="C144" s="33" t="s">
        <v>156</v>
      </c>
      <c r="D144" s="4">
        <v>25</v>
      </c>
      <c r="E144" s="4">
        <v>13200</v>
      </c>
      <c r="F144" s="4">
        <f t="shared" si="2"/>
        <v>99</v>
      </c>
    </row>
    <row r="145" spans="1:6" ht="20.100000000000001" customHeight="1">
      <c r="A145" s="4">
        <v>157</v>
      </c>
      <c r="B145" s="6">
        <v>2503759198</v>
      </c>
      <c r="C145" s="19" t="s">
        <v>146</v>
      </c>
      <c r="D145" s="4">
        <v>26</v>
      </c>
      <c r="E145" s="4">
        <v>16745</v>
      </c>
      <c r="F145" s="4">
        <f t="shared" si="2"/>
        <v>126</v>
      </c>
    </row>
    <row r="146" spans="1:6" ht="20.100000000000001" customHeight="1">
      <c r="A146" s="4">
        <v>158</v>
      </c>
      <c r="B146" s="6">
        <v>2503782285</v>
      </c>
      <c r="C146" s="33" t="s">
        <v>150</v>
      </c>
      <c r="D146" s="4">
        <v>22</v>
      </c>
      <c r="E146" s="4">
        <v>21000</v>
      </c>
      <c r="F146" s="4">
        <f t="shared" si="2"/>
        <v>158</v>
      </c>
    </row>
    <row r="147" spans="1:6" ht="20.100000000000001" customHeight="1">
      <c r="A147" s="4">
        <v>159</v>
      </c>
      <c r="B147" s="6">
        <v>2503791603</v>
      </c>
      <c r="C147" s="44" t="s">
        <v>486</v>
      </c>
      <c r="D147" s="4">
        <v>25</v>
      </c>
      <c r="E147" s="4">
        <v>21000</v>
      </c>
      <c r="F147" s="4">
        <f t="shared" si="2"/>
        <v>158</v>
      </c>
    </row>
    <row r="148" spans="1:6" ht="20.100000000000001" customHeight="1">
      <c r="A148" s="4">
        <v>160</v>
      </c>
      <c r="B148" s="6">
        <v>2503805308</v>
      </c>
      <c r="C148" s="44" t="s">
        <v>154</v>
      </c>
      <c r="D148" s="4">
        <v>12</v>
      </c>
      <c r="E148" s="4">
        <v>15077</v>
      </c>
      <c r="F148" s="4">
        <f t="shared" si="2"/>
        <v>114</v>
      </c>
    </row>
    <row r="149" spans="1:6" ht="20.100000000000001" customHeight="1">
      <c r="A149" s="4">
        <v>161</v>
      </c>
      <c r="B149" s="6">
        <v>2503812316</v>
      </c>
      <c r="C149" s="33" t="s">
        <v>153</v>
      </c>
      <c r="D149" s="4">
        <v>13</v>
      </c>
      <c r="E149" s="4">
        <v>8400</v>
      </c>
      <c r="F149" s="4">
        <f t="shared" si="2"/>
        <v>63</v>
      </c>
    </row>
    <row r="150" spans="1:6" ht="20.100000000000001" customHeight="1">
      <c r="A150" s="4">
        <v>162</v>
      </c>
      <c r="B150" s="6">
        <v>2503908910</v>
      </c>
      <c r="C150" s="33" t="s">
        <v>680</v>
      </c>
      <c r="D150" s="4">
        <v>19</v>
      </c>
      <c r="E150" s="4">
        <v>16381</v>
      </c>
      <c r="F150" s="4">
        <f t="shared" si="2"/>
        <v>123</v>
      </c>
    </row>
    <row r="151" spans="1:6" ht="20.100000000000001" customHeight="1">
      <c r="A151" s="4">
        <v>163</v>
      </c>
      <c r="B151" s="10">
        <v>2503922600</v>
      </c>
      <c r="C151" s="31" t="s">
        <v>161</v>
      </c>
      <c r="D151" s="4">
        <v>26</v>
      </c>
      <c r="E151" s="4">
        <v>13800</v>
      </c>
      <c r="F151" s="4">
        <f t="shared" si="2"/>
        <v>104</v>
      </c>
    </row>
    <row r="152" spans="1:6" ht="20.100000000000001" customHeight="1">
      <c r="A152" s="4">
        <v>164</v>
      </c>
      <c r="B152" s="6">
        <v>2503942551</v>
      </c>
      <c r="C152" s="33" t="s">
        <v>679</v>
      </c>
      <c r="D152" s="4">
        <v>16</v>
      </c>
      <c r="E152" s="4">
        <v>13251</v>
      </c>
      <c r="F152" s="4">
        <f t="shared" si="2"/>
        <v>100</v>
      </c>
    </row>
    <row r="153" spans="1:6" ht="20.100000000000001" customHeight="1">
      <c r="A153" s="4">
        <v>165</v>
      </c>
      <c r="B153" s="6">
        <v>2503975435</v>
      </c>
      <c r="C153" s="33" t="s">
        <v>162</v>
      </c>
      <c r="D153" s="4">
        <v>19</v>
      </c>
      <c r="E153" s="4">
        <v>11500</v>
      </c>
      <c r="F153" s="4">
        <f t="shared" si="2"/>
        <v>87</v>
      </c>
    </row>
    <row r="154" spans="1:6" ht="20.100000000000001" customHeight="1">
      <c r="A154" s="4">
        <v>166</v>
      </c>
      <c r="B154" s="6">
        <v>2503993085</v>
      </c>
      <c r="C154" s="33" t="s">
        <v>96</v>
      </c>
      <c r="D154" s="4">
        <v>16</v>
      </c>
      <c r="E154" s="4">
        <v>12860</v>
      </c>
      <c r="F154" s="4">
        <f t="shared" si="2"/>
        <v>97</v>
      </c>
    </row>
    <row r="155" spans="1:6" ht="20.100000000000001" customHeight="1">
      <c r="A155" s="4">
        <v>201</v>
      </c>
      <c r="B155" s="6">
        <v>2503996346</v>
      </c>
      <c r="C155" s="33" t="s">
        <v>164</v>
      </c>
      <c r="D155" s="4">
        <v>21</v>
      </c>
      <c r="E155" s="4">
        <v>12450</v>
      </c>
      <c r="F155" s="4">
        <f t="shared" si="2"/>
        <v>94</v>
      </c>
    </row>
    <row r="156" spans="1:6" ht="20.100000000000001" customHeight="1">
      <c r="A156" s="4">
        <v>202</v>
      </c>
      <c r="B156" s="10">
        <v>2503998657</v>
      </c>
      <c r="C156" s="31" t="s">
        <v>165</v>
      </c>
      <c r="D156" s="4">
        <v>21</v>
      </c>
      <c r="E156" s="4">
        <v>13400</v>
      </c>
      <c r="F156" s="4">
        <f t="shared" si="2"/>
        <v>101</v>
      </c>
    </row>
    <row r="157" spans="1:6" ht="20.100000000000001" customHeight="1">
      <c r="A157" s="4">
        <v>203</v>
      </c>
      <c r="B157" s="10">
        <v>2504001478</v>
      </c>
      <c r="C157" s="31" t="s">
        <v>167</v>
      </c>
      <c r="D157" s="4">
        <v>13</v>
      </c>
      <c r="E157" s="4">
        <v>7800</v>
      </c>
      <c r="F157" s="4">
        <f t="shared" si="2"/>
        <v>59</v>
      </c>
    </row>
    <row r="158" spans="1:6" ht="20.100000000000001" customHeight="1">
      <c r="A158" s="4">
        <v>204</v>
      </c>
      <c r="B158" s="10">
        <v>2504006112</v>
      </c>
      <c r="C158" s="31" t="s">
        <v>169</v>
      </c>
      <c r="D158" s="4">
        <v>22</v>
      </c>
      <c r="E158" s="4">
        <v>18200</v>
      </c>
      <c r="F158" s="4">
        <f t="shared" si="2"/>
        <v>137</v>
      </c>
    </row>
    <row r="159" spans="1:6" ht="20.100000000000001" customHeight="1">
      <c r="A159" s="4">
        <v>205</v>
      </c>
      <c r="B159" s="10">
        <v>2504006114</v>
      </c>
      <c r="C159" s="31" t="s">
        <v>168</v>
      </c>
      <c r="D159" s="4">
        <v>21</v>
      </c>
      <c r="E159" s="4">
        <v>16137</v>
      </c>
      <c r="F159" s="4">
        <f t="shared" si="2"/>
        <v>122</v>
      </c>
    </row>
    <row r="160" spans="1:6" ht="20.100000000000001" customHeight="1">
      <c r="A160" s="4">
        <v>206</v>
      </c>
      <c r="B160" s="10">
        <v>2504011775</v>
      </c>
      <c r="C160" s="20" t="s">
        <v>233</v>
      </c>
      <c r="D160" s="4">
        <v>26</v>
      </c>
      <c r="E160" s="4">
        <v>14509</v>
      </c>
      <c r="F160" s="4">
        <f t="shared" si="2"/>
        <v>109</v>
      </c>
    </row>
    <row r="161" spans="1:6" ht="20.100000000000001" customHeight="1">
      <c r="A161" s="4">
        <v>207</v>
      </c>
      <c r="B161" s="10">
        <v>2504023075</v>
      </c>
      <c r="C161" s="31" t="s">
        <v>175</v>
      </c>
      <c r="D161" s="4">
        <v>22</v>
      </c>
      <c r="E161" s="4">
        <v>12450</v>
      </c>
      <c r="F161" s="4">
        <f t="shared" si="2"/>
        <v>94</v>
      </c>
    </row>
    <row r="162" spans="1:6" ht="20.100000000000001" customHeight="1">
      <c r="A162" s="4">
        <v>208</v>
      </c>
      <c r="B162" s="10">
        <v>2504035351</v>
      </c>
      <c r="C162" s="12" t="s">
        <v>177</v>
      </c>
      <c r="D162" s="4">
        <v>15</v>
      </c>
      <c r="E162" s="4">
        <v>13446</v>
      </c>
      <c r="F162" s="4">
        <f t="shared" si="2"/>
        <v>101</v>
      </c>
    </row>
    <row r="163" spans="1:6" ht="20.100000000000001" customHeight="1">
      <c r="A163" s="4">
        <v>209</v>
      </c>
      <c r="B163" s="10">
        <v>2504035403</v>
      </c>
      <c r="C163" s="12" t="s">
        <v>179</v>
      </c>
      <c r="D163" s="4">
        <v>14</v>
      </c>
      <c r="E163" s="4">
        <v>8488</v>
      </c>
      <c r="F163" s="4">
        <f t="shared" si="2"/>
        <v>64</v>
      </c>
    </row>
    <row r="164" spans="1:6" ht="20.100000000000001" customHeight="1">
      <c r="A164" s="4">
        <v>210</v>
      </c>
      <c r="B164" s="10">
        <v>2504035410</v>
      </c>
      <c r="C164" s="12" t="s">
        <v>178</v>
      </c>
      <c r="D164" s="4">
        <v>13</v>
      </c>
      <c r="E164" s="4">
        <v>11655</v>
      </c>
      <c r="F164" s="4">
        <f t="shared" si="2"/>
        <v>88</v>
      </c>
    </row>
    <row r="165" spans="1:6" ht="20.100000000000001" customHeight="1">
      <c r="A165" s="4">
        <v>211</v>
      </c>
      <c r="B165" s="10">
        <v>2504041578</v>
      </c>
      <c r="C165" s="20" t="s">
        <v>189</v>
      </c>
      <c r="D165" s="4">
        <v>21</v>
      </c>
      <c r="E165" s="4">
        <v>12373</v>
      </c>
      <c r="F165" s="4">
        <f t="shared" si="2"/>
        <v>93</v>
      </c>
    </row>
    <row r="166" spans="1:6" ht="20.100000000000001" customHeight="1">
      <c r="A166" s="4">
        <v>212</v>
      </c>
      <c r="B166" s="10">
        <v>2504043365</v>
      </c>
      <c r="C166" s="31" t="s">
        <v>591</v>
      </c>
      <c r="D166" s="4">
        <v>21</v>
      </c>
      <c r="E166" s="4">
        <v>12300</v>
      </c>
      <c r="F166" s="4">
        <f t="shared" si="2"/>
        <v>93</v>
      </c>
    </row>
    <row r="167" spans="1:6" ht="20.100000000000001" customHeight="1">
      <c r="A167" s="4">
        <v>213</v>
      </c>
      <c r="B167" s="10">
        <v>2504046699</v>
      </c>
      <c r="C167" s="20" t="s">
        <v>655</v>
      </c>
      <c r="D167" s="4">
        <v>26</v>
      </c>
      <c r="E167" s="4">
        <v>17092</v>
      </c>
      <c r="F167" s="4">
        <f t="shared" si="2"/>
        <v>129</v>
      </c>
    </row>
    <row r="168" spans="1:6" ht="20.100000000000001" customHeight="1">
      <c r="A168" s="4">
        <v>214</v>
      </c>
      <c r="B168" s="10">
        <v>2504051623</v>
      </c>
      <c r="C168" s="12" t="s">
        <v>190</v>
      </c>
      <c r="D168" s="4">
        <v>17</v>
      </c>
      <c r="E168" s="4">
        <v>14437</v>
      </c>
      <c r="F168" s="4">
        <f t="shared" si="2"/>
        <v>109</v>
      </c>
    </row>
    <row r="169" spans="1:6" ht="20.100000000000001" customHeight="1">
      <c r="A169" s="4">
        <v>215</v>
      </c>
      <c r="B169" s="10">
        <v>2504052001</v>
      </c>
      <c r="C169" s="31" t="s">
        <v>186</v>
      </c>
      <c r="D169" s="4">
        <v>11</v>
      </c>
      <c r="E169" s="4">
        <v>6000</v>
      </c>
      <c r="F169" s="4">
        <f t="shared" si="2"/>
        <v>45</v>
      </c>
    </row>
    <row r="170" spans="1:6" ht="20.100000000000001" customHeight="1">
      <c r="A170" s="4">
        <v>216</v>
      </c>
      <c r="B170" s="10">
        <v>2504054051</v>
      </c>
      <c r="C170" s="12" t="s">
        <v>200</v>
      </c>
      <c r="D170" s="4">
        <v>12</v>
      </c>
      <c r="E170" s="4">
        <v>14622</v>
      </c>
      <c r="F170" s="4">
        <f t="shared" si="2"/>
        <v>110</v>
      </c>
    </row>
    <row r="171" spans="1:6" ht="20.100000000000001" customHeight="1">
      <c r="A171" s="4">
        <v>217</v>
      </c>
      <c r="B171" s="10">
        <v>2504063455</v>
      </c>
      <c r="C171" s="7" t="s">
        <v>201</v>
      </c>
      <c r="D171" s="4">
        <v>8</v>
      </c>
      <c r="E171" s="4">
        <v>5995</v>
      </c>
      <c r="F171" s="4">
        <f t="shared" si="2"/>
        <v>45</v>
      </c>
    </row>
    <row r="172" spans="1:6" ht="20.100000000000001" customHeight="1">
      <c r="A172" s="4">
        <v>218</v>
      </c>
      <c r="B172" s="10">
        <v>2504084181</v>
      </c>
      <c r="C172" s="8" t="s">
        <v>204</v>
      </c>
      <c r="D172" s="4">
        <v>20</v>
      </c>
      <c r="E172" s="4">
        <v>15112</v>
      </c>
      <c r="F172" s="4">
        <f t="shared" si="2"/>
        <v>114</v>
      </c>
    </row>
    <row r="173" spans="1:6" ht="20.100000000000001" customHeight="1">
      <c r="A173" s="4">
        <v>219</v>
      </c>
      <c r="B173" s="10">
        <v>2504092885</v>
      </c>
      <c r="C173" s="7" t="s">
        <v>239</v>
      </c>
      <c r="D173" s="4">
        <v>13</v>
      </c>
      <c r="E173" s="4">
        <v>6960</v>
      </c>
      <c r="F173" s="4">
        <f t="shared" si="2"/>
        <v>53</v>
      </c>
    </row>
    <row r="174" spans="1:6" ht="20.100000000000001" customHeight="1">
      <c r="A174" s="4">
        <v>220</v>
      </c>
      <c r="B174" s="10">
        <v>2504092897</v>
      </c>
      <c r="C174" s="7" t="s">
        <v>209</v>
      </c>
      <c r="D174" s="4">
        <v>10</v>
      </c>
      <c r="E174" s="4">
        <v>7630</v>
      </c>
      <c r="F174" s="4">
        <f t="shared" si="2"/>
        <v>58</v>
      </c>
    </row>
    <row r="175" spans="1:6" ht="20.100000000000001" customHeight="1">
      <c r="A175" s="4">
        <v>221</v>
      </c>
      <c r="B175" s="10">
        <v>2504096033</v>
      </c>
      <c r="C175" s="11" t="s">
        <v>207</v>
      </c>
      <c r="D175" s="4">
        <v>19</v>
      </c>
      <c r="E175" s="4">
        <v>15330</v>
      </c>
      <c r="F175" s="4">
        <f t="shared" si="2"/>
        <v>115</v>
      </c>
    </row>
    <row r="176" spans="1:6" ht="20.100000000000001" customHeight="1">
      <c r="A176" s="4">
        <v>222</v>
      </c>
      <c r="B176" s="10">
        <v>2504107962</v>
      </c>
      <c r="C176" s="11" t="s">
        <v>210</v>
      </c>
      <c r="D176" s="4">
        <v>21</v>
      </c>
      <c r="E176" s="4">
        <v>12000</v>
      </c>
      <c r="F176" s="4">
        <f t="shared" si="2"/>
        <v>90</v>
      </c>
    </row>
    <row r="177" spans="1:6" ht="20.100000000000001" customHeight="1">
      <c r="A177" s="4">
        <v>223</v>
      </c>
      <c r="B177" s="10">
        <v>2504121990</v>
      </c>
      <c r="C177" s="8" t="s">
        <v>213</v>
      </c>
      <c r="D177" s="4">
        <v>17</v>
      </c>
      <c r="E177" s="4">
        <v>11240</v>
      </c>
      <c r="F177" s="4">
        <f t="shared" si="2"/>
        <v>85</v>
      </c>
    </row>
    <row r="178" spans="1:6" ht="20.100000000000001" customHeight="1">
      <c r="A178" s="4">
        <v>224</v>
      </c>
      <c r="B178" s="10">
        <v>2504126865</v>
      </c>
      <c r="C178" s="11" t="s">
        <v>211</v>
      </c>
      <c r="D178" s="4">
        <v>21</v>
      </c>
      <c r="E178" s="4">
        <v>18908</v>
      </c>
      <c r="F178" s="4">
        <f t="shared" si="2"/>
        <v>142</v>
      </c>
    </row>
    <row r="179" spans="1:6" ht="20.100000000000001" customHeight="1">
      <c r="A179" s="4">
        <v>225</v>
      </c>
      <c r="B179" s="10">
        <v>2504138761</v>
      </c>
      <c r="C179" s="8" t="s">
        <v>544</v>
      </c>
      <c r="D179" s="4">
        <v>24</v>
      </c>
      <c r="E179" s="4">
        <v>17383</v>
      </c>
      <c r="F179" s="4">
        <f t="shared" si="2"/>
        <v>131</v>
      </c>
    </row>
    <row r="180" spans="1:6" ht="20.100000000000001" customHeight="1">
      <c r="A180" s="4">
        <v>226</v>
      </c>
      <c r="B180" s="41">
        <v>2504157494</v>
      </c>
      <c r="C180" s="62" t="s">
        <v>633</v>
      </c>
      <c r="D180" s="4">
        <v>17</v>
      </c>
      <c r="E180" s="4">
        <v>10200</v>
      </c>
      <c r="F180" s="4">
        <f t="shared" si="2"/>
        <v>77</v>
      </c>
    </row>
    <row r="181" spans="1:6" ht="20.100000000000001" customHeight="1">
      <c r="A181" s="4">
        <v>227</v>
      </c>
      <c r="B181" s="10">
        <v>2504202944</v>
      </c>
      <c r="C181" s="11" t="s">
        <v>237</v>
      </c>
      <c r="D181" s="4">
        <v>22</v>
      </c>
      <c r="E181" s="4">
        <v>17068</v>
      </c>
      <c r="F181" s="4">
        <f t="shared" si="2"/>
        <v>129</v>
      </c>
    </row>
    <row r="182" spans="1:6" ht="20.100000000000001" customHeight="1">
      <c r="A182" s="4">
        <v>228</v>
      </c>
      <c r="B182" s="10">
        <v>2504215512</v>
      </c>
      <c r="C182" s="11" t="s">
        <v>506</v>
      </c>
      <c r="D182" s="4">
        <v>17</v>
      </c>
      <c r="E182" s="4">
        <v>10200</v>
      </c>
      <c r="F182" s="4">
        <f t="shared" si="2"/>
        <v>77</v>
      </c>
    </row>
    <row r="183" spans="1:6" ht="20.100000000000001" customHeight="1">
      <c r="A183" s="4">
        <v>229</v>
      </c>
      <c r="B183" s="10">
        <v>2504216630</v>
      </c>
      <c r="C183" s="29" t="s">
        <v>656</v>
      </c>
      <c r="D183" s="4">
        <v>26</v>
      </c>
      <c r="E183" s="4">
        <v>16513</v>
      </c>
      <c r="F183" s="4">
        <f t="shared" si="2"/>
        <v>124</v>
      </c>
    </row>
    <row r="184" spans="1:6" ht="20.100000000000001" customHeight="1">
      <c r="A184" s="4">
        <v>230</v>
      </c>
      <c r="B184" s="10">
        <v>2504248121</v>
      </c>
      <c r="C184" s="7" t="s">
        <v>593</v>
      </c>
      <c r="D184" s="4">
        <v>8</v>
      </c>
      <c r="E184" s="4">
        <v>8456</v>
      </c>
      <c r="F184" s="4">
        <f t="shared" si="2"/>
        <v>64</v>
      </c>
    </row>
    <row r="185" spans="1:6" ht="20.100000000000001" customHeight="1">
      <c r="A185" s="4">
        <v>231</v>
      </c>
      <c r="B185" s="10">
        <v>2504287953</v>
      </c>
      <c r="C185" s="29" t="s">
        <v>654</v>
      </c>
      <c r="D185" s="4">
        <v>26</v>
      </c>
      <c r="E185" s="4">
        <v>16902</v>
      </c>
      <c r="F185" s="4">
        <f t="shared" si="2"/>
        <v>127</v>
      </c>
    </row>
    <row r="186" spans="1:6" ht="20.100000000000001" customHeight="1">
      <c r="A186" s="4">
        <v>232</v>
      </c>
      <c r="B186" s="10">
        <v>2504292818</v>
      </c>
      <c r="C186" s="11" t="s">
        <v>263</v>
      </c>
      <c r="D186" s="4">
        <v>15</v>
      </c>
      <c r="E186" s="4">
        <v>9000</v>
      </c>
      <c r="F186" s="4">
        <f t="shared" si="2"/>
        <v>68</v>
      </c>
    </row>
    <row r="187" spans="1:6" ht="20.100000000000001" customHeight="1">
      <c r="A187" s="4">
        <v>233</v>
      </c>
      <c r="B187" s="10">
        <v>2504298866</v>
      </c>
      <c r="C187" s="21" t="s">
        <v>276</v>
      </c>
      <c r="D187" s="4">
        <v>20</v>
      </c>
      <c r="E187" s="4">
        <v>21000</v>
      </c>
      <c r="F187" s="4">
        <f t="shared" si="2"/>
        <v>158</v>
      </c>
    </row>
    <row r="188" spans="1:6" ht="20.100000000000001" customHeight="1">
      <c r="A188" s="4">
        <v>234</v>
      </c>
      <c r="B188" s="10">
        <v>2504302860</v>
      </c>
      <c r="C188" s="31" t="s">
        <v>726</v>
      </c>
      <c r="D188" s="4">
        <v>2</v>
      </c>
      <c r="E188" s="4">
        <v>1100</v>
      </c>
      <c r="F188" s="4">
        <f t="shared" si="2"/>
        <v>9</v>
      </c>
    </row>
    <row r="189" spans="1:6" ht="20.100000000000001" customHeight="1">
      <c r="A189" s="4">
        <v>235</v>
      </c>
      <c r="B189" s="10">
        <v>2504349254</v>
      </c>
      <c r="C189" s="11" t="s">
        <v>444</v>
      </c>
      <c r="D189" s="4">
        <v>15</v>
      </c>
      <c r="E189" s="4">
        <v>9000</v>
      </c>
      <c r="F189" s="4">
        <f t="shared" si="2"/>
        <v>68</v>
      </c>
    </row>
    <row r="190" spans="1:6" ht="20.100000000000001" customHeight="1">
      <c r="A190" s="4">
        <v>236</v>
      </c>
      <c r="B190" s="10">
        <v>2504360390</v>
      </c>
      <c r="C190" s="29" t="s">
        <v>437</v>
      </c>
      <c r="D190" s="4">
        <v>26</v>
      </c>
      <c r="E190" s="4">
        <v>16513</v>
      </c>
      <c r="F190" s="4">
        <f t="shared" si="2"/>
        <v>124</v>
      </c>
    </row>
    <row r="191" spans="1:6" ht="20.100000000000001" customHeight="1">
      <c r="A191" s="4">
        <v>237</v>
      </c>
      <c r="B191" s="10">
        <v>2504366078</v>
      </c>
      <c r="C191" s="31" t="s">
        <v>712</v>
      </c>
      <c r="D191" s="4">
        <v>21</v>
      </c>
      <c r="E191" s="4">
        <v>12192</v>
      </c>
      <c r="F191" s="4">
        <f t="shared" si="2"/>
        <v>92</v>
      </c>
    </row>
    <row r="192" spans="1:6" ht="20.100000000000001" customHeight="1">
      <c r="A192" s="4">
        <v>238</v>
      </c>
      <c r="B192" s="10">
        <v>2504403789</v>
      </c>
      <c r="C192" s="11" t="s">
        <v>538</v>
      </c>
      <c r="D192" s="4">
        <v>20</v>
      </c>
      <c r="E192" s="4">
        <v>12600</v>
      </c>
      <c r="F192" s="4">
        <f t="shared" si="2"/>
        <v>95</v>
      </c>
    </row>
    <row r="193" spans="1:6" ht="20.100000000000001" customHeight="1">
      <c r="A193" s="4">
        <v>247</v>
      </c>
      <c r="B193" s="10">
        <v>2504406039</v>
      </c>
      <c r="C193" s="11" t="s">
        <v>540</v>
      </c>
      <c r="D193" s="4">
        <v>20</v>
      </c>
      <c r="E193" s="4">
        <v>16007</v>
      </c>
      <c r="F193" s="4">
        <f t="shared" si="2"/>
        <v>121</v>
      </c>
    </row>
    <row r="194" spans="1:6" ht="20.100000000000001" customHeight="1">
      <c r="A194" s="4">
        <v>248</v>
      </c>
      <c r="B194" s="10">
        <v>2504406159</v>
      </c>
      <c r="C194" s="31" t="s">
        <v>541</v>
      </c>
      <c r="D194" s="4">
        <v>16</v>
      </c>
      <c r="E194" s="4">
        <v>9861</v>
      </c>
      <c r="F194" s="4">
        <f t="shared" si="2"/>
        <v>74</v>
      </c>
    </row>
    <row r="195" spans="1:6" ht="20.100000000000001" customHeight="1">
      <c r="A195" s="4">
        <v>249</v>
      </c>
      <c r="B195" s="10">
        <v>2504436250</v>
      </c>
      <c r="C195" s="20" t="s">
        <v>566</v>
      </c>
      <c r="D195" s="4">
        <v>26</v>
      </c>
      <c r="E195" s="4">
        <v>15436</v>
      </c>
      <c r="F195" s="4">
        <f t="shared" si="2"/>
        <v>116</v>
      </c>
    </row>
    <row r="196" spans="1:6" ht="20.100000000000001" customHeight="1">
      <c r="A196" s="4">
        <v>250</v>
      </c>
      <c r="B196" s="41">
        <v>2504447231</v>
      </c>
      <c r="C196" s="32" t="s">
        <v>632</v>
      </c>
      <c r="D196" s="4">
        <v>19</v>
      </c>
      <c r="E196" s="4">
        <v>11400</v>
      </c>
      <c r="F196" s="4">
        <f t="shared" si="2"/>
        <v>86</v>
      </c>
    </row>
    <row r="197" spans="1:6" ht="20.100000000000001" customHeight="1">
      <c r="A197" s="4">
        <v>251</v>
      </c>
      <c r="B197" s="10">
        <v>2504453001</v>
      </c>
      <c r="C197" s="8" t="s">
        <v>637</v>
      </c>
      <c r="D197" s="4">
        <v>21</v>
      </c>
      <c r="E197" s="4">
        <v>21000</v>
      </c>
      <c r="F197" s="4">
        <f t="shared" ref="F197:F210" si="3">ROUNDUP(E197*0.75%,0)</f>
        <v>158</v>
      </c>
    </row>
    <row r="198" spans="1:6" ht="20.100000000000001" customHeight="1">
      <c r="A198" s="4">
        <v>252</v>
      </c>
      <c r="B198" s="41">
        <v>2504455873</v>
      </c>
      <c r="C198" s="62" t="s">
        <v>687</v>
      </c>
      <c r="D198" s="4">
        <v>22</v>
      </c>
      <c r="E198" s="4">
        <v>13200</v>
      </c>
      <c r="F198" s="4">
        <f t="shared" si="3"/>
        <v>99</v>
      </c>
    </row>
    <row r="199" spans="1:6" ht="20.100000000000001" customHeight="1">
      <c r="A199" s="4">
        <v>253</v>
      </c>
      <c r="B199" s="41">
        <v>2504455878</v>
      </c>
      <c r="C199" s="32" t="s">
        <v>686</v>
      </c>
      <c r="D199" s="4">
        <v>14</v>
      </c>
      <c r="E199" s="4">
        <v>8400</v>
      </c>
      <c r="F199" s="4">
        <f t="shared" si="3"/>
        <v>63</v>
      </c>
    </row>
    <row r="200" spans="1:6" ht="20.100000000000001" customHeight="1">
      <c r="A200" s="4">
        <v>254</v>
      </c>
      <c r="B200" s="41">
        <v>2504455894</v>
      </c>
      <c r="C200" s="62" t="s">
        <v>683</v>
      </c>
      <c r="D200" s="4">
        <v>14</v>
      </c>
      <c r="E200" s="4">
        <v>8400</v>
      </c>
      <c r="F200" s="4">
        <f t="shared" si="3"/>
        <v>63</v>
      </c>
    </row>
    <row r="201" spans="1:6" ht="20.100000000000001" customHeight="1">
      <c r="A201" s="4">
        <v>255</v>
      </c>
      <c r="B201" s="10">
        <v>2504458854</v>
      </c>
      <c r="C201" s="29" t="s">
        <v>657</v>
      </c>
      <c r="D201" s="4">
        <v>24</v>
      </c>
      <c r="E201" s="4">
        <v>12100</v>
      </c>
      <c r="F201" s="4">
        <f t="shared" si="3"/>
        <v>91</v>
      </c>
    </row>
    <row r="202" spans="1:6" ht="20.100000000000001" customHeight="1">
      <c r="A202" s="4">
        <v>256</v>
      </c>
      <c r="B202" s="41">
        <v>2504462812</v>
      </c>
      <c r="C202" s="62" t="s">
        <v>688</v>
      </c>
      <c r="D202" s="4">
        <v>20</v>
      </c>
      <c r="E202" s="4">
        <v>12287</v>
      </c>
      <c r="F202" s="4">
        <f t="shared" si="3"/>
        <v>93</v>
      </c>
    </row>
    <row r="203" spans="1:6" ht="20.100000000000001" customHeight="1">
      <c r="A203" s="4">
        <v>257</v>
      </c>
      <c r="B203" s="41">
        <v>2504464638</v>
      </c>
      <c r="C203" s="62" t="s">
        <v>681</v>
      </c>
      <c r="D203" s="4">
        <v>21</v>
      </c>
      <c r="E203" s="4">
        <v>10500</v>
      </c>
      <c r="F203" s="4">
        <f t="shared" si="3"/>
        <v>79</v>
      </c>
    </row>
    <row r="204" spans="1:6" ht="20.100000000000001" customHeight="1">
      <c r="A204" s="4">
        <v>258</v>
      </c>
      <c r="B204" s="10">
        <v>2504464833</v>
      </c>
      <c r="C204" s="29" t="s">
        <v>653</v>
      </c>
      <c r="D204" s="4">
        <v>26</v>
      </c>
      <c r="E204" s="4">
        <v>15869</v>
      </c>
      <c r="F204" s="4">
        <f t="shared" si="3"/>
        <v>120</v>
      </c>
    </row>
    <row r="205" spans="1:6" ht="20.100000000000001" customHeight="1">
      <c r="A205" s="4">
        <v>260</v>
      </c>
      <c r="B205" s="41">
        <v>2504474115</v>
      </c>
      <c r="C205" s="62" t="s">
        <v>720</v>
      </c>
      <c r="D205" s="4">
        <v>18</v>
      </c>
      <c r="E205" s="4">
        <v>10800</v>
      </c>
      <c r="F205" s="4">
        <f t="shared" si="3"/>
        <v>81</v>
      </c>
    </row>
    <row r="206" spans="1:6" ht="20.100000000000001" customHeight="1">
      <c r="A206" s="4">
        <v>261</v>
      </c>
      <c r="B206" s="10">
        <v>2504488364</v>
      </c>
      <c r="C206" s="31" t="s">
        <v>727</v>
      </c>
      <c r="D206" s="4">
        <v>10</v>
      </c>
      <c r="E206" s="4">
        <v>5000</v>
      </c>
      <c r="F206" s="4">
        <f t="shared" si="3"/>
        <v>38</v>
      </c>
    </row>
    <row r="207" spans="1:6" ht="20.100000000000001" customHeight="1">
      <c r="A207" s="4">
        <v>262</v>
      </c>
      <c r="B207" s="10">
        <v>2504488369</v>
      </c>
      <c r="C207" s="11" t="s">
        <v>728</v>
      </c>
      <c r="D207" s="4">
        <v>2</v>
      </c>
      <c r="E207" s="4">
        <v>1100</v>
      </c>
      <c r="F207" s="4">
        <f t="shared" si="3"/>
        <v>9</v>
      </c>
    </row>
    <row r="208" spans="1:6" ht="20.100000000000001" customHeight="1">
      <c r="A208" s="4">
        <v>263</v>
      </c>
      <c r="B208" s="10">
        <v>2504490699</v>
      </c>
      <c r="C208" s="11" t="s">
        <v>729</v>
      </c>
      <c r="D208" s="4">
        <v>19</v>
      </c>
      <c r="E208" s="4">
        <v>9500</v>
      </c>
      <c r="F208" s="4">
        <f t="shared" si="3"/>
        <v>72</v>
      </c>
    </row>
    <row r="209" spans="1:6" ht="20.100000000000001" customHeight="1">
      <c r="A209" s="4">
        <v>264</v>
      </c>
      <c r="B209" s="10">
        <v>2504502236</v>
      </c>
      <c r="C209" s="20" t="s">
        <v>717</v>
      </c>
      <c r="D209" s="4">
        <v>24</v>
      </c>
      <c r="E209" s="4">
        <v>12268</v>
      </c>
      <c r="F209" s="4">
        <f t="shared" si="3"/>
        <v>93</v>
      </c>
    </row>
    <row r="210" spans="1:6" ht="20.100000000000001" customHeight="1">
      <c r="A210" s="4">
        <v>265</v>
      </c>
      <c r="B210" s="10">
        <v>3307597425</v>
      </c>
      <c r="C210" s="7" t="s">
        <v>203</v>
      </c>
      <c r="D210" s="4">
        <v>12</v>
      </c>
      <c r="E210" s="4">
        <v>11442</v>
      </c>
      <c r="F210" s="4">
        <f t="shared" si="3"/>
        <v>86</v>
      </c>
    </row>
    <row r="211" spans="1:6" ht="20.100000000000001" customHeight="1">
      <c r="D211" s="5">
        <f>SUM(D5:D210)</f>
        <v>4185</v>
      </c>
      <c r="E211" s="5">
        <f>SUM(E5:E210)</f>
        <v>2927761</v>
      </c>
      <c r="F211" s="5">
        <f>SUM(F5:F210)</f>
        <v>22055</v>
      </c>
    </row>
    <row r="213" spans="1:6" ht="20.100000000000001" customHeight="1">
      <c r="B213" s="52"/>
      <c r="E213" s="28"/>
      <c r="F213" s="5">
        <v>705</v>
      </c>
    </row>
    <row r="214" spans="1:6" ht="20.100000000000001" customHeight="1">
      <c r="B214" s="52"/>
      <c r="E214" s="28"/>
      <c r="F214" s="5">
        <v>5408</v>
      </c>
    </row>
    <row r="215" spans="1:6" ht="20.100000000000001" customHeight="1">
      <c r="B215" s="52"/>
      <c r="F215" s="5">
        <v>435</v>
      </c>
    </row>
    <row r="216" spans="1:6" ht="20.100000000000001" customHeight="1">
      <c r="B216" s="52"/>
      <c r="F216" s="5">
        <v>6814</v>
      </c>
    </row>
    <row r="217" spans="1:6" ht="20.100000000000001" customHeight="1">
      <c r="B217" s="52"/>
      <c r="F217" s="5">
        <v>188</v>
      </c>
    </row>
    <row r="218" spans="1:6" ht="20.100000000000001" customHeight="1">
      <c r="B218" s="52"/>
      <c r="F218" s="5">
        <v>2494</v>
      </c>
    </row>
    <row r="219" spans="1:6" ht="20.100000000000001" customHeight="1">
      <c r="B219" s="52"/>
      <c r="F219" s="5">
        <v>887</v>
      </c>
    </row>
    <row r="220" spans="1:6" ht="20.100000000000001" customHeight="1">
      <c r="B220" s="52"/>
      <c r="F220" s="5">
        <v>2979</v>
      </c>
    </row>
    <row r="221" spans="1:6" ht="20.100000000000001" customHeight="1">
      <c r="F221" s="5">
        <v>2145</v>
      </c>
    </row>
    <row r="222" spans="1:6" ht="20.100000000000001" customHeight="1">
      <c r="F222" s="5">
        <f>SUM(F213:F221)</f>
        <v>22055</v>
      </c>
    </row>
    <row r="223" spans="1:6" ht="20.100000000000001" customHeight="1">
      <c r="F223" s="5">
        <f>+F222-F211</f>
        <v>0</v>
      </c>
    </row>
  </sheetData>
  <sortState ref="B5:F210">
    <sortCondition ref="B5"/>
  </sortState>
  <mergeCells count="1">
    <mergeCell ref="D3:F3"/>
  </mergeCells>
  <pageMargins left="0.23622047244094491" right="0.23622047244094491" top="0.39370078740157483" bottom="0" header="0" footer="0"/>
  <pageSetup paperSize="9" scale="95" orientation="portrait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73"/>
  <sheetViews>
    <sheetView topLeftCell="A61" workbookViewId="0">
      <selection sqref="A1:F66"/>
    </sheetView>
  </sheetViews>
  <sheetFormatPr defaultRowHeight="20.100000000000001" customHeight="1"/>
  <cols>
    <col min="1" max="1" width="4.140625" style="28" customWidth="1"/>
    <col min="2" max="2" width="11.42578125" style="28" customWidth="1"/>
    <col min="3" max="3" width="33.85546875" style="28" customWidth="1"/>
    <col min="4" max="4" width="5.140625" style="28" bestFit="1" customWidth="1"/>
    <col min="5" max="5" width="7" style="28" bestFit="1" customWidth="1"/>
    <col min="6" max="6" width="6" style="28" bestFit="1" customWidth="1"/>
    <col min="7" max="16384" width="9.140625" style="28"/>
  </cols>
  <sheetData>
    <row r="1" spans="1:6" ht="20.100000000000001" customHeight="1">
      <c r="B1" s="28" t="s">
        <v>0</v>
      </c>
      <c r="D1" s="38" t="s">
        <v>111</v>
      </c>
    </row>
    <row r="2" spans="1:6" ht="20.100000000000001" customHeight="1">
      <c r="B2" s="28" t="s">
        <v>2</v>
      </c>
    </row>
    <row r="3" spans="1:6" ht="20.100000000000001" customHeight="1">
      <c r="A3" s="17" t="s">
        <v>4</v>
      </c>
      <c r="B3" s="26" t="s">
        <v>29</v>
      </c>
      <c r="C3" s="17" t="s">
        <v>5</v>
      </c>
      <c r="D3" s="319" t="s">
        <v>612</v>
      </c>
      <c r="E3" s="320"/>
      <c r="F3" s="321"/>
    </row>
    <row r="4" spans="1:6" ht="20.100000000000001" customHeight="1">
      <c r="A4" s="18" t="s">
        <v>10</v>
      </c>
      <c r="B4" s="27" t="s">
        <v>30</v>
      </c>
      <c r="C4" s="18" t="s">
        <v>11</v>
      </c>
      <c r="D4" s="4" t="s">
        <v>7</v>
      </c>
      <c r="E4" s="4" t="s">
        <v>52</v>
      </c>
      <c r="F4" s="4" t="s">
        <v>13</v>
      </c>
    </row>
    <row r="5" spans="1:6" ht="20.100000000000001" customHeight="1">
      <c r="A5" s="31">
        <v>1</v>
      </c>
      <c r="B5" s="41">
        <v>3307640221</v>
      </c>
      <c r="C5" s="64" t="s">
        <v>401</v>
      </c>
      <c r="D5" s="4">
        <v>26</v>
      </c>
      <c r="E5" s="4">
        <v>25000</v>
      </c>
      <c r="F5" s="4">
        <f t="shared" ref="F5" si="0">ROUNDUP(E5*0.75%,0)</f>
        <v>188</v>
      </c>
    </row>
    <row r="6" spans="1:6" ht="20.100000000000001" customHeight="1">
      <c r="A6" s="31">
        <v>2</v>
      </c>
      <c r="B6" s="41">
        <v>2503331533</v>
      </c>
      <c r="C6" s="12" t="s">
        <v>670</v>
      </c>
      <c r="D6" s="4">
        <v>26</v>
      </c>
      <c r="E6" s="4">
        <v>15950</v>
      </c>
      <c r="F6" s="4">
        <f t="shared" ref="F6:F37" si="1">ROUNDUP(E6*0.75%,0)</f>
        <v>120</v>
      </c>
    </row>
    <row r="7" spans="1:6" ht="20.100000000000001" customHeight="1">
      <c r="A7" s="31">
        <v>3</v>
      </c>
      <c r="B7" s="41">
        <v>2504122168</v>
      </c>
      <c r="C7" s="12" t="s">
        <v>267</v>
      </c>
      <c r="D7" s="4">
        <v>26</v>
      </c>
      <c r="E7" s="4">
        <v>15950</v>
      </c>
      <c r="F7" s="4">
        <f t="shared" si="1"/>
        <v>120</v>
      </c>
    </row>
    <row r="8" spans="1:6" ht="20.100000000000001" customHeight="1">
      <c r="A8" s="31">
        <v>4</v>
      </c>
      <c r="B8" s="41">
        <v>3307427457</v>
      </c>
      <c r="C8" s="12" t="s">
        <v>80</v>
      </c>
      <c r="D8" s="4">
        <v>26</v>
      </c>
      <c r="E8" s="4">
        <v>25000</v>
      </c>
      <c r="F8" s="4">
        <f t="shared" si="1"/>
        <v>188</v>
      </c>
    </row>
    <row r="9" spans="1:6" ht="20.100000000000001" customHeight="1">
      <c r="A9" s="31">
        <v>5</v>
      </c>
      <c r="B9" s="41">
        <v>3307427815</v>
      </c>
      <c r="C9" s="12" t="s">
        <v>166</v>
      </c>
      <c r="D9" s="4">
        <v>26</v>
      </c>
      <c r="E9" s="4">
        <v>17980</v>
      </c>
      <c r="F9" s="4">
        <f t="shared" si="1"/>
        <v>135</v>
      </c>
    </row>
    <row r="10" spans="1:6" ht="20.100000000000001" customHeight="1">
      <c r="A10" s="31">
        <v>6</v>
      </c>
      <c r="B10" s="41">
        <v>3307427815</v>
      </c>
      <c r="C10" s="12" t="s">
        <v>196</v>
      </c>
      <c r="D10" s="4">
        <v>27</v>
      </c>
      <c r="E10" s="4">
        <v>14850</v>
      </c>
      <c r="F10" s="4">
        <f t="shared" si="1"/>
        <v>112</v>
      </c>
    </row>
    <row r="11" spans="1:6" ht="20.100000000000001" customHeight="1">
      <c r="A11" s="31">
        <v>7</v>
      </c>
      <c r="B11" s="41">
        <v>3307640300</v>
      </c>
      <c r="C11" s="12" t="s">
        <v>99</v>
      </c>
      <c r="D11" s="4">
        <v>26</v>
      </c>
      <c r="E11" s="4">
        <v>25000</v>
      </c>
      <c r="F11" s="4">
        <f t="shared" si="1"/>
        <v>188</v>
      </c>
    </row>
    <row r="12" spans="1:6" ht="20.100000000000001" customHeight="1">
      <c r="A12" s="31">
        <v>8</v>
      </c>
      <c r="B12" s="41">
        <v>3308705449</v>
      </c>
      <c r="C12" s="12" t="s">
        <v>659</v>
      </c>
      <c r="D12" s="4">
        <v>26</v>
      </c>
      <c r="E12" s="4">
        <v>15950</v>
      </c>
      <c r="F12" s="4">
        <f t="shared" si="1"/>
        <v>120</v>
      </c>
    </row>
    <row r="13" spans="1:6" ht="20.100000000000001" customHeight="1">
      <c r="A13" s="31">
        <v>9</v>
      </c>
      <c r="B13" s="41">
        <v>3308852043</v>
      </c>
      <c r="C13" s="12" t="s">
        <v>121</v>
      </c>
      <c r="D13" s="4">
        <v>26</v>
      </c>
      <c r="E13" s="4">
        <v>25000</v>
      </c>
      <c r="F13" s="4">
        <f t="shared" si="1"/>
        <v>188</v>
      </c>
    </row>
    <row r="14" spans="1:6" ht="20.100000000000001" customHeight="1">
      <c r="A14" s="31">
        <v>10</v>
      </c>
      <c r="B14" s="41">
        <v>3310586188</v>
      </c>
      <c r="C14" s="12" t="s">
        <v>224</v>
      </c>
      <c r="D14" s="4">
        <v>26</v>
      </c>
      <c r="E14" s="4">
        <v>25000</v>
      </c>
      <c r="F14" s="4">
        <f t="shared" si="1"/>
        <v>188</v>
      </c>
    </row>
    <row r="15" spans="1:6" ht="20.100000000000001" customHeight="1">
      <c r="A15" s="31">
        <v>11</v>
      </c>
      <c r="B15" s="41">
        <v>3311055626</v>
      </c>
      <c r="C15" s="12" t="s">
        <v>257</v>
      </c>
      <c r="D15" s="4">
        <v>7</v>
      </c>
      <c r="E15" s="4">
        <v>3850</v>
      </c>
      <c r="F15" s="4">
        <f t="shared" si="1"/>
        <v>29</v>
      </c>
    </row>
    <row r="16" spans="1:6" ht="20.100000000000001" customHeight="1">
      <c r="A16" s="31">
        <v>12</v>
      </c>
      <c r="B16" s="41">
        <v>3311079312</v>
      </c>
      <c r="C16" s="12" t="s">
        <v>250</v>
      </c>
      <c r="D16" s="4">
        <v>26</v>
      </c>
      <c r="E16" s="4">
        <v>15400</v>
      </c>
      <c r="F16" s="4">
        <f t="shared" si="1"/>
        <v>116</v>
      </c>
    </row>
    <row r="17" spans="1:6" ht="20.100000000000001" customHeight="1">
      <c r="A17" s="31">
        <v>13</v>
      </c>
      <c r="B17" s="41">
        <v>3311079668</v>
      </c>
      <c r="C17" s="12" t="s">
        <v>583</v>
      </c>
      <c r="D17" s="4">
        <v>24</v>
      </c>
      <c r="E17" s="4">
        <v>13200</v>
      </c>
      <c r="F17" s="4">
        <f t="shared" si="1"/>
        <v>99</v>
      </c>
    </row>
    <row r="18" spans="1:6" ht="20.100000000000001" customHeight="1">
      <c r="A18" s="31">
        <v>14</v>
      </c>
      <c r="B18" s="41">
        <v>3311079701</v>
      </c>
      <c r="C18" s="12" t="s">
        <v>180</v>
      </c>
      <c r="D18" s="4">
        <v>26</v>
      </c>
      <c r="E18" s="4">
        <v>14300</v>
      </c>
      <c r="F18" s="4">
        <f t="shared" si="1"/>
        <v>108</v>
      </c>
    </row>
    <row r="19" spans="1:6" ht="20.100000000000001" customHeight="1">
      <c r="A19" s="31">
        <v>15</v>
      </c>
      <c r="B19" s="41">
        <v>3311079827</v>
      </c>
      <c r="C19" s="12" t="s">
        <v>503</v>
      </c>
      <c r="D19" s="4">
        <v>18</v>
      </c>
      <c r="E19" s="4">
        <v>9900</v>
      </c>
      <c r="F19" s="4">
        <f t="shared" si="1"/>
        <v>75</v>
      </c>
    </row>
    <row r="20" spans="1:6" ht="20.100000000000001" customHeight="1">
      <c r="A20" s="31">
        <v>16</v>
      </c>
      <c r="B20" s="41">
        <v>3311103715</v>
      </c>
      <c r="C20" s="12" t="s">
        <v>159</v>
      </c>
      <c r="D20" s="4">
        <v>23</v>
      </c>
      <c r="E20" s="4">
        <v>12650</v>
      </c>
      <c r="F20" s="4">
        <f t="shared" si="1"/>
        <v>95</v>
      </c>
    </row>
    <row r="21" spans="1:6" ht="20.100000000000001" customHeight="1">
      <c r="A21" s="31">
        <v>17</v>
      </c>
      <c r="B21" s="41">
        <v>3311103774</v>
      </c>
      <c r="C21" s="12" t="s">
        <v>466</v>
      </c>
      <c r="D21" s="4">
        <v>26</v>
      </c>
      <c r="E21" s="4">
        <v>15950</v>
      </c>
      <c r="F21" s="4">
        <f t="shared" si="1"/>
        <v>120</v>
      </c>
    </row>
    <row r="22" spans="1:6" ht="20.100000000000001" customHeight="1">
      <c r="A22" s="31">
        <v>18</v>
      </c>
      <c r="B22" s="41">
        <v>3311432145</v>
      </c>
      <c r="C22" s="12" t="s">
        <v>573</v>
      </c>
      <c r="D22" s="4">
        <v>1</v>
      </c>
      <c r="E22" s="4">
        <v>550</v>
      </c>
      <c r="F22" s="4">
        <f t="shared" si="1"/>
        <v>5</v>
      </c>
    </row>
    <row r="23" spans="1:6" ht="20.100000000000001" customHeight="1">
      <c r="A23" s="31">
        <v>19</v>
      </c>
      <c r="B23" s="41">
        <v>3311471153</v>
      </c>
      <c r="C23" s="12" t="s">
        <v>240</v>
      </c>
      <c r="D23" s="4">
        <v>12</v>
      </c>
      <c r="E23" s="4">
        <v>6600</v>
      </c>
      <c r="F23" s="4">
        <f t="shared" si="1"/>
        <v>50</v>
      </c>
    </row>
    <row r="24" spans="1:6" ht="20.100000000000001" customHeight="1">
      <c r="A24" s="31">
        <v>20</v>
      </c>
      <c r="B24" s="41">
        <v>3311597878</v>
      </c>
      <c r="C24" s="12" t="s">
        <v>182</v>
      </c>
      <c r="D24" s="4">
        <v>22</v>
      </c>
      <c r="E24" s="4">
        <v>12100</v>
      </c>
      <c r="F24" s="4">
        <f t="shared" si="1"/>
        <v>91</v>
      </c>
    </row>
    <row r="25" spans="1:6" ht="20.100000000000001" customHeight="1">
      <c r="A25" s="31">
        <v>21</v>
      </c>
      <c r="B25" s="41">
        <v>3311712967</v>
      </c>
      <c r="C25" s="12" t="s">
        <v>529</v>
      </c>
      <c r="D25" s="4">
        <v>25</v>
      </c>
      <c r="E25" s="4">
        <v>13750</v>
      </c>
      <c r="F25" s="4">
        <f t="shared" si="1"/>
        <v>104</v>
      </c>
    </row>
    <row r="26" spans="1:6" ht="20.100000000000001" customHeight="1">
      <c r="A26" s="31">
        <v>22</v>
      </c>
      <c r="B26" s="41">
        <v>3312150917</v>
      </c>
      <c r="C26" s="12" t="s">
        <v>251</v>
      </c>
      <c r="D26" s="4">
        <v>26</v>
      </c>
      <c r="E26" s="4">
        <v>14300</v>
      </c>
      <c r="F26" s="4">
        <f t="shared" si="1"/>
        <v>108</v>
      </c>
    </row>
    <row r="27" spans="1:6" ht="20.100000000000001" customHeight="1">
      <c r="A27" s="31">
        <v>23</v>
      </c>
      <c r="B27" s="41">
        <v>3312177958</v>
      </c>
      <c r="C27" s="12" t="s">
        <v>419</v>
      </c>
      <c r="D27" s="4">
        <v>11</v>
      </c>
      <c r="E27" s="4">
        <v>6050</v>
      </c>
      <c r="F27" s="4">
        <f t="shared" si="1"/>
        <v>46</v>
      </c>
    </row>
    <row r="28" spans="1:6" ht="20.100000000000001" customHeight="1">
      <c r="A28" s="31">
        <v>24</v>
      </c>
      <c r="B28" s="41">
        <v>3312178041</v>
      </c>
      <c r="C28" s="12" t="s">
        <v>184</v>
      </c>
      <c r="D28" s="4">
        <v>24</v>
      </c>
      <c r="E28" s="4">
        <v>13200</v>
      </c>
      <c r="F28" s="4">
        <f t="shared" si="1"/>
        <v>99</v>
      </c>
    </row>
    <row r="29" spans="1:6" ht="20.100000000000001" customHeight="1">
      <c r="A29" s="31">
        <v>25</v>
      </c>
      <c r="B29" s="41">
        <v>3312265583</v>
      </c>
      <c r="C29" s="12" t="s">
        <v>197</v>
      </c>
      <c r="D29" s="4">
        <v>26</v>
      </c>
      <c r="E29" s="4">
        <v>15400</v>
      </c>
      <c r="F29" s="4">
        <f t="shared" si="1"/>
        <v>116</v>
      </c>
    </row>
    <row r="30" spans="1:6" ht="20.100000000000001" customHeight="1">
      <c r="A30" s="31">
        <v>26</v>
      </c>
      <c r="B30" s="41">
        <v>3312358743</v>
      </c>
      <c r="C30" s="12" t="s">
        <v>226</v>
      </c>
      <c r="D30" s="4">
        <v>26</v>
      </c>
      <c r="E30" s="4">
        <v>15400</v>
      </c>
      <c r="F30" s="4">
        <f t="shared" si="1"/>
        <v>116</v>
      </c>
    </row>
    <row r="31" spans="1:6" ht="20.100000000000001" customHeight="1">
      <c r="A31" s="31">
        <v>27</v>
      </c>
      <c r="B31" s="41">
        <v>3312359208</v>
      </c>
      <c r="C31" s="12" t="s">
        <v>749</v>
      </c>
      <c r="D31" s="4">
        <v>4</v>
      </c>
      <c r="E31" s="4">
        <v>2200</v>
      </c>
      <c r="F31" s="4">
        <f t="shared" si="1"/>
        <v>17</v>
      </c>
    </row>
    <row r="32" spans="1:6" ht="20.100000000000001" customHeight="1">
      <c r="A32" s="31">
        <v>28</v>
      </c>
      <c r="B32" s="41">
        <v>3312534040</v>
      </c>
      <c r="C32" s="12" t="s">
        <v>571</v>
      </c>
      <c r="D32" s="4">
        <v>26</v>
      </c>
      <c r="E32" s="4">
        <v>14850</v>
      </c>
      <c r="F32" s="4">
        <f t="shared" si="1"/>
        <v>112</v>
      </c>
    </row>
    <row r="33" spans="1:6" ht="20.100000000000001" customHeight="1">
      <c r="A33" s="31">
        <v>29</v>
      </c>
      <c r="B33" s="41">
        <v>3312716909</v>
      </c>
      <c r="C33" s="12" t="s">
        <v>216</v>
      </c>
      <c r="D33" s="4">
        <v>26</v>
      </c>
      <c r="E33" s="4">
        <v>25000</v>
      </c>
      <c r="F33" s="4">
        <f t="shared" si="1"/>
        <v>188</v>
      </c>
    </row>
    <row r="34" spans="1:6" ht="20.100000000000001" customHeight="1">
      <c r="A34" s="31">
        <v>30</v>
      </c>
      <c r="B34" s="41">
        <v>3313079407</v>
      </c>
      <c r="C34" s="12" t="s">
        <v>234</v>
      </c>
      <c r="D34" s="4">
        <v>25</v>
      </c>
      <c r="E34" s="4">
        <v>13750</v>
      </c>
      <c r="F34" s="4">
        <f t="shared" si="1"/>
        <v>104</v>
      </c>
    </row>
    <row r="35" spans="1:6" ht="20.100000000000001" customHeight="1">
      <c r="A35" s="31">
        <v>31</v>
      </c>
      <c r="B35" s="41">
        <v>3313109635</v>
      </c>
      <c r="C35" s="12" t="s">
        <v>584</v>
      </c>
      <c r="D35" s="4">
        <v>11</v>
      </c>
      <c r="E35" s="4">
        <v>6050</v>
      </c>
      <c r="F35" s="4">
        <f t="shared" si="1"/>
        <v>46</v>
      </c>
    </row>
    <row r="36" spans="1:6" ht="20.100000000000001" customHeight="1">
      <c r="A36" s="31">
        <v>32</v>
      </c>
      <c r="B36" s="41">
        <v>3313471290</v>
      </c>
      <c r="C36" s="12" t="s">
        <v>752</v>
      </c>
      <c r="D36" s="4">
        <v>9</v>
      </c>
      <c r="E36" s="4">
        <v>4950</v>
      </c>
      <c r="F36" s="4">
        <f t="shared" si="1"/>
        <v>38</v>
      </c>
    </row>
    <row r="37" spans="1:6" ht="20.100000000000001" customHeight="1">
      <c r="A37" s="31">
        <v>33</v>
      </c>
      <c r="B37" s="41">
        <v>3313504035</v>
      </c>
      <c r="C37" s="12" t="s">
        <v>268</v>
      </c>
      <c r="D37" s="4">
        <v>25</v>
      </c>
      <c r="E37" s="4">
        <v>13750</v>
      </c>
      <c r="F37" s="4">
        <f t="shared" si="1"/>
        <v>104</v>
      </c>
    </row>
    <row r="38" spans="1:6" ht="20.100000000000001" customHeight="1">
      <c r="A38" s="31">
        <v>34</v>
      </c>
      <c r="B38" s="41">
        <v>3313784687</v>
      </c>
      <c r="C38" s="12" t="s">
        <v>421</v>
      </c>
      <c r="D38" s="4">
        <v>24</v>
      </c>
      <c r="E38" s="4">
        <v>13200</v>
      </c>
      <c r="F38" s="4">
        <f t="shared" ref="F38:F65" si="2">ROUNDUP(E38*0.75%,0)</f>
        <v>99</v>
      </c>
    </row>
    <row r="39" spans="1:6" ht="20.100000000000001" customHeight="1">
      <c r="A39" s="31">
        <v>35</v>
      </c>
      <c r="B39" s="41">
        <v>3314022342</v>
      </c>
      <c r="C39" s="12" t="s">
        <v>467</v>
      </c>
      <c r="D39" s="4">
        <v>26</v>
      </c>
      <c r="E39" s="4">
        <v>15950</v>
      </c>
      <c r="F39" s="4">
        <f t="shared" si="2"/>
        <v>120</v>
      </c>
    </row>
    <row r="40" spans="1:6" ht="20.100000000000001" customHeight="1">
      <c r="A40" s="31">
        <v>36</v>
      </c>
      <c r="B40" s="41">
        <v>3314033968</v>
      </c>
      <c r="C40" s="12" t="s">
        <v>471</v>
      </c>
      <c r="D40" s="4">
        <v>23</v>
      </c>
      <c r="E40" s="4">
        <v>12650</v>
      </c>
      <c r="F40" s="4">
        <f t="shared" si="2"/>
        <v>95</v>
      </c>
    </row>
    <row r="41" spans="1:6" ht="20.100000000000001" customHeight="1">
      <c r="A41" s="31">
        <v>37</v>
      </c>
      <c r="B41" s="41">
        <v>3314033982</v>
      </c>
      <c r="C41" s="12" t="s">
        <v>472</v>
      </c>
      <c r="D41" s="4">
        <v>20</v>
      </c>
      <c r="E41" s="4">
        <v>11000</v>
      </c>
      <c r="F41" s="4">
        <f t="shared" si="2"/>
        <v>83</v>
      </c>
    </row>
    <row r="42" spans="1:6" ht="20.100000000000001" customHeight="1">
      <c r="A42" s="31">
        <v>38</v>
      </c>
      <c r="B42" s="41">
        <v>3314034055</v>
      </c>
      <c r="C42" s="12" t="s">
        <v>475</v>
      </c>
      <c r="D42" s="4">
        <v>20</v>
      </c>
      <c r="E42" s="4">
        <v>11000</v>
      </c>
      <c r="F42" s="4">
        <f t="shared" si="2"/>
        <v>83</v>
      </c>
    </row>
    <row r="43" spans="1:6" ht="20.100000000000001" customHeight="1">
      <c r="A43" s="31">
        <v>39</v>
      </c>
      <c r="B43" s="41">
        <v>3314238325</v>
      </c>
      <c r="C43" s="12" t="s">
        <v>535</v>
      </c>
      <c r="D43" s="4">
        <v>26</v>
      </c>
      <c r="E43" s="4">
        <v>14300</v>
      </c>
      <c r="F43" s="4">
        <f t="shared" si="2"/>
        <v>108</v>
      </c>
    </row>
    <row r="44" spans="1:6" ht="20.100000000000001" customHeight="1">
      <c r="A44" s="31">
        <v>40</v>
      </c>
      <c r="B44" s="41">
        <v>3314262992</v>
      </c>
      <c r="C44" s="12" t="s">
        <v>534</v>
      </c>
      <c r="D44" s="4">
        <v>7</v>
      </c>
      <c r="E44" s="4">
        <v>3850</v>
      </c>
      <c r="F44" s="4">
        <f t="shared" si="2"/>
        <v>29</v>
      </c>
    </row>
    <row r="45" spans="1:6" ht="20.100000000000001" customHeight="1">
      <c r="A45" s="31">
        <v>41</v>
      </c>
      <c r="B45" s="41">
        <v>3314347558</v>
      </c>
      <c r="C45" s="12" t="s">
        <v>570</v>
      </c>
      <c r="D45" s="4">
        <v>26</v>
      </c>
      <c r="E45" s="4">
        <v>14850</v>
      </c>
      <c r="F45" s="4">
        <f t="shared" si="2"/>
        <v>112</v>
      </c>
    </row>
    <row r="46" spans="1:6" ht="20.100000000000001" customHeight="1">
      <c r="A46" s="31">
        <v>42</v>
      </c>
      <c r="B46" s="41">
        <v>3314347575</v>
      </c>
      <c r="C46" s="12" t="s">
        <v>568</v>
      </c>
      <c r="D46" s="4">
        <v>26</v>
      </c>
      <c r="E46" s="4">
        <v>14300</v>
      </c>
      <c r="F46" s="4">
        <f t="shared" si="2"/>
        <v>108</v>
      </c>
    </row>
    <row r="47" spans="1:6" ht="20.100000000000001" customHeight="1">
      <c r="A47" s="31">
        <v>43</v>
      </c>
      <c r="B47" s="41">
        <v>3314347634</v>
      </c>
      <c r="C47" s="12" t="s">
        <v>574</v>
      </c>
      <c r="D47" s="4">
        <v>23</v>
      </c>
      <c r="E47" s="4">
        <v>12650</v>
      </c>
      <c r="F47" s="4">
        <f t="shared" si="2"/>
        <v>95</v>
      </c>
    </row>
    <row r="48" spans="1:6" ht="20.100000000000001" customHeight="1">
      <c r="A48" s="31">
        <v>44</v>
      </c>
      <c r="B48" s="41">
        <v>3314348232</v>
      </c>
      <c r="C48" s="12" t="s">
        <v>576</v>
      </c>
      <c r="D48" s="4">
        <v>26</v>
      </c>
      <c r="E48" s="4">
        <v>14300</v>
      </c>
      <c r="F48" s="4">
        <f t="shared" si="2"/>
        <v>108</v>
      </c>
    </row>
    <row r="49" spans="1:6" ht="20.100000000000001" customHeight="1">
      <c r="A49" s="31">
        <v>45</v>
      </c>
      <c r="B49" s="41">
        <v>3314371608</v>
      </c>
      <c r="C49" s="12" t="s">
        <v>587</v>
      </c>
      <c r="D49" s="4">
        <v>26</v>
      </c>
      <c r="E49" s="4">
        <v>14850</v>
      </c>
      <c r="F49" s="4">
        <f t="shared" si="2"/>
        <v>112</v>
      </c>
    </row>
    <row r="50" spans="1:6" ht="20.100000000000001" customHeight="1">
      <c r="A50" s="31">
        <v>46</v>
      </c>
      <c r="B50" s="41">
        <v>3314484842</v>
      </c>
      <c r="C50" s="12" t="s">
        <v>440</v>
      </c>
      <c r="D50" s="4">
        <v>26</v>
      </c>
      <c r="E50" s="4">
        <v>15950</v>
      </c>
      <c r="F50" s="4">
        <f t="shared" si="2"/>
        <v>120</v>
      </c>
    </row>
    <row r="51" spans="1:6" ht="20.100000000000001" customHeight="1">
      <c r="A51" s="31">
        <v>47</v>
      </c>
      <c r="B51" s="41">
        <v>3314484854</v>
      </c>
      <c r="C51" s="12" t="s">
        <v>617</v>
      </c>
      <c r="D51" s="4">
        <v>26</v>
      </c>
      <c r="E51" s="4">
        <v>15400</v>
      </c>
      <c r="F51" s="4">
        <f t="shared" si="2"/>
        <v>116</v>
      </c>
    </row>
    <row r="52" spans="1:6" ht="20.100000000000001" customHeight="1">
      <c r="A52" s="31">
        <v>48</v>
      </c>
      <c r="B52" s="41">
        <v>3314528559</v>
      </c>
      <c r="C52" s="12" t="s">
        <v>665</v>
      </c>
      <c r="D52" s="4">
        <v>26</v>
      </c>
      <c r="E52" s="4">
        <v>14850</v>
      </c>
      <c r="F52" s="4">
        <f t="shared" si="2"/>
        <v>112</v>
      </c>
    </row>
    <row r="53" spans="1:6" ht="20.100000000000001" customHeight="1">
      <c r="A53" s="31">
        <v>49</v>
      </c>
      <c r="B53" s="41">
        <v>3314528907</v>
      </c>
      <c r="C53" s="12" t="s">
        <v>666</v>
      </c>
      <c r="D53" s="4">
        <v>26</v>
      </c>
      <c r="E53" s="4">
        <v>15950</v>
      </c>
      <c r="F53" s="4">
        <f t="shared" si="2"/>
        <v>120</v>
      </c>
    </row>
    <row r="54" spans="1:6" ht="20.100000000000001" customHeight="1">
      <c r="A54" s="31">
        <v>50</v>
      </c>
      <c r="B54" s="41">
        <v>3314529125</v>
      </c>
      <c r="C54" s="12" t="s">
        <v>660</v>
      </c>
      <c r="D54" s="4">
        <v>26</v>
      </c>
      <c r="E54" s="4">
        <v>14300</v>
      </c>
      <c r="F54" s="4">
        <f t="shared" si="2"/>
        <v>108</v>
      </c>
    </row>
    <row r="55" spans="1:6" ht="20.100000000000001" customHeight="1">
      <c r="A55" s="31">
        <v>51</v>
      </c>
      <c r="B55" s="41">
        <v>3314565680</v>
      </c>
      <c r="C55" s="12" t="s">
        <v>676</v>
      </c>
      <c r="D55" s="4">
        <v>9</v>
      </c>
      <c r="E55" s="4">
        <v>4950</v>
      </c>
      <c r="F55" s="4">
        <f t="shared" si="2"/>
        <v>38</v>
      </c>
    </row>
    <row r="56" spans="1:6" ht="20.100000000000001" customHeight="1">
      <c r="A56" s="31">
        <v>52</v>
      </c>
      <c r="B56" s="41">
        <v>3314565741</v>
      </c>
      <c r="C56" s="12" t="s">
        <v>673</v>
      </c>
      <c r="D56" s="4">
        <v>26</v>
      </c>
      <c r="E56" s="4">
        <v>15400</v>
      </c>
      <c r="F56" s="4">
        <f t="shared" si="2"/>
        <v>116</v>
      </c>
    </row>
    <row r="57" spans="1:6" ht="20.100000000000001" customHeight="1">
      <c r="A57" s="31">
        <v>53</v>
      </c>
      <c r="B57" s="41">
        <v>3314565915</v>
      </c>
      <c r="C57" s="12" t="s">
        <v>675</v>
      </c>
      <c r="D57" s="4">
        <v>26</v>
      </c>
      <c r="E57" s="4">
        <v>14300</v>
      </c>
      <c r="F57" s="4">
        <f t="shared" si="2"/>
        <v>108</v>
      </c>
    </row>
    <row r="58" spans="1:6" ht="20.100000000000001" customHeight="1">
      <c r="A58" s="31">
        <v>54</v>
      </c>
      <c r="B58" s="41">
        <v>3314565958</v>
      </c>
      <c r="C58" s="12" t="s">
        <v>674</v>
      </c>
      <c r="D58" s="4">
        <v>22</v>
      </c>
      <c r="E58" s="4">
        <v>12100</v>
      </c>
      <c r="F58" s="4">
        <f t="shared" si="2"/>
        <v>91</v>
      </c>
    </row>
    <row r="59" spans="1:6" ht="20.100000000000001" customHeight="1">
      <c r="A59" s="31">
        <v>55</v>
      </c>
      <c r="B59" s="41">
        <v>3314566001</v>
      </c>
      <c r="C59" s="12" t="s">
        <v>677</v>
      </c>
      <c r="D59" s="4">
        <v>25</v>
      </c>
      <c r="E59" s="4">
        <v>13750</v>
      </c>
      <c r="F59" s="4">
        <f t="shared" si="2"/>
        <v>104</v>
      </c>
    </row>
    <row r="60" spans="1:6" ht="20.100000000000001" customHeight="1">
      <c r="A60" s="31">
        <v>56</v>
      </c>
      <c r="B60" s="41">
        <v>3314763038</v>
      </c>
      <c r="C60" s="12" t="s">
        <v>753</v>
      </c>
      <c r="D60" s="4">
        <v>2</v>
      </c>
      <c r="E60" s="4">
        <v>1100</v>
      </c>
      <c r="F60" s="4">
        <f t="shared" si="2"/>
        <v>9</v>
      </c>
    </row>
    <row r="61" spans="1:6" ht="20.100000000000001" customHeight="1">
      <c r="A61" s="31">
        <v>57</v>
      </c>
      <c r="B61" s="41">
        <v>3314763099</v>
      </c>
      <c r="C61" s="12" t="s">
        <v>754</v>
      </c>
      <c r="D61" s="4">
        <v>12</v>
      </c>
      <c r="E61" s="4">
        <v>6600</v>
      </c>
      <c r="F61" s="4">
        <f t="shared" si="2"/>
        <v>50</v>
      </c>
    </row>
    <row r="62" spans="1:6" ht="20.100000000000001" customHeight="1">
      <c r="A62" s="31">
        <v>58</v>
      </c>
      <c r="B62" s="41">
        <v>3314763218</v>
      </c>
      <c r="C62" s="12" t="s">
        <v>755</v>
      </c>
      <c r="D62" s="4">
        <v>11</v>
      </c>
      <c r="E62" s="4">
        <v>6050</v>
      </c>
      <c r="F62" s="4">
        <f t="shared" si="2"/>
        <v>46</v>
      </c>
    </row>
    <row r="63" spans="1:6" ht="20.100000000000001" customHeight="1">
      <c r="A63" s="31">
        <v>59</v>
      </c>
      <c r="B63" s="41">
        <v>3314763286</v>
      </c>
      <c r="C63" s="12" t="s">
        <v>756</v>
      </c>
      <c r="D63" s="4">
        <v>2</v>
      </c>
      <c r="E63" s="4">
        <v>1100</v>
      </c>
      <c r="F63" s="4">
        <f t="shared" si="2"/>
        <v>9</v>
      </c>
    </row>
    <row r="64" spans="1:6" ht="20.100000000000001" customHeight="1">
      <c r="A64" s="31">
        <v>60</v>
      </c>
      <c r="B64" s="41">
        <v>3314765217</v>
      </c>
      <c r="C64" s="12" t="s">
        <v>751</v>
      </c>
      <c r="D64" s="4">
        <v>22</v>
      </c>
      <c r="E64" s="4">
        <v>12100</v>
      </c>
      <c r="F64" s="4">
        <f t="shared" si="2"/>
        <v>91</v>
      </c>
    </row>
    <row r="65" spans="1:6" ht="20.100000000000001" customHeight="1">
      <c r="A65" s="31">
        <v>61</v>
      </c>
      <c r="B65" s="41">
        <v>3314772923</v>
      </c>
      <c r="C65" s="12" t="s">
        <v>750</v>
      </c>
      <c r="D65" s="4">
        <v>2</v>
      </c>
      <c r="E65" s="4">
        <v>1100</v>
      </c>
      <c r="F65" s="4">
        <f t="shared" si="2"/>
        <v>9</v>
      </c>
    </row>
    <row r="66" spans="1:6" ht="20.100000000000001" customHeight="1">
      <c r="D66" s="28">
        <f>SUM(D5:D65)</f>
        <v>1272</v>
      </c>
      <c r="E66" s="28">
        <f>SUM(E5:E65)</f>
        <v>786730</v>
      </c>
      <c r="F66" s="28">
        <f>SUM(F5:F65)</f>
        <v>5932</v>
      </c>
    </row>
    <row r="68" spans="1:6" ht="20.100000000000001" customHeight="1">
      <c r="F68" s="28">
        <v>188</v>
      </c>
    </row>
    <row r="69" spans="1:6" ht="20.100000000000001" customHeight="1">
      <c r="F69" s="28">
        <v>5744</v>
      </c>
    </row>
    <row r="70" spans="1:6" ht="20.100000000000001" customHeight="1">
      <c r="F70" s="42">
        <f>+F69+F68</f>
        <v>5932</v>
      </c>
    </row>
    <row r="71" spans="1:6" ht="20.100000000000001" customHeight="1">
      <c r="F71" s="28">
        <f>+F66-F70</f>
        <v>0</v>
      </c>
    </row>
    <row r="73" spans="1:6" ht="20.100000000000001" customHeight="1">
      <c r="D73" s="14"/>
      <c r="E73" s="14"/>
      <c r="F73" s="30"/>
    </row>
  </sheetData>
  <sortState ref="B6:F65">
    <sortCondition ref="B5"/>
  </sortState>
  <mergeCells count="1">
    <mergeCell ref="D3:F3"/>
  </mergeCells>
  <pageMargins left="0.70866141732283472" right="0.70866141732283472" top="0" bottom="0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74"/>
  <sheetViews>
    <sheetView topLeftCell="A166" workbookViewId="0">
      <selection activeCell="A176" sqref="A176"/>
    </sheetView>
  </sheetViews>
  <sheetFormatPr defaultRowHeight="15"/>
  <cols>
    <col min="1" max="1" width="14.28515625" customWidth="1"/>
    <col min="2" max="2" width="38.28515625" bestFit="1" customWidth="1"/>
    <col min="3" max="3" width="11" customWidth="1"/>
    <col min="4" max="4" width="11.140625" customWidth="1"/>
    <col min="5" max="5" width="6.140625" customWidth="1"/>
    <col min="6" max="6" width="14.5703125" bestFit="1" customWidth="1"/>
  </cols>
  <sheetData>
    <row r="1" spans="1:6" ht="18" customHeight="1">
      <c r="A1" s="90" t="s">
        <v>784</v>
      </c>
      <c r="B1" s="90" t="s">
        <v>785</v>
      </c>
      <c r="C1" s="90" t="s">
        <v>786</v>
      </c>
      <c r="D1" s="90" t="s">
        <v>787</v>
      </c>
      <c r="E1" s="90" t="s">
        <v>788</v>
      </c>
      <c r="F1" s="90" t="s">
        <v>789</v>
      </c>
    </row>
    <row r="2" spans="1:6" ht="18" customHeight="1">
      <c r="A2" s="91">
        <v>2501890193</v>
      </c>
      <c r="B2" s="91" t="s">
        <v>790</v>
      </c>
      <c r="C2" s="91" t="s">
        <v>791</v>
      </c>
      <c r="D2" s="91" t="s">
        <v>792</v>
      </c>
      <c r="E2" s="91" t="s">
        <v>793</v>
      </c>
      <c r="F2" s="91" t="s">
        <v>794</v>
      </c>
    </row>
    <row r="3" spans="1:6" ht="18" customHeight="1">
      <c r="A3" s="91">
        <v>2501891016</v>
      </c>
      <c r="B3" s="91" t="s">
        <v>487</v>
      </c>
      <c r="C3" s="91" t="s">
        <v>795</v>
      </c>
      <c r="D3" s="91" t="s">
        <v>796</v>
      </c>
      <c r="E3" s="91" t="s">
        <v>793</v>
      </c>
      <c r="F3" s="91" t="s">
        <v>797</v>
      </c>
    </row>
    <row r="4" spans="1:6" ht="18" customHeight="1">
      <c r="A4" s="91">
        <v>2501891017</v>
      </c>
      <c r="B4" s="91" t="s">
        <v>798</v>
      </c>
      <c r="C4" s="91" t="s">
        <v>799</v>
      </c>
      <c r="D4" s="91" t="s">
        <v>800</v>
      </c>
      <c r="E4" s="91" t="s">
        <v>793</v>
      </c>
      <c r="F4" s="91" t="s">
        <v>801</v>
      </c>
    </row>
    <row r="5" spans="1:6" ht="18" customHeight="1">
      <c r="A5" s="91">
        <v>2501917615</v>
      </c>
      <c r="B5" s="91" t="s">
        <v>802</v>
      </c>
      <c r="C5" s="91" t="s">
        <v>803</v>
      </c>
      <c r="D5" s="91" t="s">
        <v>804</v>
      </c>
      <c r="E5" s="91" t="s">
        <v>793</v>
      </c>
      <c r="F5" s="91" t="s">
        <v>805</v>
      </c>
    </row>
    <row r="6" spans="1:6" ht="18" customHeight="1">
      <c r="A6" s="91">
        <v>2501919121</v>
      </c>
      <c r="B6" s="91" t="s">
        <v>806</v>
      </c>
      <c r="C6" s="91" t="s">
        <v>807</v>
      </c>
      <c r="D6" s="91" t="s">
        <v>808</v>
      </c>
      <c r="E6" s="91" t="s">
        <v>793</v>
      </c>
      <c r="F6" s="91" t="s">
        <v>809</v>
      </c>
    </row>
    <row r="7" spans="1:6" ht="18" customHeight="1">
      <c r="A7" s="91">
        <v>2501919123</v>
      </c>
      <c r="B7" s="91" t="s">
        <v>810</v>
      </c>
      <c r="C7" s="91" t="s">
        <v>811</v>
      </c>
      <c r="D7" s="91" t="s">
        <v>812</v>
      </c>
      <c r="E7" s="91" t="s">
        <v>793</v>
      </c>
      <c r="F7" s="91" t="s">
        <v>813</v>
      </c>
    </row>
    <row r="8" spans="1:6" ht="18" customHeight="1">
      <c r="A8" s="91">
        <v>2501919999</v>
      </c>
      <c r="B8" s="91" t="s">
        <v>814</v>
      </c>
      <c r="C8" s="91" t="s">
        <v>815</v>
      </c>
      <c r="D8" s="91" t="s">
        <v>816</v>
      </c>
      <c r="E8" s="91" t="s">
        <v>793</v>
      </c>
      <c r="F8" s="91" t="s">
        <v>817</v>
      </c>
    </row>
    <row r="9" spans="1:6" ht="18" customHeight="1">
      <c r="A9" s="91">
        <v>2501924822</v>
      </c>
      <c r="B9" s="91" t="s">
        <v>818</v>
      </c>
      <c r="C9" s="91" t="s">
        <v>819</v>
      </c>
      <c r="D9" s="91" t="s">
        <v>808</v>
      </c>
      <c r="E9" s="91" t="s">
        <v>793</v>
      </c>
      <c r="F9" s="91" t="s">
        <v>820</v>
      </c>
    </row>
    <row r="10" spans="1:6" ht="18" customHeight="1">
      <c r="A10" s="91">
        <v>2501934894</v>
      </c>
      <c r="B10" s="91" t="s">
        <v>821</v>
      </c>
      <c r="C10" s="91" t="s">
        <v>822</v>
      </c>
      <c r="D10" s="91" t="s">
        <v>808</v>
      </c>
      <c r="E10" s="91" t="s">
        <v>793</v>
      </c>
      <c r="F10" s="91" t="s">
        <v>823</v>
      </c>
    </row>
    <row r="11" spans="1:6" ht="18" customHeight="1">
      <c r="A11" s="91">
        <v>2501935434</v>
      </c>
      <c r="B11" s="91" t="s">
        <v>824</v>
      </c>
      <c r="C11" s="91" t="s">
        <v>825</v>
      </c>
      <c r="D11" s="91" t="s">
        <v>808</v>
      </c>
      <c r="E11" s="91" t="s">
        <v>793</v>
      </c>
      <c r="F11" s="91" t="s">
        <v>826</v>
      </c>
    </row>
    <row r="12" spans="1:6" ht="18" customHeight="1">
      <c r="A12" s="91">
        <v>2501939426</v>
      </c>
      <c r="B12" s="91" t="s">
        <v>827</v>
      </c>
      <c r="C12" s="91" t="s">
        <v>828</v>
      </c>
      <c r="D12" s="91" t="s">
        <v>829</v>
      </c>
      <c r="E12" s="91" t="s">
        <v>793</v>
      </c>
      <c r="F12" s="91" t="s">
        <v>830</v>
      </c>
    </row>
    <row r="13" spans="1:6" ht="18" customHeight="1">
      <c r="A13" s="91">
        <v>2501939430</v>
      </c>
      <c r="B13" s="91" t="s">
        <v>831</v>
      </c>
      <c r="C13" s="91" t="s">
        <v>832</v>
      </c>
      <c r="D13" s="91" t="s">
        <v>808</v>
      </c>
      <c r="E13" s="91" t="s">
        <v>793</v>
      </c>
      <c r="F13" s="91" t="s">
        <v>833</v>
      </c>
    </row>
    <row r="14" spans="1:6" ht="18" customHeight="1">
      <c r="A14" s="91">
        <v>2501939432</v>
      </c>
      <c r="B14" s="91" t="s">
        <v>834</v>
      </c>
      <c r="C14" s="91" t="s">
        <v>835</v>
      </c>
      <c r="D14" s="91" t="s">
        <v>836</v>
      </c>
      <c r="E14" s="91" t="s">
        <v>793</v>
      </c>
      <c r="F14" s="91" t="s">
        <v>837</v>
      </c>
    </row>
    <row r="15" spans="1:6" ht="18" customHeight="1">
      <c r="A15" s="91">
        <v>2501939434</v>
      </c>
      <c r="B15" s="91" t="s">
        <v>838</v>
      </c>
      <c r="C15" s="91" t="s">
        <v>839</v>
      </c>
      <c r="D15" s="91" t="s">
        <v>840</v>
      </c>
      <c r="E15" s="91" t="s">
        <v>793</v>
      </c>
      <c r="F15" s="91" t="s">
        <v>841</v>
      </c>
    </row>
    <row r="16" spans="1:6" ht="18" customHeight="1">
      <c r="A16" s="91">
        <v>2501940017</v>
      </c>
      <c r="B16" s="91" t="s">
        <v>842</v>
      </c>
      <c r="C16" s="91" t="s">
        <v>843</v>
      </c>
      <c r="D16" s="91" t="s">
        <v>844</v>
      </c>
      <c r="E16" s="91" t="s">
        <v>793</v>
      </c>
      <c r="F16" s="91" t="s">
        <v>845</v>
      </c>
    </row>
    <row r="17" spans="1:6" ht="18" customHeight="1">
      <c r="A17" s="91">
        <v>2501940018</v>
      </c>
      <c r="B17" s="91" t="s">
        <v>846</v>
      </c>
      <c r="C17" s="91" t="s">
        <v>828</v>
      </c>
      <c r="D17" s="91" t="s">
        <v>847</v>
      </c>
      <c r="E17" s="91" t="s">
        <v>793</v>
      </c>
      <c r="F17" s="91" t="s">
        <v>848</v>
      </c>
    </row>
    <row r="18" spans="1:6" ht="18" customHeight="1">
      <c r="A18" s="91">
        <v>2501949489</v>
      </c>
      <c r="B18" s="91" t="s">
        <v>849</v>
      </c>
      <c r="C18" s="91" t="s">
        <v>828</v>
      </c>
      <c r="D18" s="91" t="s">
        <v>850</v>
      </c>
      <c r="E18" s="91" t="s">
        <v>793</v>
      </c>
      <c r="F18" s="91" t="s">
        <v>851</v>
      </c>
    </row>
    <row r="19" spans="1:6" ht="18" customHeight="1">
      <c r="A19" s="91">
        <v>2501949491</v>
      </c>
      <c r="B19" s="91" t="s">
        <v>852</v>
      </c>
      <c r="C19" s="91" t="s">
        <v>843</v>
      </c>
      <c r="D19" s="91" t="s">
        <v>853</v>
      </c>
      <c r="E19" s="91" t="s">
        <v>793</v>
      </c>
      <c r="F19" s="91" t="s">
        <v>854</v>
      </c>
    </row>
    <row r="20" spans="1:6" ht="18" customHeight="1">
      <c r="A20" s="91">
        <v>2501949492</v>
      </c>
      <c r="B20" s="91" t="s">
        <v>855</v>
      </c>
      <c r="C20" s="91" t="s">
        <v>856</v>
      </c>
      <c r="D20" s="91" t="s">
        <v>808</v>
      </c>
      <c r="E20" s="91" t="s">
        <v>793</v>
      </c>
      <c r="F20" s="91" t="s">
        <v>857</v>
      </c>
    </row>
    <row r="21" spans="1:6" ht="18" customHeight="1">
      <c r="A21" s="91">
        <v>2501949498</v>
      </c>
      <c r="B21" s="91" t="s">
        <v>858</v>
      </c>
      <c r="C21" s="91" t="s">
        <v>859</v>
      </c>
      <c r="D21" s="91" t="s">
        <v>860</v>
      </c>
      <c r="E21" s="91" t="s">
        <v>793</v>
      </c>
      <c r="F21" s="91" t="s">
        <v>861</v>
      </c>
    </row>
    <row r="22" spans="1:6" ht="18" customHeight="1">
      <c r="A22" s="91">
        <v>2501949503</v>
      </c>
      <c r="B22" s="91" t="s">
        <v>56</v>
      </c>
      <c r="C22" s="91" t="s">
        <v>862</v>
      </c>
      <c r="D22" s="91" t="s">
        <v>863</v>
      </c>
      <c r="E22" s="91" t="s">
        <v>793</v>
      </c>
      <c r="F22" s="91" t="s">
        <v>864</v>
      </c>
    </row>
    <row r="23" spans="1:6" ht="18" customHeight="1">
      <c r="A23" s="91">
        <v>2501980649</v>
      </c>
      <c r="B23" s="91" t="s">
        <v>188</v>
      </c>
      <c r="C23" s="91" t="s">
        <v>865</v>
      </c>
      <c r="D23" s="91" t="s">
        <v>866</v>
      </c>
      <c r="E23" s="91" t="s">
        <v>793</v>
      </c>
      <c r="F23" s="91" t="s">
        <v>867</v>
      </c>
    </row>
    <row r="24" spans="1:6" ht="18" customHeight="1">
      <c r="A24" s="91">
        <v>2502016878</v>
      </c>
      <c r="B24" s="91" t="s">
        <v>868</v>
      </c>
      <c r="C24" s="91" t="s">
        <v>869</v>
      </c>
      <c r="D24" s="91" t="s">
        <v>808</v>
      </c>
      <c r="E24" s="91" t="s">
        <v>793</v>
      </c>
      <c r="F24" s="91" t="s">
        <v>870</v>
      </c>
    </row>
    <row r="25" spans="1:6" ht="18" customHeight="1">
      <c r="A25" s="91">
        <v>2502119807</v>
      </c>
      <c r="B25" s="91" t="s">
        <v>871</v>
      </c>
      <c r="C25" s="91" t="s">
        <v>872</v>
      </c>
      <c r="D25" s="91" t="s">
        <v>808</v>
      </c>
      <c r="E25" s="91" t="s">
        <v>793</v>
      </c>
      <c r="F25" s="91" t="s">
        <v>873</v>
      </c>
    </row>
    <row r="26" spans="1:6" ht="18" customHeight="1">
      <c r="A26" s="91">
        <v>2502119808</v>
      </c>
      <c r="B26" s="91" t="s">
        <v>874</v>
      </c>
      <c r="C26" s="91" t="s">
        <v>872</v>
      </c>
      <c r="D26" s="91" t="s">
        <v>875</v>
      </c>
      <c r="E26" s="91" t="s">
        <v>793</v>
      </c>
      <c r="F26" s="91" t="s">
        <v>876</v>
      </c>
    </row>
    <row r="27" spans="1:6" ht="18" customHeight="1">
      <c r="A27" s="91">
        <v>2502119810</v>
      </c>
      <c r="B27" s="91" t="s">
        <v>877</v>
      </c>
      <c r="C27" s="91" t="s">
        <v>878</v>
      </c>
      <c r="D27" s="91" t="s">
        <v>879</v>
      </c>
      <c r="E27" s="91" t="s">
        <v>793</v>
      </c>
      <c r="F27" s="91" t="s">
        <v>880</v>
      </c>
    </row>
    <row r="28" spans="1:6" ht="18" customHeight="1">
      <c r="A28" s="91">
        <v>2502119811</v>
      </c>
      <c r="B28" s="91" t="s">
        <v>881</v>
      </c>
      <c r="C28" s="91" t="s">
        <v>825</v>
      </c>
      <c r="D28" s="91" t="s">
        <v>808</v>
      </c>
      <c r="E28" s="91" t="s">
        <v>793</v>
      </c>
      <c r="F28" s="91" t="s">
        <v>882</v>
      </c>
    </row>
    <row r="29" spans="1:6" ht="18" customHeight="1">
      <c r="A29" s="91">
        <v>2502141743</v>
      </c>
      <c r="B29" s="91" t="s">
        <v>690</v>
      </c>
      <c r="C29" s="91" t="s">
        <v>883</v>
      </c>
      <c r="D29" s="91" t="s">
        <v>884</v>
      </c>
      <c r="E29" s="91" t="s">
        <v>793</v>
      </c>
      <c r="F29" s="91" t="s">
        <v>885</v>
      </c>
    </row>
    <row r="30" spans="1:6" ht="18" customHeight="1">
      <c r="A30" s="91">
        <v>2502141746</v>
      </c>
      <c r="B30" s="91" t="s">
        <v>886</v>
      </c>
      <c r="C30" s="91" t="s">
        <v>887</v>
      </c>
      <c r="D30" s="91" t="s">
        <v>808</v>
      </c>
      <c r="E30" s="91" t="s">
        <v>793</v>
      </c>
      <c r="F30" s="91" t="s">
        <v>888</v>
      </c>
    </row>
    <row r="31" spans="1:6" ht="18" customHeight="1">
      <c r="A31" s="91">
        <v>2502146332</v>
      </c>
      <c r="B31" s="91" t="s">
        <v>889</v>
      </c>
      <c r="C31" s="91" t="s">
        <v>890</v>
      </c>
      <c r="D31" s="91" t="s">
        <v>808</v>
      </c>
      <c r="E31" s="91" t="s">
        <v>793</v>
      </c>
      <c r="F31" s="91" t="s">
        <v>891</v>
      </c>
    </row>
    <row r="32" spans="1:6" ht="18" customHeight="1">
      <c r="A32" s="91">
        <v>2502146333</v>
      </c>
      <c r="B32" s="91" t="s">
        <v>892</v>
      </c>
      <c r="C32" s="91" t="s">
        <v>893</v>
      </c>
      <c r="D32" s="91" t="s">
        <v>894</v>
      </c>
      <c r="E32" s="91" t="s">
        <v>793</v>
      </c>
      <c r="F32" s="91" t="s">
        <v>895</v>
      </c>
    </row>
    <row r="33" spans="1:6" ht="18" customHeight="1">
      <c r="A33" s="91">
        <v>2502146335</v>
      </c>
      <c r="B33" s="91" t="s">
        <v>896</v>
      </c>
      <c r="C33" s="91" t="s">
        <v>897</v>
      </c>
      <c r="D33" s="91" t="s">
        <v>808</v>
      </c>
      <c r="E33" s="91" t="s">
        <v>793</v>
      </c>
      <c r="F33" s="91" t="s">
        <v>898</v>
      </c>
    </row>
    <row r="34" spans="1:6" ht="18" customHeight="1">
      <c r="A34" s="91">
        <v>2502147744</v>
      </c>
      <c r="B34" s="91" t="s">
        <v>899</v>
      </c>
      <c r="C34" s="91" t="s">
        <v>900</v>
      </c>
      <c r="D34" s="91" t="s">
        <v>901</v>
      </c>
      <c r="E34" s="91" t="s">
        <v>793</v>
      </c>
      <c r="F34" s="91" t="s">
        <v>902</v>
      </c>
    </row>
    <row r="35" spans="1:6" ht="18" customHeight="1">
      <c r="A35" s="91">
        <v>2502203661</v>
      </c>
      <c r="B35" s="91" t="s">
        <v>903</v>
      </c>
      <c r="C35" s="91" t="s">
        <v>904</v>
      </c>
      <c r="D35" s="91" t="s">
        <v>905</v>
      </c>
      <c r="E35" s="91" t="s">
        <v>793</v>
      </c>
      <c r="F35" s="91" t="s">
        <v>906</v>
      </c>
    </row>
    <row r="36" spans="1:6" ht="18" customHeight="1">
      <c r="A36" s="91">
        <v>2502203664</v>
      </c>
      <c r="B36" s="91" t="s">
        <v>907</v>
      </c>
      <c r="C36" s="91" t="s">
        <v>908</v>
      </c>
      <c r="D36" s="91" t="s">
        <v>909</v>
      </c>
      <c r="E36" s="91" t="s">
        <v>793</v>
      </c>
      <c r="F36" s="91" t="s">
        <v>910</v>
      </c>
    </row>
    <row r="37" spans="1:6" ht="18" customHeight="1">
      <c r="A37" s="91">
        <v>2502208853</v>
      </c>
      <c r="B37" s="91" t="s">
        <v>911</v>
      </c>
      <c r="C37" s="91" t="s">
        <v>912</v>
      </c>
      <c r="D37" s="91" t="s">
        <v>913</v>
      </c>
      <c r="E37" s="91" t="s">
        <v>793</v>
      </c>
      <c r="F37" s="91" t="s">
        <v>914</v>
      </c>
    </row>
    <row r="38" spans="1:6" ht="18" customHeight="1">
      <c r="A38" s="91">
        <v>2502209247</v>
      </c>
      <c r="B38" s="91" t="s">
        <v>915</v>
      </c>
      <c r="C38" s="91" t="s">
        <v>916</v>
      </c>
      <c r="D38" s="91" t="s">
        <v>917</v>
      </c>
      <c r="E38" s="91" t="s">
        <v>793</v>
      </c>
      <c r="F38" s="91" t="s">
        <v>918</v>
      </c>
    </row>
    <row r="39" spans="1:6" ht="18" customHeight="1">
      <c r="A39" s="91">
        <v>2502209248</v>
      </c>
      <c r="B39" s="91" t="s">
        <v>919</v>
      </c>
      <c r="C39" s="91" t="s">
        <v>920</v>
      </c>
      <c r="D39" s="91" t="s">
        <v>921</v>
      </c>
      <c r="E39" s="91" t="s">
        <v>793</v>
      </c>
      <c r="F39" s="91" t="s">
        <v>922</v>
      </c>
    </row>
    <row r="40" spans="1:6" ht="18" customHeight="1">
      <c r="A40" s="91">
        <v>2502209249</v>
      </c>
      <c r="B40" s="91" t="s">
        <v>923</v>
      </c>
      <c r="C40" s="91" t="s">
        <v>924</v>
      </c>
      <c r="D40" s="91" t="s">
        <v>808</v>
      </c>
      <c r="E40" s="91" t="s">
        <v>793</v>
      </c>
      <c r="F40" s="91" t="s">
        <v>925</v>
      </c>
    </row>
    <row r="41" spans="1:6" ht="18" customHeight="1">
      <c r="A41" s="91">
        <v>2502209254</v>
      </c>
      <c r="B41" s="91" t="s">
        <v>926</v>
      </c>
      <c r="C41" s="91" t="s">
        <v>927</v>
      </c>
      <c r="D41" s="91" t="s">
        <v>928</v>
      </c>
      <c r="E41" s="91" t="s">
        <v>793</v>
      </c>
      <c r="F41" s="91" t="s">
        <v>929</v>
      </c>
    </row>
    <row r="42" spans="1:6" ht="18" customHeight="1">
      <c r="A42" s="91">
        <v>2502223942</v>
      </c>
      <c r="B42" s="91" t="s">
        <v>930</v>
      </c>
      <c r="C42" s="91" t="s">
        <v>931</v>
      </c>
      <c r="D42" s="91" t="s">
        <v>932</v>
      </c>
      <c r="E42" s="91" t="s">
        <v>793</v>
      </c>
      <c r="F42" s="91" t="s">
        <v>933</v>
      </c>
    </row>
    <row r="43" spans="1:6" ht="18" customHeight="1">
      <c r="A43" s="91">
        <v>2502223946</v>
      </c>
      <c r="B43" s="91" t="s">
        <v>934</v>
      </c>
      <c r="C43" s="91" t="s">
        <v>935</v>
      </c>
      <c r="D43" s="91" t="s">
        <v>936</v>
      </c>
      <c r="E43" s="91" t="s">
        <v>793</v>
      </c>
      <c r="F43" s="91" t="s">
        <v>937</v>
      </c>
    </row>
    <row r="44" spans="1:6" ht="18" customHeight="1">
      <c r="A44" s="91">
        <v>2502225297</v>
      </c>
      <c r="B44" s="91" t="s">
        <v>938</v>
      </c>
      <c r="C44" s="91" t="s">
        <v>869</v>
      </c>
      <c r="D44" s="91" t="s">
        <v>939</v>
      </c>
      <c r="E44" s="91" t="s">
        <v>793</v>
      </c>
      <c r="F44" s="91" t="s">
        <v>940</v>
      </c>
    </row>
    <row r="45" spans="1:6" ht="18" customHeight="1">
      <c r="A45" s="91">
        <v>2502225298</v>
      </c>
      <c r="B45" s="91" t="s">
        <v>941</v>
      </c>
      <c r="C45" s="91" t="s">
        <v>942</v>
      </c>
      <c r="D45" s="91" t="s">
        <v>943</v>
      </c>
      <c r="E45" s="91" t="s">
        <v>793</v>
      </c>
      <c r="F45" s="91" t="s">
        <v>944</v>
      </c>
    </row>
    <row r="46" spans="1:6" ht="18" customHeight="1">
      <c r="A46" s="91">
        <v>2502225672</v>
      </c>
      <c r="B46" s="91" t="s">
        <v>945</v>
      </c>
      <c r="C46" s="91" t="s">
        <v>946</v>
      </c>
      <c r="D46" s="91" t="s">
        <v>947</v>
      </c>
      <c r="E46" s="91" t="s">
        <v>793</v>
      </c>
      <c r="F46" s="91" t="s">
        <v>948</v>
      </c>
    </row>
    <row r="47" spans="1:6" ht="18" customHeight="1">
      <c r="A47" s="91">
        <v>2502229974</v>
      </c>
      <c r="B47" s="91" t="s">
        <v>718</v>
      </c>
      <c r="C47" s="91" t="s">
        <v>935</v>
      </c>
      <c r="D47" s="91" t="s">
        <v>949</v>
      </c>
      <c r="E47" s="91" t="s">
        <v>793</v>
      </c>
      <c r="F47" s="91" t="s">
        <v>950</v>
      </c>
    </row>
    <row r="48" spans="1:6" ht="18" customHeight="1">
      <c r="A48" s="91">
        <v>2502229975</v>
      </c>
      <c r="B48" s="91" t="s">
        <v>951</v>
      </c>
      <c r="C48" s="91" t="s">
        <v>952</v>
      </c>
      <c r="D48" s="91" t="s">
        <v>953</v>
      </c>
      <c r="E48" s="91" t="s">
        <v>793</v>
      </c>
      <c r="F48" s="91" t="s">
        <v>954</v>
      </c>
    </row>
    <row r="49" spans="1:6" ht="18" customHeight="1">
      <c r="A49" s="91">
        <v>2502237507</v>
      </c>
      <c r="B49" s="91" t="s">
        <v>955</v>
      </c>
      <c r="C49" s="91" t="s">
        <v>956</v>
      </c>
      <c r="D49" s="91" t="s">
        <v>957</v>
      </c>
      <c r="E49" s="91" t="s">
        <v>793</v>
      </c>
      <c r="F49" s="91" t="s">
        <v>958</v>
      </c>
    </row>
    <row r="50" spans="1:6" ht="18" customHeight="1">
      <c r="A50" s="91">
        <v>2502237510</v>
      </c>
      <c r="B50" s="91" t="s">
        <v>959</v>
      </c>
      <c r="C50" s="91" t="s">
        <v>960</v>
      </c>
      <c r="D50" s="91" t="s">
        <v>961</v>
      </c>
      <c r="E50" s="91" t="s">
        <v>793</v>
      </c>
      <c r="F50" s="91" t="s">
        <v>962</v>
      </c>
    </row>
    <row r="51" spans="1:6" ht="18" customHeight="1">
      <c r="A51" s="91">
        <v>2502237511</v>
      </c>
      <c r="B51" s="91" t="s">
        <v>396</v>
      </c>
      <c r="C51" s="91" t="s">
        <v>963</v>
      </c>
      <c r="D51" s="91" t="s">
        <v>964</v>
      </c>
      <c r="E51" s="91" t="s">
        <v>793</v>
      </c>
      <c r="F51" s="91" t="s">
        <v>965</v>
      </c>
    </row>
    <row r="52" spans="1:6" ht="18" customHeight="1">
      <c r="A52" s="91">
        <v>2502306076</v>
      </c>
      <c r="B52" s="91" t="s">
        <v>425</v>
      </c>
      <c r="C52" s="91" t="s">
        <v>966</v>
      </c>
      <c r="D52" s="91" t="s">
        <v>967</v>
      </c>
      <c r="E52" s="91" t="s">
        <v>793</v>
      </c>
      <c r="F52" s="91" t="s">
        <v>968</v>
      </c>
    </row>
    <row r="53" spans="1:6" ht="18" customHeight="1">
      <c r="A53" s="91">
        <v>2502314693</v>
      </c>
      <c r="B53" s="91" t="s">
        <v>397</v>
      </c>
      <c r="C53" s="91" t="s">
        <v>969</v>
      </c>
      <c r="D53" s="91" t="s">
        <v>970</v>
      </c>
      <c r="E53" s="91" t="s">
        <v>793</v>
      </c>
      <c r="F53" s="91" t="s">
        <v>971</v>
      </c>
    </row>
    <row r="54" spans="1:6" ht="18" customHeight="1">
      <c r="A54" s="91">
        <v>2502314698</v>
      </c>
      <c r="B54" s="91" t="s">
        <v>972</v>
      </c>
      <c r="C54" s="91" t="s">
        <v>916</v>
      </c>
      <c r="D54" s="91" t="s">
        <v>973</v>
      </c>
      <c r="E54" s="91" t="s">
        <v>793</v>
      </c>
      <c r="F54" s="91" t="s">
        <v>974</v>
      </c>
    </row>
    <row r="55" spans="1:6" ht="18" customHeight="1">
      <c r="A55" s="91">
        <v>2502356701</v>
      </c>
      <c r="B55" s="91" t="s">
        <v>975</v>
      </c>
      <c r="C55" s="91" t="s">
        <v>976</v>
      </c>
      <c r="D55" s="91" t="s">
        <v>977</v>
      </c>
      <c r="E55" s="91" t="s">
        <v>793</v>
      </c>
      <c r="F55" s="91" t="s">
        <v>978</v>
      </c>
    </row>
    <row r="56" spans="1:6" ht="18" customHeight="1">
      <c r="A56" s="91">
        <v>2502356702</v>
      </c>
      <c r="B56" s="91" t="s">
        <v>979</v>
      </c>
      <c r="C56" s="91" t="s">
        <v>980</v>
      </c>
      <c r="D56" s="91" t="s">
        <v>981</v>
      </c>
      <c r="E56" s="91" t="s">
        <v>793</v>
      </c>
      <c r="F56" s="91" t="s">
        <v>982</v>
      </c>
    </row>
    <row r="57" spans="1:6" ht="18" customHeight="1">
      <c r="A57" s="91">
        <v>2502357578</v>
      </c>
      <c r="B57" s="91" t="s">
        <v>983</v>
      </c>
      <c r="C57" s="91" t="s">
        <v>984</v>
      </c>
      <c r="D57" s="91" t="s">
        <v>985</v>
      </c>
      <c r="E57" s="91" t="s">
        <v>793</v>
      </c>
      <c r="F57" s="91" t="s">
        <v>986</v>
      </c>
    </row>
    <row r="58" spans="1:6" ht="18" customHeight="1">
      <c r="A58" s="91">
        <v>2502363248</v>
      </c>
      <c r="B58" s="91" t="s">
        <v>987</v>
      </c>
      <c r="C58" s="91" t="s">
        <v>158</v>
      </c>
      <c r="D58" s="91" t="s">
        <v>988</v>
      </c>
      <c r="E58" s="91" t="s">
        <v>793</v>
      </c>
      <c r="F58" s="91" t="s">
        <v>989</v>
      </c>
    </row>
    <row r="59" spans="1:6" ht="18" customHeight="1">
      <c r="A59" s="91">
        <v>2502434126</v>
      </c>
      <c r="B59" s="91" t="s">
        <v>990</v>
      </c>
      <c r="C59" s="91" t="s">
        <v>835</v>
      </c>
      <c r="D59" s="91" t="s">
        <v>991</v>
      </c>
      <c r="E59" s="91" t="s">
        <v>793</v>
      </c>
      <c r="F59" s="91" t="s">
        <v>992</v>
      </c>
    </row>
    <row r="60" spans="1:6" ht="18" customHeight="1">
      <c r="A60" s="91">
        <v>2502434200</v>
      </c>
      <c r="B60" s="91" t="s">
        <v>993</v>
      </c>
      <c r="C60" s="91" t="s">
        <v>994</v>
      </c>
      <c r="D60" s="91" t="s">
        <v>995</v>
      </c>
      <c r="E60" s="91" t="s">
        <v>793</v>
      </c>
      <c r="F60" s="91" t="s">
        <v>996</v>
      </c>
    </row>
    <row r="61" spans="1:6" ht="18" customHeight="1">
      <c r="A61" s="91">
        <v>2502438345</v>
      </c>
      <c r="B61" s="91" t="s">
        <v>997</v>
      </c>
      <c r="C61" s="91" t="s">
        <v>893</v>
      </c>
      <c r="D61" s="91" t="s">
        <v>998</v>
      </c>
      <c r="E61" s="91" t="s">
        <v>793</v>
      </c>
      <c r="F61" s="91" t="s">
        <v>999</v>
      </c>
    </row>
    <row r="62" spans="1:6" ht="18" customHeight="1">
      <c r="A62" s="91">
        <v>2502476161</v>
      </c>
      <c r="B62" s="91" t="s">
        <v>1000</v>
      </c>
      <c r="C62" s="91" t="s">
        <v>890</v>
      </c>
      <c r="D62" s="91" t="s">
        <v>1001</v>
      </c>
      <c r="E62" s="91" t="s">
        <v>793</v>
      </c>
      <c r="F62" s="91" t="s">
        <v>1002</v>
      </c>
    </row>
    <row r="63" spans="1:6" ht="18" customHeight="1">
      <c r="A63" s="91">
        <v>2502484163</v>
      </c>
      <c r="B63" s="91" t="s">
        <v>1003</v>
      </c>
      <c r="C63" s="91" t="s">
        <v>1004</v>
      </c>
      <c r="D63" s="91" t="s">
        <v>1005</v>
      </c>
      <c r="E63" s="91" t="s">
        <v>793</v>
      </c>
      <c r="F63" s="91" t="s">
        <v>1006</v>
      </c>
    </row>
    <row r="64" spans="1:6" ht="18" customHeight="1">
      <c r="A64" s="91">
        <v>2502506260</v>
      </c>
      <c r="B64" s="91" t="s">
        <v>39</v>
      </c>
      <c r="C64" s="91" t="s">
        <v>865</v>
      </c>
      <c r="D64" s="91" t="s">
        <v>1007</v>
      </c>
      <c r="E64" s="91" t="s">
        <v>793</v>
      </c>
      <c r="F64" s="91" t="s">
        <v>1008</v>
      </c>
    </row>
    <row r="65" spans="1:6" ht="18" customHeight="1">
      <c r="A65" s="91">
        <v>2502506297</v>
      </c>
      <c r="B65" s="91" t="s">
        <v>1009</v>
      </c>
      <c r="C65" s="91" t="s">
        <v>1010</v>
      </c>
      <c r="D65" s="91" t="s">
        <v>1011</v>
      </c>
      <c r="E65" s="91" t="s">
        <v>793</v>
      </c>
      <c r="F65" s="91" t="s">
        <v>1012</v>
      </c>
    </row>
    <row r="66" spans="1:6" ht="18" customHeight="1">
      <c r="A66" s="91">
        <v>2502506334</v>
      </c>
      <c r="B66" s="91" t="s">
        <v>1013</v>
      </c>
      <c r="C66" s="91" t="s">
        <v>1014</v>
      </c>
      <c r="D66" s="91" t="s">
        <v>1015</v>
      </c>
      <c r="E66" s="91" t="s">
        <v>793</v>
      </c>
      <c r="F66" s="91" t="s">
        <v>1016</v>
      </c>
    </row>
    <row r="67" spans="1:6" ht="18" customHeight="1">
      <c r="A67" s="91">
        <v>2502506518</v>
      </c>
      <c r="B67" s="91" t="s">
        <v>1017</v>
      </c>
      <c r="C67" s="91" t="s">
        <v>825</v>
      </c>
      <c r="D67" s="91" t="s">
        <v>1018</v>
      </c>
      <c r="E67" s="91" t="s">
        <v>793</v>
      </c>
      <c r="F67" s="91" t="s">
        <v>1019</v>
      </c>
    </row>
    <row r="68" spans="1:6" ht="18" customHeight="1">
      <c r="A68" s="91">
        <v>2502506524</v>
      </c>
      <c r="B68" s="91" t="s">
        <v>1020</v>
      </c>
      <c r="C68" s="91" t="s">
        <v>1021</v>
      </c>
      <c r="D68" s="91" t="s">
        <v>1022</v>
      </c>
      <c r="E68" s="91" t="s">
        <v>793</v>
      </c>
      <c r="F68" s="91" t="s">
        <v>1023</v>
      </c>
    </row>
    <row r="69" spans="1:6" ht="18" customHeight="1">
      <c r="A69" s="91">
        <v>2502516143</v>
      </c>
      <c r="B69" s="91" t="s">
        <v>1024</v>
      </c>
      <c r="C69" s="91" t="s">
        <v>1021</v>
      </c>
      <c r="D69" s="91" t="s">
        <v>1025</v>
      </c>
      <c r="E69" s="91" t="s">
        <v>793</v>
      </c>
      <c r="F69" s="91" t="s">
        <v>1026</v>
      </c>
    </row>
    <row r="70" spans="1:6" ht="18" customHeight="1">
      <c r="A70" s="91">
        <v>2502516906</v>
      </c>
      <c r="B70" s="91" t="s">
        <v>1027</v>
      </c>
      <c r="C70" s="91" t="s">
        <v>1028</v>
      </c>
      <c r="D70" s="91" t="s">
        <v>1029</v>
      </c>
      <c r="E70" s="91" t="s">
        <v>793</v>
      </c>
      <c r="F70" s="91" t="s">
        <v>1030</v>
      </c>
    </row>
    <row r="71" spans="1:6" ht="18" customHeight="1">
      <c r="A71" s="91">
        <v>2502517032</v>
      </c>
      <c r="B71" s="91" t="s">
        <v>1031</v>
      </c>
      <c r="C71" s="91" t="s">
        <v>1032</v>
      </c>
      <c r="D71" s="91" t="s">
        <v>1033</v>
      </c>
      <c r="E71" s="91" t="s">
        <v>793</v>
      </c>
      <c r="F71" s="91" t="s">
        <v>1034</v>
      </c>
    </row>
    <row r="72" spans="1:6" ht="18" customHeight="1">
      <c r="A72" s="91">
        <v>2502525190</v>
      </c>
      <c r="B72" s="91" t="s">
        <v>1035</v>
      </c>
      <c r="C72" s="91" t="s">
        <v>924</v>
      </c>
      <c r="D72" s="91" t="s">
        <v>1036</v>
      </c>
      <c r="E72" s="91" t="s">
        <v>793</v>
      </c>
      <c r="F72" s="91" t="s">
        <v>1037</v>
      </c>
    </row>
    <row r="73" spans="1:6" ht="18" customHeight="1">
      <c r="A73" s="91">
        <v>2502525191</v>
      </c>
      <c r="B73" s="91" t="s">
        <v>1038</v>
      </c>
      <c r="C73" s="91" t="s">
        <v>924</v>
      </c>
      <c r="D73" s="91" t="s">
        <v>1039</v>
      </c>
      <c r="E73" s="91" t="s">
        <v>793</v>
      </c>
      <c r="F73" s="91" t="s">
        <v>1040</v>
      </c>
    </row>
    <row r="74" spans="1:6" ht="18" customHeight="1">
      <c r="A74" s="91">
        <v>2502577942</v>
      </c>
      <c r="B74" s="91" t="s">
        <v>1041</v>
      </c>
      <c r="C74" s="91" t="s">
        <v>1042</v>
      </c>
      <c r="D74" s="91" t="s">
        <v>1043</v>
      </c>
      <c r="E74" s="91" t="s">
        <v>793</v>
      </c>
      <c r="F74" s="91"/>
    </row>
    <row r="75" spans="1:6" ht="18" customHeight="1">
      <c r="A75" s="91">
        <v>2502585337</v>
      </c>
      <c r="B75" s="91" t="s">
        <v>1044</v>
      </c>
      <c r="C75" s="91" t="s">
        <v>1045</v>
      </c>
      <c r="D75" s="91" t="s">
        <v>1046</v>
      </c>
      <c r="E75" s="91" t="s">
        <v>793</v>
      </c>
      <c r="F75" s="91" t="s">
        <v>1047</v>
      </c>
    </row>
    <row r="76" spans="1:6" ht="18" customHeight="1">
      <c r="A76" s="91">
        <v>2502587547</v>
      </c>
      <c r="B76" s="91" t="s">
        <v>1048</v>
      </c>
      <c r="C76" s="91" t="s">
        <v>869</v>
      </c>
      <c r="D76" s="91" t="s">
        <v>1049</v>
      </c>
      <c r="E76" s="91" t="s">
        <v>793</v>
      </c>
      <c r="F76" s="91" t="s">
        <v>1050</v>
      </c>
    </row>
    <row r="77" spans="1:6" ht="18" customHeight="1">
      <c r="A77" s="91">
        <v>2502588042</v>
      </c>
      <c r="B77" s="91" t="s">
        <v>1051</v>
      </c>
      <c r="C77" s="91" t="s">
        <v>900</v>
      </c>
      <c r="D77" s="91" t="s">
        <v>1052</v>
      </c>
      <c r="E77" s="91" t="s">
        <v>793</v>
      </c>
      <c r="F77" s="91" t="s">
        <v>1053</v>
      </c>
    </row>
    <row r="78" spans="1:6" ht="18" customHeight="1">
      <c r="A78" s="91">
        <v>2502588058</v>
      </c>
      <c r="B78" s="91" t="s">
        <v>1054</v>
      </c>
      <c r="C78" s="91" t="s">
        <v>1055</v>
      </c>
      <c r="D78" s="91" t="s">
        <v>1056</v>
      </c>
      <c r="E78" s="91" t="s">
        <v>793</v>
      </c>
      <c r="F78" s="91" t="s">
        <v>1057</v>
      </c>
    </row>
    <row r="79" spans="1:6" ht="18" customHeight="1">
      <c r="A79" s="91">
        <v>2502588098</v>
      </c>
      <c r="B79" s="91" t="s">
        <v>1058</v>
      </c>
      <c r="C79" s="91" t="s">
        <v>1059</v>
      </c>
      <c r="D79" s="91" t="s">
        <v>1060</v>
      </c>
      <c r="E79" s="91" t="s">
        <v>793</v>
      </c>
      <c r="F79" s="91" t="s">
        <v>1061</v>
      </c>
    </row>
    <row r="80" spans="1:6" ht="18" customHeight="1">
      <c r="A80" s="91">
        <v>2502662096</v>
      </c>
      <c r="B80" s="91" t="s">
        <v>1062</v>
      </c>
      <c r="C80" s="91" t="s">
        <v>869</v>
      </c>
      <c r="D80" s="91" t="s">
        <v>1063</v>
      </c>
      <c r="E80" s="91" t="s">
        <v>793</v>
      </c>
      <c r="F80" s="91" t="s">
        <v>1064</v>
      </c>
    </row>
    <row r="81" spans="1:6" ht="18" customHeight="1">
      <c r="A81" s="91">
        <v>2502666583</v>
      </c>
      <c r="B81" s="91" t="s">
        <v>1065</v>
      </c>
      <c r="C81" s="91" t="s">
        <v>1066</v>
      </c>
      <c r="D81" s="91" t="s">
        <v>1067</v>
      </c>
      <c r="E81" s="91" t="s">
        <v>793</v>
      </c>
      <c r="F81" s="91" t="s">
        <v>1068</v>
      </c>
    </row>
    <row r="82" spans="1:6" ht="18" customHeight="1">
      <c r="A82" s="91">
        <v>2502675313</v>
      </c>
      <c r="B82" s="91" t="s">
        <v>1069</v>
      </c>
      <c r="C82" s="91" t="s">
        <v>1070</v>
      </c>
      <c r="D82" s="91" t="s">
        <v>1071</v>
      </c>
      <c r="E82" s="91" t="s">
        <v>793</v>
      </c>
      <c r="F82" s="91" t="s">
        <v>1072</v>
      </c>
    </row>
    <row r="83" spans="1:6" ht="18" customHeight="1">
      <c r="A83" s="91">
        <v>2502675790</v>
      </c>
      <c r="B83" s="91" t="s">
        <v>1073</v>
      </c>
      <c r="C83" s="91" t="s">
        <v>1074</v>
      </c>
      <c r="D83" s="91" t="s">
        <v>1075</v>
      </c>
      <c r="E83" s="91" t="s">
        <v>793</v>
      </c>
      <c r="F83" s="91" t="s">
        <v>1076</v>
      </c>
    </row>
    <row r="84" spans="1:6" ht="18" customHeight="1">
      <c r="A84" s="91">
        <v>2502675802</v>
      </c>
      <c r="B84" s="91" t="s">
        <v>1077</v>
      </c>
      <c r="C84" s="91" t="s">
        <v>1078</v>
      </c>
      <c r="D84" s="91" t="s">
        <v>1079</v>
      </c>
      <c r="E84" s="91" t="s">
        <v>793</v>
      </c>
      <c r="F84" s="91" t="s">
        <v>1080</v>
      </c>
    </row>
    <row r="85" spans="1:6" ht="18" customHeight="1">
      <c r="A85" s="91">
        <v>2502701514</v>
      </c>
      <c r="B85" s="91" t="s">
        <v>1081</v>
      </c>
      <c r="C85" s="91" t="s">
        <v>1082</v>
      </c>
      <c r="D85" s="91" t="s">
        <v>1083</v>
      </c>
      <c r="E85" s="91" t="s">
        <v>793</v>
      </c>
      <c r="F85" s="91" t="s">
        <v>1084</v>
      </c>
    </row>
    <row r="86" spans="1:6" ht="18" customHeight="1">
      <c r="A86" s="91">
        <v>2502712881</v>
      </c>
      <c r="B86" s="91" t="s">
        <v>1085</v>
      </c>
      <c r="C86" s="91" t="s">
        <v>900</v>
      </c>
      <c r="D86" s="91" t="s">
        <v>1086</v>
      </c>
      <c r="E86" s="91" t="s">
        <v>793</v>
      </c>
      <c r="F86" s="91" t="s">
        <v>1087</v>
      </c>
    </row>
    <row r="87" spans="1:6" ht="18" customHeight="1">
      <c r="A87" s="91">
        <v>2502714364</v>
      </c>
      <c r="B87" s="91" t="s">
        <v>1088</v>
      </c>
      <c r="C87" s="91" t="s">
        <v>1089</v>
      </c>
      <c r="D87" s="91" t="s">
        <v>1090</v>
      </c>
      <c r="E87" s="91" t="s">
        <v>793</v>
      </c>
      <c r="F87" s="91" t="s">
        <v>1091</v>
      </c>
    </row>
    <row r="88" spans="1:6" ht="18" customHeight="1">
      <c r="A88" s="91">
        <v>2502714498</v>
      </c>
      <c r="B88" s="91" t="s">
        <v>1092</v>
      </c>
      <c r="C88" s="91" t="s">
        <v>1093</v>
      </c>
      <c r="D88" s="91" t="s">
        <v>1094</v>
      </c>
      <c r="E88" s="91" t="s">
        <v>793</v>
      </c>
      <c r="F88" s="91" t="s">
        <v>1095</v>
      </c>
    </row>
    <row r="89" spans="1:6" ht="18" customHeight="1">
      <c r="A89" s="91">
        <v>2502726455</v>
      </c>
      <c r="B89" s="91" t="s">
        <v>1096</v>
      </c>
      <c r="C89" s="91" t="s">
        <v>807</v>
      </c>
      <c r="D89" s="91" t="s">
        <v>1097</v>
      </c>
      <c r="E89" s="91" t="s">
        <v>793</v>
      </c>
      <c r="F89" s="91" t="s">
        <v>1098</v>
      </c>
    </row>
    <row r="90" spans="1:6" ht="18" customHeight="1">
      <c r="A90" s="91">
        <v>2502728126</v>
      </c>
      <c r="B90" s="91" t="s">
        <v>1099</v>
      </c>
      <c r="C90" s="91" t="s">
        <v>904</v>
      </c>
      <c r="D90" s="91" t="s">
        <v>1100</v>
      </c>
      <c r="E90" s="91" t="s">
        <v>793</v>
      </c>
      <c r="F90" s="91" t="s">
        <v>1101</v>
      </c>
    </row>
    <row r="91" spans="1:6" ht="18" customHeight="1">
      <c r="A91" s="91">
        <v>2502728368</v>
      </c>
      <c r="B91" s="91" t="s">
        <v>1102</v>
      </c>
      <c r="C91" s="91" t="s">
        <v>900</v>
      </c>
      <c r="D91" s="91" t="s">
        <v>1103</v>
      </c>
      <c r="E91" s="91" t="s">
        <v>793</v>
      </c>
      <c r="F91" s="91" t="s">
        <v>1104</v>
      </c>
    </row>
    <row r="92" spans="1:6" ht="18" customHeight="1">
      <c r="A92" s="91">
        <v>2502729546</v>
      </c>
      <c r="B92" s="91" t="s">
        <v>1105</v>
      </c>
      <c r="C92" s="91" t="s">
        <v>916</v>
      </c>
      <c r="D92" s="91" t="s">
        <v>1106</v>
      </c>
      <c r="E92" s="91" t="s">
        <v>793</v>
      </c>
      <c r="F92" s="91" t="s">
        <v>1107</v>
      </c>
    </row>
    <row r="93" spans="1:6" ht="18" customHeight="1">
      <c r="A93" s="91">
        <v>2502729551</v>
      </c>
      <c r="B93" s="91" t="s">
        <v>1108</v>
      </c>
      <c r="C93" s="91" t="s">
        <v>815</v>
      </c>
      <c r="D93" s="91" t="s">
        <v>1109</v>
      </c>
      <c r="E93" s="91" t="s">
        <v>793</v>
      </c>
      <c r="F93" s="91" t="s">
        <v>1110</v>
      </c>
    </row>
    <row r="94" spans="1:6" ht="18" customHeight="1">
      <c r="A94" s="91">
        <v>2502761576</v>
      </c>
      <c r="B94" s="91" t="s">
        <v>1111</v>
      </c>
      <c r="C94" s="91" t="s">
        <v>878</v>
      </c>
      <c r="D94" s="91" t="s">
        <v>1112</v>
      </c>
      <c r="E94" s="91" t="s">
        <v>793</v>
      </c>
      <c r="F94" s="91" t="s">
        <v>1113</v>
      </c>
    </row>
    <row r="95" spans="1:6" ht="18" customHeight="1">
      <c r="A95" s="91">
        <v>2502819237</v>
      </c>
      <c r="B95" s="91" t="s">
        <v>1114</v>
      </c>
      <c r="C95" s="91" t="s">
        <v>1115</v>
      </c>
      <c r="D95" s="91" t="s">
        <v>1116</v>
      </c>
      <c r="E95" s="91" t="s">
        <v>793</v>
      </c>
      <c r="F95" s="91" t="s">
        <v>1117</v>
      </c>
    </row>
    <row r="96" spans="1:6" ht="18" customHeight="1">
      <c r="A96" s="91">
        <v>2502838876</v>
      </c>
      <c r="B96" s="91" t="s">
        <v>1118</v>
      </c>
      <c r="C96" s="91" t="s">
        <v>1119</v>
      </c>
      <c r="D96" s="91" t="s">
        <v>1120</v>
      </c>
      <c r="E96" s="91" t="s">
        <v>793</v>
      </c>
      <c r="F96" s="91" t="s">
        <v>1121</v>
      </c>
    </row>
    <row r="97" spans="1:6" ht="18" customHeight="1">
      <c r="A97" s="91">
        <v>2502838920</v>
      </c>
      <c r="B97" s="91" t="s">
        <v>1122</v>
      </c>
      <c r="C97" s="91" t="s">
        <v>963</v>
      </c>
      <c r="D97" s="91" t="s">
        <v>1123</v>
      </c>
      <c r="E97" s="91" t="s">
        <v>793</v>
      </c>
      <c r="F97" s="91" t="s">
        <v>1124</v>
      </c>
    </row>
    <row r="98" spans="1:6" ht="18" customHeight="1">
      <c r="A98" s="91">
        <v>2502840675</v>
      </c>
      <c r="B98" s="91" t="s">
        <v>1125</v>
      </c>
      <c r="C98" s="91" t="s">
        <v>1126</v>
      </c>
      <c r="D98" s="91" t="s">
        <v>1127</v>
      </c>
      <c r="E98" s="91" t="s">
        <v>793</v>
      </c>
      <c r="F98" s="91" t="s">
        <v>1128</v>
      </c>
    </row>
    <row r="99" spans="1:6" ht="18" customHeight="1">
      <c r="A99" s="91">
        <v>2502863866</v>
      </c>
      <c r="B99" s="91" t="s">
        <v>1129</v>
      </c>
      <c r="C99" s="91" t="s">
        <v>1130</v>
      </c>
      <c r="D99" s="91" t="s">
        <v>1131</v>
      </c>
      <c r="E99" s="91" t="s">
        <v>793</v>
      </c>
      <c r="F99" s="91"/>
    </row>
    <row r="100" spans="1:6" ht="18" customHeight="1">
      <c r="A100" s="91">
        <v>2502863898</v>
      </c>
      <c r="B100" s="91" t="s">
        <v>1132</v>
      </c>
      <c r="C100" s="91" t="s">
        <v>1126</v>
      </c>
      <c r="D100" s="91" t="s">
        <v>1133</v>
      </c>
      <c r="E100" s="91" t="s">
        <v>793</v>
      </c>
      <c r="F100" s="91" t="s">
        <v>1134</v>
      </c>
    </row>
    <row r="101" spans="1:6" ht="18" customHeight="1">
      <c r="A101" s="91">
        <v>2502864145</v>
      </c>
      <c r="B101" s="91" t="s">
        <v>222</v>
      </c>
      <c r="C101" s="91" t="s">
        <v>835</v>
      </c>
      <c r="D101" s="91" t="s">
        <v>1135</v>
      </c>
      <c r="E101" s="91" t="s">
        <v>793</v>
      </c>
      <c r="F101" s="91" t="s">
        <v>1136</v>
      </c>
    </row>
    <row r="102" spans="1:6" ht="18" customHeight="1">
      <c r="A102" s="91">
        <v>2502864156</v>
      </c>
      <c r="B102" s="91" t="s">
        <v>1137</v>
      </c>
      <c r="C102" s="91" t="s">
        <v>1004</v>
      </c>
      <c r="D102" s="91" t="s">
        <v>1138</v>
      </c>
      <c r="E102" s="91" t="s">
        <v>793</v>
      </c>
      <c r="F102" s="91" t="s">
        <v>1139</v>
      </c>
    </row>
    <row r="103" spans="1:6" ht="18" customHeight="1">
      <c r="A103" s="91">
        <v>2502864254</v>
      </c>
      <c r="B103" s="91" t="s">
        <v>1140</v>
      </c>
      <c r="C103" s="91" t="s">
        <v>1141</v>
      </c>
      <c r="D103" s="91" t="s">
        <v>1142</v>
      </c>
      <c r="E103" s="91" t="s">
        <v>793</v>
      </c>
      <c r="F103" s="91" t="s">
        <v>1143</v>
      </c>
    </row>
    <row r="104" spans="1:6" ht="18" customHeight="1">
      <c r="A104" s="91">
        <v>2502866056</v>
      </c>
      <c r="B104" s="91" t="s">
        <v>1144</v>
      </c>
      <c r="C104" s="91" t="s">
        <v>1145</v>
      </c>
      <c r="D104" s="91" t="s">
        <v>1146</v>
      </c>
      <c r="E104" s="91" t="s">
        <v>793</v>
      </c>
      <c r="F104" s="91" t="s">
        <v>1147</v>
      </c>
    </row>
    <row r="105" spans="1:6" ht="18" customHeight="1">
      <c r="A105" s="91">
        <v>2502866109</v>
      </c>
      <c r="B105" s="91" t="s">
        <v>1148</v>
      </c>
      <c r="C105" s="91" t="s">
        <v>1149</v>
      </c>
      <c r="D105" s="91" t="s">
        <v>1150</v>
      </c>
      <c r="E105" s="91" t="s">
        <v>793</v>
      </c>
      <c r="F105" s="91" t="s">
        <v>1151</v>
      </c>
    </row>
    <row r="106" spans="1:6" ht="18" customHeight="1">
      <c r="A106" s="91">
        <v>2502866224</v>
      </c>
      <c r="B106" s="91" t="s">
        <v>1152</v>
      </c>
      <c r="C106" s="91" t="s">
        <v>1153</v>
      </c>
      <c r="D106" s="91" t="s">
        <v>1154</v>
      </c>
      <c r="E106" s="91" t="s">
        <v>793</v>
      </c>
      <c r="F106" s="91" t="s">
        <v>1155</v>
      </c>
    </row>
    <row r="107" spans="1:6" ht="18" customHeight="1">
      <c r="A107" s="91">
        <v>2502866227</v>
      </c>
      <c r="B107" s="91" t="s">
        <v>1156</v>
      </c>
      <c r="C107" s="91" t="s">
        <v>878</v>
      </c>
      <c r="D107" s="91" t="s">
        <v>1157</v>
      </c>
      <c r="E107" s="91" t="s">
        <v>793</v>
      </c>
      <c r="F107" s="91" t="s">
        <v>1158</v>
      </c>
    </row>
    <row r="108" spans="1:6" ht="18" customHeight="1">
      <c r="A108" s="91">
        <v>2502866244</v>
      </c>
      <c r="B108" s="91" t="s">
        <v>652</v>
      </c>
      <c r="C108" s="91" t="s">
        <v>1159</v>
      </c>
      <c r="D108" s="91" t="s">
        <v>1160</v>
      </c>
      <c r="E108" s="91" t="s">
        <v>793</v>
      </c>
      <c r="F108" s="91" t="s">
        <v>1161</v>
      </c>
    </row>
    <row r="109" spans="1:6" ht="18" customHeight="1">
      <c r="A109" s="91">
        <v>2502866431</v>
      </c>
      <c r="B109" s="91" t="s">
        <v>1162</v>
      </c>
      <c r="C109" s="91" t="s">
        <v>1163</v>
      </c>
      <c r="D109" s="91" t="s">
        <v>1164</v>
      </c>
      <c r="E109" s="91" t="s">
        <v>793</v>
      </c>
      <c r="F109" s="91" t="s">
        <v>1165</v>
      </c>
    </row>
    <row r="110" spans="1:6" ht="18" customHeight="1">
      <c r="A110" s="91">
        <v>2502868512</v>
      </c>
      <c r="B110" s="91" t="s">
        <v>1166</v>
      </c>
      <c r="C110" s="91" t="s">
        <v>1167</v>
      </c>
      <c r="D110" s="91" t="s">
        <v>1168</v>
      </c>
      <c r="E110" s="91" t="s">
        <v>793</v>
      </c>
      <c r="F110" s="91" t="s">
        <v>1169</v>
      </c>
    </row>
    <row r="111" spans="1:6" ht="18" customHeight="1">
      <c r="A111" s="91">
        <v>2502913295</v>
      </c>
      <c r="B111" s="91" t="s">
        <v>1170</v>
      </c>
      <c r="C111" s="91" t="s">
        <v>1171</v>
      </c>
      <c r="D111" s="91" t="s">
        <v>1172</v>
      </c>
      <c r="E111" s="91" t="s">
        <v>793</v>
      </c>
      <c r="F111" s="91" t="s">
        <v>1173</v>
      </c>
    </row>
    <row r="112" spans="1:6" ht="18" customHeight="1">
      <c r="A112" s="91">
        <v>2502949356</v>
      </c>
      <c r="B112" s="91" t="s">
        <v>1174</v>
      </c>
      <c r="C112" s="91" t="s">
        <v>1175</v>
      </c>
      <c r="D112" s="91" t="s">
        <v>1176</v>
      </c>
      <c r="E112" s="91" t="s">
        <v>793</v>
      </c>
      <c r="F112" s="91" t="s">
        <v>1177</v>
      </c>
    </row>
    <row r="113" spans="1:6" ht="18" customHeight="1">
      <c r="A113" s="91">
        <v>2502987769</v>
      </c>
      <c r="B113" s="91" t="s">
        <v>1178</v>
      </c>
      <c r="C113" s="91" t="s">
        <v>1179</v>
      </c>
      <c r="D113" s="91" t="s">
        <v>1180</v>
      </c>
      <c r="E113" s="91" t="s">
        <v>793</v>
      </c>
      <c r="F113" s="91" t="s">
        <v>1181</v>
      </c>
    </row>
    <row r="114" spans="1:6" ht="18" customHeight="1">
      <c r="A114" s="91">
        <v>2502996410</v>
      </c>
      <c r="B114" s="91" t="s">
        <v>1182</v>
      </c>
      <c r="C114" s="91" t="s">
        <v>1183</v>
      </c>
      <c r="D114" s="91" t="s">
        <v>1184</v>
      </c>
      <c r="E114" s="91" t="s">
        <v>793</v>
      </c>
      <c r="F114" s="91" t="s">
        <v>1185</v>
      </c>
    </row>
    <row r="115" spans="1:6" ht="18" customHeight="1">
      <c r="A115" s="91">
        <v>2503000473</v>
      </c>
      <c r="B115" s="91" t="s">
        <v>1186</v>
      </c>
      <c r="C115" s="91" t="s">
        <v>1187</v>
      </c>
      <c r="D115" s="91" t="s">
        <v>1188</v>
      </c>
      <c r="E115" s="91" t="s">
        <v>793</v>
      </c>
      <c r="F115" s="91" t="s">
        <v>1189</v>
      </c>
    </row>
    <row r="116" spans="1:6" ht="18" customHeight="1">
      <c r="A116" s="91">
        <v>2503010283</v>
      </c>
      <c r="B116" s="91" t="s">
        <v>1190</v>
      </c>
      <c r="C116" s="91" t="s">
        <v>927</v>
      </c>
      <c r="D116" s="91" t="s">
        <v>1191</v>
      </c>
      <c r="E116" s="91" t="s">
        <v>793</v>
      </c>
      <c r="F116" s="91" t="s">
        <v>1192</v>
      </c>
    </row>
    <row r="117" spans="1:6" ht="18" customHeight="1">
      <c r="A117" s="91">
        <v>2503102859</v>
      </c>
      <c r="B117" s="91" t="s">
        <v>1193</v>
      </c>
      <c r="C117" s="91" t="s">
        <v>1194</v>
      </c>
      <c r="D117" s="91" t="s">
        <v>1195</v>
      </c>
      <c r="E117" s="91" t="s">
        <v>793</v>
      </c>
      <c r="F117" s="91" t="s">
        <v>1196</v>
      </c>
    </row>
    <row r="118" spans="1:6" ht="18" customHeight="1">
      <c r="A118" s="91">
        <v>2503117842</v>
      </c>
      <c r="B118" s="91" t="s">
        <v>195</v>
      </c>
      <c r="C118" s="91" t="s">
        <v>791</v>
      </c>
      <c r="D118" s="91" t="s">
        <v>1197</v>
      </c>
      <c r="E118" s="91" t="s">
        <v>793</v>
      </c>
      <c r="F118" s="91" t="s">
        <v>1198</v>
      </c>
    </row>
    <row r="119" spans="1:6" ht="18" customHeight="1">
      <c r="A119" s="91">
        <v>2503173257</v>
      </c>
      <c r="B119" s="91" t="s">
        <v>1199</v>
      </c>
      <c r="C119" s="91" t="s">
        <v>1187</v>
      </c>
      <c r="D119" s="91" t="s">
        <v>1200</v>
      </c>
      <c r="E119" s="91" t="s">
        <v>793</v>
      </c>
      <c r="F119" s="91" t="s">
        <v>1201</v>
      </c>
    </row>
    <row r="120" spans="1:6" ht="18" customHeight="1">
      <c r="A120" s="91">
        <v>2503173311</v>
      </c>
      <c r="B120" s="91" t="s">
        <v>1202</v>
      </c>
      <c r="C120" s="91" t="s">
        <v>1203</v>
      </c>
      <c r="D120" s="91" t="s">
        <v>1204</v>
      </c>
      <c r="E120" s="91" t="s">
        <v>793</v>
      </c>
      <c r="F120" s="91" t="s">
        <v>1205</v>
      </c>
    </row>
    <row r="121" spans="1:6" ht="18" customHeight="1">
      <c r="A121" s="91">
        <v>2503173319</v>
      </c>
      <c r="B121" s="91" t="s">
        <v>1206</v>
      </c>
      <c r="C121" s="91" t="s">
        <v>893</v>
      </c>
      <c r="D121" s="91" t="s">
        <v>1207</v>
      </c>
      <c r="E121" s="91" t="s">
        <v>793</v>
      </c>
      <c r="F121" s="91" t="s">
        <v>1208</v>
      </c>
    </row>
    <row r="122" spans="1:6" ht="18" customHeight="1">
      <c r="A122" s="91">
        <v>2503175949</v>
      </c>
      <c r="B122" s="91" t="s">
        <v>1209</v>
      </c>
      <c r="C122" s="91" t="s">
        <v>1210</v>
      </c>
      <c r="D122" s="91" t="s">
        <v>1211</v>
      </c>
      <c r="E122" s="91" t="s">
        <v>793</v>
      </c>
      <c r="F122" s="91" t="s">
        <v>1212</v>
      </c>
    </row>
    <row r="123" spans="1:6" ht="18" customHeight="1">
      <c r="A123" s="91">
        <v>2503176000</v>
      </c>
      <c r="B123" s="91" t="s">
        <v>1213</v>
      </c>
      <c r="C123" s="91" t="s">
        <v>1214</v>
      </c>
      <c r="D123" s="91" t="s">
        <v>1215</v>
      </c>
      <c r="E123" s="91" t="s">
        <v>793</v>
      </c>
      <c r="F123" s="91" t="s">
        <v>1216</v>
      </c>
    </row>
    <row r="124" spans="1:6" ht="18" customHeight="1">
      <c r="A124" s="91">
        <v>2503176020</v>
      </c>
      <c r="B124" s="91" t="s">
        <v>1217</v>
      </c>
      <c r="C124" s="91" t="s">
        <v>1218</v>
      </c>
      <c r="D124" s="91" t="s">
        <v>1219</v>
      </c>
      <c r="E124" s="91" t="s">
        <v>793</v>
      </c>
      <c r="F124" s="91" t="s">
        <v>1220</v>
      </c>
    </row>
    <row r="125" spans="1:6" ht="18" customHeight="1">
      <c r="A125" s="91">
        <v>2503176047</v>
      </c>
      <c r="B125" s="91" t="s">
        <v>1221</v>
      </c>
      <c r="C125" s="91" t="s">
        <v>1222</v>
      </c>
      <c r="D125" s="91" t="s">
        <v>1223</v>
      </c>
      <c r="E125" s="91" t="s">
        <v>793</v>
      </c>
      <c r="F125" s="91" t="s">
        <v>1224</v>
      </c>
    </row>
    <row r="126" spans="1:6" ht="18" customHeight="1">
      <c r="A126" s="91">
        <v>2503180154</v>
      </c>
      <c r="B126" s="91" t="s">
        <v>1225</v>
      </c>
      <c r="C126" s="91" t="s">
        <v>1226</v>
      </c>
      <c r="D126" s="91" t="s">
        <v>1227</v>
      </c>
      <c r="E126" s="91" t="s">
        <v>793</v>
      </c>
      <c r="F126" s="91" t="s">
        <v>1228</v>
      </c>
    </row>
    <row r="127" spans="1:6" ht="18" customHeight="1">
      <c r="A127" s="91">
        <v>2503180183</v>
      </c>
      <c r="B127" s="91" t="s">
        <v>1229</v>
      </c>
      <c r="C127" s="91" t="s">
        <v>1230</v>
      </c>
      <c r="D127" s="91" t="s">
        <v>1231</v>
      </c>
      <c r="E127" s="91" t="s">
        <v>1232</v>
      </c>
      <c r="F127" s="91" t="s">
        <v>1233</v>
      </c>
    </row>
    <row r="128" spans="1:6" ht="18" customHeight="1">
      <c r="A128" s="91">
        <v>2503180260</v>
      </c>
      <c r="B128" s="91" t="s">
        <v>1234</v>
      </c>
      <c r="C128" s="91" t="s">
        <v>1235</v>
      </c>
      <c r="D128" s="91" t="s">
        <v>1236</v>
      </c>
      <c r="E128" s="91" t="s">
        <v>1232</v>
      </c>
      <c r="F128" s="91" t="s">
        <v>1237</v>
      </c>
    </row>
    <row r="129" spans="1:6" ht="18" customHeight="1">
      <c r="A129" s="91">
        <v>2503180435</v>
      </c>
      <c r="B129" s="91" t="s">
        <v>1238</v>
      </c>
      <c r="C129" s="91" t="s">
        <v>1239</v>
      </c>
      <c r="D129" s="91" t="s">
        <v>1227</v>
      </c>
      <c r="E129" s="91" t="s">
        <v>793</v>
      </c>
      <c r="F129" s="91" t="s">
        <v>1240</v>
      </c>
    </row>
    <row r="130" spans="1:6" ht="18" customHeight="1">
      <c r="A130" s="91">
        <v>2503180453</v>
      </c>
      <c r="B130" s="91" t="s">
        <v>1241</v>
      </c>
      <c r="C130" s="91" t="s">
        <v>927</v>
      </c>
      <c r="D130" s="91" t="s">
        <v>1242</v>
      </c>
      <c r="E130" s="91" t="s">
        <v>1232</v>
      </c>
      <c r="F130" s="91" t="s">
        <v>1243</v>
      </c>
    </row>
    <row r="131" spans="1:6" ht="18" customHeight="1">
      <c r="A131" s="91">
        <v>2503180455</v>
      </c>
      <c r="B131" s="91" t="s">
        <v>1244</v>
      </c>
      <c r="C131" s="91" t="s">
        <v>924</v>
      </c>
      <c r="D131" s="91" t="s">
        <v>1245</v>
      </c>
      <c r="E131" s="91" t="s">
        <v>1232</v>
      </c>
      <c r="F131" s="91" t="s">
        <v>1246</v>
      </c>
    </row>
    <row r="132" spans="1:6" ht="18" customHeight="1">
      <c r="A132" s="91">
        <v>2503180466</v>
      </c>
      <c r="B132" s="91" t="s">
        <v>1247</v>
      </c>
      <c r="C132" s="91" t="s">
        <v>1235</v>
      </c>
      <c r="D132" s="91" t="s">
        <v>1248</v>
      </c>
      <c r="E132" s="91" t="s">
        <v>1232</v>
      </c>
      <c r="F132" s="91" t="s">
        <v>1249</v>
      </c>
    </row>
    <row r="133" spans="1:6" ht="18" customHeight="1">
      <c r="A133" s="91">
        <v>2503180487</v>
      </c>
      <c r="B133" s="91" t="s">
        <v>1250</v>
      </c>
      <c r="C133" s="91" t="s">
        <v>1251</v>
      </c>
      <c r="D133" s="91" t="s">
        <v>1252</v>
      </c>
      <c r="E133" s="91" t="s">
        <v>793</v>
      </c>
      <c r="F133" s="91"/>
    </row>
    <row r="134" spans="1:6" ht="18" customHeight="1">
      <c r="A134" s="91">
        <v>2503180691</v>
      </c>
      <c r="B134" s="91" t="s">
        <v>1253</v>
      </c>
      <c r="C134" s="91" t="s">
        <v>1230</v>
      </c>
      <c r="D134" s="91" t="s">
        <v>1254</v>
      </c>
      <c r="E134" s="91" t="s">
        <v>1232</v>
      </c>
      <c r="F134" s="91" t="s">
        <v>1255</v>
      </c>
    </row>
    <row r="135" spans="1:6" ht="18" customHeight="1">
      <c r="A135" s="91">
        <v>2503182956</v>
      </c>
      <c r="B135" s="91" t="s">
        <v>1256</v>
      </c>
      <c r="C135" s="91" t="s">
        <v>1257</v>
      </c>
      <c r="D135" s="91" t="s">
        <v>1258</v>
      </c>
      <c r="E135" s="91" t="s">
        <v>793</v>
      </c>
      <c r="F135" s="91" t="s">
        <v>1259</v>
      </c>
    </row>
    <row r="136" spans="1:6" ht="18" customHeight="1">
      <c r="A136" s="91">
        <v>2503198856</v>
      </c>
      <c r="B136" s="91" t="s">
        <v>1260</v>
      </c>
      <c r="C136" s="91" t="s">
        <v>1261</v>
      </c>
      <c r="D136" s="91" t="s">
        <v>1262</v>
      </c>
      <c r="E136" s="91" t="s">
        <v>793</v>
      </c>
      <c r="F136" s="91" t="s">
        <v>1263</v>
      </c>
    </row>
    <row r="137" spans="1:6" ht="18" customHeight="1">
      <c r="A137" s="91">
        <v>2503202256</v>
      </c>
      <c r="B137" s="91" t="s">
        <v>1264</v>
      </c>
      <c r="C137" s="91" t="s">
        <v>927</v>
      </c>
      <c r="D137" s="91" t="s">
        <v>1265</v>
      </c>
      <c r="E137" s="91" t="s">
        <v>793</v>
      </c>
      <c r="F137" s="91" t="s">
        <v>1266</v>
      </c>
    </row>
    <row r="138" spans="1:6" ht="18" customHeight="1">
      <c r="A138" s="91">
        <v>2503202264</v>
      </c>
      <c r="B138" s="91" t="s">
        <v>1267</v>
      </c>
      <c r="C138" s="91" t="s">
        <v>835</v>
      </c>
      <c r="D138" s="91" t="s">
        <v>1262</v>
      </c>
      <c r="E138" s="91" t="s">
        <v>793</v>
      </c>
      <c r="F138" s="91" t="s">
        <v>1268</v>
      </c>
    </row>
    <row r="139" spans="1:6" ht="18" customHeight="1">
      <c r="A139" s="91">
        <v>2503204302</v>
      </c>
      <c r="B139" s="91" t="s">
        <v>1269</v>
      </c>
      <c r="C139" s="91" t="s">
        <v>916</v>
      </c>
      <c r="D139" s="91" t="s">
        <v>1270</v>
      </c>
      <c r="E139" s="91" t="s">
        <v>793</v>
      </c>
      <c r="F139" s="91" t="s">
        <v>1271</v>
      </c>
    </row>
    <row r="140" spans="1:6" ht="18" customHeight="1">
      <c r="A140" s="91">
        <v>2503215745</v>
      </c>
      <c r="B140" s="91" t="s">
        <v>1272</v>
      </c>
      <c r="C140" s="91" t="s">
        <v>1273</v>
      </c>
      <c r="D140" s="91" t="s">
        <v>1274</v>
      </c>
      <c r="E140" s="91" t="s">
        <v>793</v>
      </c>
      <c r="F140" s="91" t="s">
        <v>1275</v>
      </c>
    </row>
    <row r="141" spans="1:6" ht="18" customHeight="1">
      <c r="A141" s="91">
        <v>2503215874</v>
      </c>
      <c r="B141" s="91" t="s">
        <v>1276</v>
      </c>
      <c r="C141" s="91" t="s">
        <v>1277</v>
      </c>
      <c r="D141" s="91" t="s">
        <v>1278</v>
      </c>
      <c r="E141" s="91" t="s">
        <v>793</v>
      </c>
      <c r="F141" s="91" t="s">
        <v>1279</v>
      </c>
    </row>
    <row r="142" spans="1:6" ht="18" customHeight="1">
      <c r="A142" s="91">
        <v>2503285722</v>
      </c>
      <c r="B142" s="91" t="s">
        <v>1280</v>
      </c>
      <c r="C142" s="91" t="s">
        <v>1281</v>
      </c>
      <c r="D142" s="91" t="s">
        <v>1282</v>
      </c>
      <c r="E142" s="91" t="s">
        <v>793</v>
      </c>
      <c r="F142" s="91" t="s">
        <v>1283</v>
      </c>
    </row>
    <row r="143" spans="1:6" ht="18" customHeight="1">
      <c r="A143" s="91">
        <v>2503331476</v>
      </c>
      <c r="B143" s="91" t="s">
        <v>1284</v>
      </c>
      <c r="C143" s="91" t="s">
        <v>1285</v>
      </c>
      <c r="D143" s="91" t="s">
        <v>1286</v>
      </c>
      <c r="E143" s="91" t="s">
        <v>793</v>
      </c>
      <c r="F143" s="91" t="s">
        <v>1287</v>
      </c>
    </row>
    <row r="144" spans="1:6" ht="18" customHeight="1">
      <c r="A144" s="91">
        <v>2503332206</v>
      </c>
      <c r="B144" s="91" t="s">
        <v>1288</v>
      </c>
      <c r="C144" s="91" t="s">
        <v>1021</v>
      </c>
      <c r="D144" s="91" t="s">
        <v>1289</v>
      </c>
      <c r="E144" s="91" t="s">
        <v>793</v>
      </c>
      <c r="F144" s="91" t="s">
        <v>1290</v>
      </c>
    </row>
    <row r="145" spans="1:6" ht="18" customHeight="1">
      <c r="A145" s="91">
        <v>2503347784</v>
      </c>
      <c r="B145" s="91" t="s">
        <v>1291</v>
      </c>
      <c r="C145" s="91" t="s">
        <v>1292</v>
      </c>
      <c r="D145" s="91" t="s">
        <v>1094</v>
      </c>
      <c r="E145" s="91" t="s">
        <v>793</v>
      </c>
      <c r="F145" s="91" t="s">
        <v>1293</v>
      </c>
    </row>
    <row r="146" spans="1:6" ht="18" customHeight="1">
      <c r="A146" s="91">
        <v>2503347785</v>
      </c>
      <c r="B146" s="91" t="s">
        <v>1294</v>
      </c>
      <c r="C146" s="91" t="s">
        <v>1066</v>
      </c>
      <c r="D146" s="91" t="s">
        <v>1295</v>
      </c>
      <c r="E146" s="91" t="s">
        <v>793</v>
      </c>
      <c r="F146" s="91" t="s">
        <v>1296</v>
      </c>
    </row>
    <row r="147" spans="1:6" ht="18" customHeight="1">
      <c r="A147" s="91">
        <v>2503363818</v>
      </c>
      <c r="B147" s="91" t="s">
        <v>1297</v>
      </c>
      <c r="C147" s="91" t="s">
        <v>1298</v>
      </c>
      <c r="D147" s="91" t="s">
        <v>1299</v>
      </c>
      <c r="E147" s="91" t="s">
        <v>793</v>
      </c>
      <c r="F147" s="91" t="s">
        <v>1300</v>
      </c>
    </row>
    <row r="148" spans="1:6" ht="18" customHeight="1">
      <c r="A148" s="91">
        <v>2503428916</v>
      </c>
      <c r="B148" s="91" t="s">
        <v>1301</v>
      </c>
      <c r="C148" s="91" t="s">
        <v>1302</v>
      </c>
      <c r="D148" s="91" t="s">
        <v>1303</v>
      </c>
      <c r="E148" s="91" t="s">
        <v>793</v>
      </c>
      <c r="F148" s="91" t="s">
        <v>1304</v>
      </c>
    </row>
    <row r="149" spans="1:6" ht="18" customHeight="1">
      <c r="A149" s="91">
        <v>2503451602</v>
      </c>
      <c r="B149" s="91" t="s">
        <v>1305</v>
      </c>
      <c r="C149" s="91" t="s">
        <v>1163</v>
      </c>
      <c r="D149" s="91" t="s">
        <v>1306</v>
      </c>
      <c r="E149" s="91" t="s">
        <v>793</v>
      </c>
      <c r="F149" s="91" t="s">
        <v>1307</v>
      </c>
    </row>
    <row r="150" spans="1:6" ht="18" customHeight="1">
      <c r="A150" s="91">
        <v>2503459921</v>
      </c>
      <c r="B150" s="91" t="s">
        <v>1308</v>
      </c>
      <c r="C150" s="91" t="s">
        <v>1210</v>
      </c>
      <c r="D150" s="91" t="s">
        <v>1309</v>
      </c>
      <c r="E150" s="91" t="s">
        <v>793</v>
      </c>
      <c r="F150" s="91" t="s">
        <v>1310</v>
      </c>
    </row>
    <row r="151" spans="1:6" ht="18" customHeight="1">
      <c r="A151" s="91">
        <v>2503525705</v>
      </c>
      <c r="B151" s="91" t="s">
        <v>1311</v>
      </c>
      <c r="C151" s="91" t="s">
        <v>811</v>
      </c>
      <c r="D151" s="91" t="s">
        <v>1312</v>
      </c>
      <c r="E151" s="91" t="s">
        <v>793</v>
      </c>
      <c r="F151" s="91"/>
    </row>
    <row r="152" spans="1:6" ht="18" customHeight="1">
      <c r="A152" s="91">
        <v>2503526561</v>
      </c>
      <c r="B152" s="91" t="s">
        <v>1313</v>
      </c>
      <c r="C152" s="91" t="s">
        <v>1149</v>
      </c>
      <c r="D152" s="91" t="s">
        <v>1274</v>
      </c>
      <c r="E152" s="91" t="s">
        <v>793</v>
      </c>
      <c r="F152" s="91" t="s">
        <v>1314</v>
      </c>
    </row>
    <row r="153" spans="1:6" ht="18" customHeight="1">
      <c r="A153" s="91">
        <v>2503527621</v>
      </c>
      <c r="B153" s="91" t="s">
        <v>1315</v>
      </c>
      <c r="C153" s="91" t="s">
        <v>1316</v>
      </c>
      <c r="D153" s="91" t="s">
        <v>1317</v>
      </c>
      <c r="E153" s="91" t="s">
        <v>793</v>
      </c>
      <c r="F153" s="91" t="s">
        <v>1318</v>
      </c>
    </row>
    <row r="154" spans="1:6" ht="18" customHeight="1">
      <c r="A154" s="91">
        <v>2503528801</v>
      </c>
      <c r="B154" s="91" t="s">
        <v>1319</v>
      </c>
      <c r="C154" s="91" t="s">
        <v>1320</v>
      </c>
      <c r="D154" s="91" t="s">
        <v>1258</v>
      </c>
      <c r="E154" s="91" t="s">
        <v>793</v>
      </c>
      <c r="F154" s="91"/>
    </row>
    <row r="155" spans="1:6" ht="18" customHeight="1">
      <c r="A155" s="91">
        <v>2503535035</v>
      </c>
      <c r="B155" s="91" t="s">
        <v>1321</v>
      </c>
      <c r="C155" s="91" t="s">
        <v>1322</v>
      </c>
      <c r="D155" s="91" t="s">
        <v>1323</v>
      </c>
      <c r="E155" s="91" t="s">
        <v>793</v>
      </c>
      <c r="F155" s="91" t="s">
        <v>1324</v>
      </c>
    </row>
    <row r="156" spans="1:6" ht="18" customHeight="1">
      <c r="A156" s="91">
        <v>2503535443</v>
      </c>
      <c r="B156" s="91" t="s">
        <v>1325</v>
      </c>
      <c r="C156" s="91" t="s">
        <v>1326</v>
      </c>
      <c r="D156" s="91" t="s">
        <v>1236</v>
      </c>
      <c r="E156" s="91" t="s">
        <v>793</v>
      </c>
      <c r="F156" s="91" t="s">
        <v>1327</v>
      </c>
    </row>
    <row r="157" spans="1:6" ht="18" customHeight="1">
      <c r="A157" s="91">
        <v>2503545590</v>
      </c>
      <c r="B157" s="91" t="s">
        <v>1328</v>
      </c>
      <c r="C157" s="91" t="s">
        <v>819</v>
      </c>
      <c r="D157" s="91" t="s">
        <v>1329</v>
      </c>
      <c r="E157" s="91" t="s">
        <v>793</v>
      </c>
      <c r="F157" s="91" t="s">
        <v>1330</v>
      </c>
    </row>
    <row r="158" spans="1:6" ht="18" customHeight="1">
      <c r="A158" s="91">
        <v>2503554588</v>
      </c>
      <c r="B158" s="91" t="s">
        <v>1331</v>
      </c>
      <c r="C158" s="91" t="s">
        <v>1332</v>
      </c>
      <c r="D158" s="91" t="s">
        <v>1333</v>
      </c>
      <c r="E158" s="91" t="s">
        <v>793</v>
      </c>
      <c r="F158" s="91" t="s">
        <v>1334</v>
      </c>
    </row>
    <row r="159" spans="1:6" ht="18" customHeight="1">
      <c r="A159" s="91">
        <v>2503570209</v>
      </c>
      <c r="B159" s="91" t="s">
        <v>1335</v>
      </c>
      <c r="C159" s="91" t="s">
        <v>1336</v>
      </c>
      <c r="D159" s="91" t="s">
        <v>1337</v>
      </c>
      <c r="E159" s="91" t="s">
        <v>793</v>
      </c>
      <c r="F159" s="91" t="s">
        <v>1338</v>
      </c>
    </row>
    <row r="160" spans="1:6" ht="18" customHeight="1">
      <c r="A160" s="91">
        <v>2503597438</v>
      </c>
      <c r="B160" s="91" t="s">
        <v>1339</v>
      </c>
      <c r="C160" s="91" t="s">
        <v>1021</v>
      </c>
      <c r="D160" s="91" t="s">
        <v>1340</v>
      </c>
      <c r="E160" s="91" t="s">
        <v>793</v>
      </c>
      <c r="F160" s="91" t="s">
        <v>1341</v>
      </c>
    </row>
    <row r="161" spans="1:6" ht="18" customHeight="1">
      <c r="A161" s="91">
        <v>2503601253</v>
      </c>
      <c r="B161" s="91" t="s">
        <v>1342</v>
      </c>
      <c r="C161" s="91" t="s">
        <v>1343</v>
      </c>
      <c r="D161" s="91" t="s">
        <v>1344</v>
      </c>
      <c r="E161" s="91" t="s">
        <v>793</v>
      </c>
      <c r="F161" s="91" t="s">
        <v>1345</v>
      </c>
    </row>
    <row r="162" spans="1:6" ht="18" customHeight="1">
      <c r="A162" s="91">
        <v>2503652031</v>
      </c>
      <c r="B162" s="91" t="s">
        <v>217</v>
      </c>
      <c r="C162" s="91" t="s">
        <v>1346</v>
      </c>
      <c r="D162" s="91" t="s">
        <v>1347</v>
      </c>
      <c r="E162" s="91" t="s">
        <v>793</v>
      </c>
      <c r="F162" s="91" t="s">
        <v>1348</v>
      </c>
    </row>
    <row r="163" spans="1:6" ht="18" customHeight="1">
      <c r="A163" s="91">
        <v>2503652920</v>
      </c>
      <c r="B163" s="91" t="s">
        <v>1349</v>
      </c>
      <c r="C163" s="91" t="s">
        <v>878</v>
      </c>
      <c r="D163" s="91" t="s">
        <v>1236</v>
      </c>
      <c r="E163" s="91" t="s">
        <v>793</v>
      </c>
      <c r="F163" s="91" t="s">
        <v>1350</v>
      </c>
    </row>
    <row r="164" spans="1:6" ht="18" customHeight="1">
      <c r="A164" s="91">
        <v>2503655974</v>
      </c>
      <c r="B164" s="91" t="s">
        <v>1351</v>
      </c>
      <c r="C164" s="91" t="s">
        <v>1352</v>
      </c>
      <c r="D164" s="91" t="s">
        <v>1353</v>
      </c>
      <c r="E164" s="91" t="s">
        <v>793</v>
      </c>
      <c r="F164" s="91" t="s">
        <v>1354</v>
      </c>
    </row>
    <row r="165" spans="1:6" ht="18" customHeight="1">
      <c r="A165" s="91">
        <v>2503657152</v>
      </c>
      <c r="B165" s="91" t="s">
        <v>1355</v>
      </c>
      <c r="C165" s="91" t="s">
        <v>1356</v>
      </c>
      <c r="D165" s="91" t="s">
        <v>1357</v>
      </c>
      <c r="E165" s="91" t="s">
        <v>793</v>
      </c>
      <c r="F165" s="91" t="s">
        <v>1358</v>
      </c>
    </row>
    <row r="166" spans="1:6" ht="18" customHeight="1">
      <c r="A166" s="91">
        <v>2503674583</v>
      </c>
      <c r="B166" s="91" t="s">
        <v>1359</v>
      </c>
      <c r="C166" s="91" t="s">
        <v>1360</v>
      </c>
      <c r="D166" s="91" t="s">
        <v>1154</v>
      </c>
      <c r="E166" s="91" t="s">
        <v>793</v>
      </c>
      <c r="F166" s="91" t="s">
        <v>1361</v>
      </c>
    </row>
    <row r="167" spans="1:6" ht="18" customHeight="1">
      <c r="A167" s="91">
        <v>2503684554</v>
      </c>
      <c r="B167" s="91" t="s">
        <v>176</v>
      </c>
      <c r="C167" s="91" t="s">
        <v>1362</v>
      </c>
      <c r="D167" s="91" t="s">
        <v>1344</v>
      </c>
      <c r="E167" s="91" t="s">
        <v>793</v>
      </c>
      <c r="F167" s="91" t="s">
        <v>1363</v>
      </c>
    </row>
    <row r="168" spans="1:6" ht="18" customHeight="1">
      <c r="A168" s="91">
        <v>2503686582</v>
      </c>
      <c r="B168" s="91" t="s">
        <v>1364</v>
      </c>
      <c r="C168" s="91" t="s">
        <v>984</v>
      </c>
      <c r="D168" s="91" t="s">
        <v>981</v>
      </c>
      <c r="E168" s="91" t="s">
        <v>793</v>
      </c>
      <c r="F168" s="91" t="s">
        <v>1365</v>
      </c>
    </row>
    <row r="169" spans="1:6" ht="18" customHeight="1">
      <c r="A169" s="91">
        <v>2503690824</v>
      </c>
      <c r="B169" s="91" t="s">
        <v>1366</v>
      </c>
      <c r="C169" s="91" t="s">
        <v>1367</v>
      </c>
      <c r="D169" s="91" t="s">
        <v>943</v>
      </c>
      <c r="E169" s="91" t="s">
        <v>793</v>
      </c>
      <c r="F169" s="91" t="s">
        <v>1368</v>
      </c>
    </row>
    <row r="170" spans="1:6" ht="18" customHeight="1">
      <c r="A170" s="91">
        <v>2503699130</v>
      </c>
      <c r="B170" s="91" t="s">
        <v>1369</v>
      </c>
      <c r="C170" s="91" t="s">
        <v>960</v>
      </c>
      <c r="D170" s="91" t="s">
        <v>1370</v>
      </c>
      <c r="E170" s="91" t="s">
        <v>793</v>
      </c>
      <c r="F170" s="91"/>
    </row>
    <row r="171" spans="1:6" ht="18" customHeight="1">
      <c r="A171" s="91">
        <v>2503704958</v>
      </c>
      <c r="B171" s="91" t="s">
        <v>144</v>
      </c>
      <c r="C171" s="91" t="s">
        <v>1371</v>
      </c>
      <c r="D171" s="91" t="s">
        <v>1372</v>
      </c>
      <c r="E171" s="91" t="s">
        <v>793</v>
      </c>
      <c r="F171" s="91" t="s">
        <v>1373</v>
      </c>
    </row>
    <row r="172" spans="1:6" ht="18" customHeight="1">
      <c r="A172" s="91">
        <v>2503732173</v>
      </c>
      <c r="B172" s="91" t="s">
        <v>1374</v>
      </c>
      <c r="C172" s="91" t="s">
        <v>1375</v>
      </c>
      <c r="D172" s="91" t="s">
        <v>1376</v>
      </c>
      <c r="E172" s="91" t="s">
        <v>793</v>
      </c>
      <c r="F172" s="91" t="s">
        <v>1377</v>
      </c>
    </row>
    <row r="173" spans="1:6" ht="18" customHeight="1">
      <c r="A173" s="91">
        <v>2503736955</v>
      </c>
      <c r="B173" s="91" t="s">
        <v>1378</v>
      </c>
      <c r="C173" s="91" t="s">
        <v>1141</v>
      </c>
      <c r="D173" s="91" t="s">
        <v>1379</v>
      </c>
      <c r="E173" s="91" t="s">
        <v>793</v>
      </c>
      <c r="F173" s="91" t="s">
        <v>1380</v>
      </c>
    </row>
    <row r="174" spans="1:6" ht="18" customHeight="1">
      <c r="A174" s="91">
        <v>2503738717</v>
      </c>
      <c r="B174" s="91" t="s">
        <v>1381</v>
      </c>
      <c r="C174" s="91" t="s">
        <v>1382</v>
      </c>
      <c r="D174" s="91" t="s">
        <v>1383</v>
      </c>
      <c r="E174" s="91" t="s">
        <v>793</v>
      </c>
      <c r="F174" s="91" t="s">
        <v>1384</v>
      </c>
    </row>
    <row r="175" spans="1:6" ht="18" customHeight="1">
      <c r="A175" s="91">
        <v>2503739422</v>
      </c>
      <c r="B175" s="91" t="s">
        <v>1385</v>
      </c>
      <c r="C175" s="91" t="s">
        <v>1386</v>
      </c>
      <c r="D175" s="91" t="s">
        <v>1387</v>
      </c>
      <c r="E175" s="91" t="s">
        <v>793</v>
      </c>
      <c r="F175" s="91" t="s">
        <v>1388</v>
      </c>
    </row>
    <row r="176" spans="1:6" ht="18" customHeight="1">
      <c r="A176" s="91">
        <v>2503750216</v>
      </c>
      <c r="B176" s="91" t="s">
        <v>1389</v>
      </c>
      <c r="C176" s="91" t="s">
        <v>1390</v>
      </c>
      <c r="D176" s="91" t="s">
        <v>1227</v>
      </c>
      <c r="E176" s="91" t="s">
        <v>793</v>
      </c>
      <c r="F176" s="91" t="s">
        <v>1391</v>
      </c>
    </row>
    <row r="177" spans="1:6" ht="18" customHeight="1">
      <c r="A177" s="91">
        <v>2503750221</v>
      </c>
      <c r="B177" s="91" t="s">
        <v>1392</v>
      </c>
      <c r="C177" s="91" t="s">
        <v>984</v>
      </c>
      <c r="D177" s="91" t="s">
        <v>981</v>
      </c>
      <c r="E177" s="91" t="s">
        <v>793</v>
      </c>
      <c r="F177" s="91" t="s">
        <v>1393</v>
      </c>
    </row>
    <row r="178" spans="1:6" ht="18" customHeight="1">
      <c r="A178" s="91">
        <v>2503759198</v>
      </c>
      <c r="B178" s="91" t="s">
        <v>146</v>
      </c>
      <c r="C178" s="91" t="s">
        <v>1145</v>
      </c>
      <c r="D178" s="91" t="s">
        <v>1258</v>
      </c>
      <c r="E178" s="91" t="s">
        <v>793</v>
      </c>
      <c r="F178" s="91" t="s">
        <v>1394</v>
      </c>
    </row>
    <row r="179" spans="1:6" ht="18" customHeight="1">
      <c r="A179" s="91">
        <v>2503782285</v>
      </c>
      <c r="B179" s="91" t="s">
        <v>1395</v>
      </c>
      <c r="C179" s="91" t="s">
        <v>1396</v>
      </c>
      <c r="D179" s="91" t="s">
        <v>1397</v>
      </c>
      <c r="E179" s="91" t="s">
        <v>793</v>
      </c>
      <c r="F179" s="91" t="s">
        <v>1398</v>
      </c>
    </row>
    <row r="180" spans="1:6" ht="18" customHeight="1">
      <c r="A180" s="91">
        <v>2503791603</v>
      </c>
      <c r="B180" s="91" t="s">
        <v>1399</v>
      </c>
      <c r="C180" s="91" t="s">
        <v>1400</v>
      </c>
      <c r="D180" s="91" t="s">
        <v>1154</v>
      </c>
      <c r="E180" s="91" t="s">
        <v>793</v>
      </c>
      <c r="F180" s="91" t="s">
        <v>1401</v>
      </c>
    </row>
    <row r="181" spans="1:6" ht="18" customHeight="1">
      <c r="A181" s="91">
        <v>2503805308</v>
      </c>
      <c r="B181" s="91" t="s">
        <v>1402</v>
      </c>
      <c r="C181" s="91" t="s">
        <v>1403</v>
      </c>
      <c r="D181" s="91" t="s">
        <v>1404</v>
      </c>
      <c r="E181" s="91" t="s">
        <v>793</v>
      </c>
      <c r="F181" s="91" t="s">
        <v>1405</v>
      </c>
    </row>
    <row r="182" spans="1:6" ht="18" customHeight="1">
      <c r="A182" s="91">
        <v>2503812316</v>
      </c>
      <c r="B182" s="91" t="s">
        <v>1406</v>
      </c>
      <c r="C182" s="91" t="s">
        <v>1407</v>
      </c>
      <c r="D182" s="91" t="s">
        <v>1408</v>
      </c>
      <c r="E182" s="91" t="s">
        <v>793</v>
      </c>
      <c r="F182" s="91" t="s">
        <v>1409</v>
      </c>
    </row>
    <row r="183" spans="1:6" ht="18" customHeight="1">
      <c r="A183" s="91">
        <v>2503835295</v>
      </c>
      <c r="B183" s="91" t="s">
        <v>1410</v>
      </c>
      <c r="C183" s="91" t="s">
        <v>1167</v>
      </c>
      <c r="D183" s="91" t="s">
        <v>1411</v>
      </c>
      <c r="E183" s="91" t="s">
        <v>793</v>
      </c>
      <c r="F183" s="91" t="s">
        <v>1412</v>
      </c>
    </row>
    <row r="184" spans="1:6" ht="18" customHeight="1">
      <c r="A184" s="91">
        <v>2503908910</v>
      </c>
      <c r="B184" s="91" t="s">
        <v>1413</v>
      </c>
      <c r="C184" s="91" t="s">
        <v>1414</v>
      </c>
      <c r="D184" s="91" t="s">
        <v>1415</v>
      </c>
      <c r="E184" s="91" t="s">
        <v>793</v>
      </c>
      <c r="F184" s="91" t="s">
        <v>1416</v>
      </c>
    </row>
    <row r="185" spans="1:6" ht="18" customHeight="1">
      <c r="A185" s="91">
        <v>2503922600</v>
      </c>
      <c r="B185" s="91" t="s">
        <v>1417</v>
      </c>
      <c r="C185" s="91" t="s">
        <v>1418</v>
      </c>
      <c r="D185" s="91" t="s">
        <v>1419</v>
      </c>
      <c r="E185" s="91" t="s">
        <v>793</v>
      </c>
      <c r="F185" s="91" t="s">
        <v>1420</v>
      </c>
    </row>
    <row r="186" spans="1:6" ht="18" customHeight="1">
      <c r="A186" s="91">
        <v>2503942551</v>
      </c>
      <c r="B186" s="91" t="s">
        <v>679</v>
      </c>
      <c r="C186" s="91" t="s">
        <v>1421</v>
      </c>
      <c r="D186" s="91" t="s">
        <v>1422</v>
      </c>
      <c r="E186" s="91" t="s">
        <v>793</v>
      </c>
      <c r="F186" s="91" t="s">
        <v>1423</v>
      </c>
    </row>
    <row r="187" spans="1:6" ht="18" customHeight="1">
      <c r="A187" s="91">
        <v>2503975435</v>
      </c>
      <c r="B187" s="91" t="s">
        <v>1424</v>
      </c>
      <c r="C187" s="91" t="s">
        <v>1425</v>
      </c>
      <c r="D187" s="91" t="s">
        <v>1426</v>
      </c>
      <c r="E187" s="91" t="s">
        <v>793</v>
      </c>
      <c r="F187" s="91" t="s">
        <v>1427</v>
      </c>
    </row>
    <row r="188" spans="1:6" ht="18" customHeight="1">
      <c r="A188" s="91">
        <v>2503993085</v>
      </c>
      <c r="B188" s="91" t="s">
        <v>1428</v>
      </c>
      <c r="C188" s="91" t="s">
        <v>1429</v>
      </c>
      <c r="D188" s="91" t="s">
        <v>1430</v>
      </c>
      <c r="E188" s="91" t="s">
        <v>793</v>
      </c>
      <c r="F188" s="91" t="s">
        <v>1431</v>
      </c>
    </row>
    <row r="189" spans="1:6" ht="18" customHeight="1">
      <c r="A189" s="91">
        <v>2503993164</v>
      </c>
      <c r="B189" s="91" t="s">
        <v>102</v>
      </c>
      <c r="C189" s="91" t="s">
        <v>1432</v>
      </c>
      <c r="D189" s="91" t="s">
        <v>1433</v>
      </c>
      <c r="E189" s="91" t="s">
        <v>793</v>
      </c>
      <c r="F189" s="91" t="s">
        <v>1434</v>
      </c>
    </row>
    <row r="190" spans="1:6" ht="18" customHeight="1">
      <c r="A190" s="91">
        <v>2503996214</v>
      </c>
      <c r="B190" s="91" t="s">
        <v>1435</v>
      </c>
      <c r="C190" s="91" t="s">
        <v>1436</v>
      </c>
      <c r="D190" s="91" t="s">
        <v>1437</v>
      </c>
      <c r="E190" s="91" t="s">
        <v>793</v>
      </c>
      <c r="F190" s="91"/>
    </row>
    <row r="191" spans="1:6" ht="18" customHeight="1">
      <c r="A191" s="91">
        <v>2503996346</v>
      </c>
      <c r="B191" s="91" t="s">
        <v>164</v>
      </c>
      <c r="C191" s="91" t="s">
        <v>1438</v>
      </c>
      <c r="D191" s="91" t="s">
        <v>1439</v>
      </c>
      <c r="E191" s="91" t="s">
        <v>793</v>
      </c>
      <c r="F191" s="91" t="s">
        <v>1440</v>
      </c>
    </row>
    <row r="192" spans="1:6" ht="18" customHeight="1">
      <c r="A192" s="91">
        <v>2503998657</v>
      </c>
      <c r="B192" s="91" t="s">
        <v>165</v>
      </c>
      <c r="C192" s="91" t="s">
        <v>1066</v>
      </c>
      <c r="D192" s="91" t="s">
        <v>1441</v>
      </c>
      <c r="E192" s="91" t="s">
        <v>793</v>
      </c>
      <c r="F192" s="91" t="s">
        <v>1442</v>
      </c>
    </row>
    <row r="193" spans="1:6" ht="18" customHeight="1">
      <c r="A193" s="91">
        <v>2504001478</v>
      </c>
      <c r="B193" s="91" t="s">
        <v>167</v>
      </c>
      <c r="C193" s="91" t="s">
        <v>1443</v>
      </c>
      <c r="D193" s="91" t="s">
        <v>1444</v>
      </c>
      <c r="E193" s="91" t="s">
        <v>793</v>
      </c>
      <c r="F193" s="91" t="s">
        <v>1445</v>
      </c>
    </row>
    <row r="194" spans="1:6" ht="18" customHeight="1">
      <c r="A194" s="91">
        <v>2504006112</v>
      </c>
      <c r="B194" s="91" t="s">
        <v>1446</v>
      </c>
      <c r="C194" s="91" t="s">
        <v>1447</v>
      </c>
      <c r="D194" s="91" t="s">
        <v>1404</v>
      </c>
      <c r="E194" s="91" t="s">
        <v>793</v>
      </c>
      <c r="F194" s="91" t="s">
        <v>1448</v>
      </c>
    </row>
    <row r="195" spans="1:6" ht="18" customHeight="1">
      <c r="A195" s="91">
        <v>2504006114</v>
      </c>
      <c r="B195" s="91" t="s">
        <v>168</v>
      </c>
      <c r="C195" s="91" t="s">
        <v>1449</v>
      </c>
      <c r="D195" s="91" t="s">
        <v>1450</v>
      </c>
      <c r="E195" s="91" t="s">
        <v>793</v>
      </c>
      <c r="F195" s="91" t="s">
        <v>1451</v>
      </c>
    </row>
    <row r="196" spans="1:6" ht="18" customHeight="1">
      <c r="A196" s="91">
        <v>2504010204</v>
      </c>
      <c r="B196" s="91" t="s">
        <v>172</v>
      </c>
      <c r="C196" s="91" t="s">
        <v>1320</v>
      </c>
      <c r="D196" s="91" t="s">
        <v>1452</v>
      </c>
      <c r="E196" s="91" t="s">
        <v>793</v>
      </c>
      <c r="F196" s="91" t="s">
        <v>1453</v>
      </c>
    </row>
    <row r="197" spans="1:6" ht="18" customHeight="1">
      <c r="A197" s="91">
        <v>2504010743</v>
      </c>
      <c r="B197" s="91" t="s">
        <v>1454</v>
      </c>
      <c r="C197" s="91" t="s">
        <v>1455</v>
      </c>
      <c r="D197" s="91" t="s">
        <v>1456</v>
      </c>
      <c r="E197" s="91" t="s">
        <v>793</v>
      </c>
      <c r="F197" s="91" t="s">
        <v>1457</v>
      </c>
    </row>
    <row r="198" spans="1:6" ht="18" customHeight="1">
      <c r="A198" s="91">
        <v>2504011775</v>
      </c>
      <c r="B198" s="91" t="s">
        <v>1458</v>
      </c>
      <c r="C198" s="91" t="s">
        <v>1459</v>
      </c>
      <c r="D198" s="91" t="s">
        <v>1460</v>
      </c>
      <c r="E198" s="91" t="s">
        <v>793</v>
      </c>
      <c r="F198" s="91" t="s">
        <v>1461</v>
      </c>
    </row>
    <row r="199" spans="1:6" ht="18" customHeight="1">
      <c r="A199" s="91">
        <v>2504023075</v>
      </c>
      <c r="B199" s="91" t="s">
        <v>175</v>
      </c>
      <c r="C199" s="91" t="s">
        <v>931</v>
      </c>
      <c r="D199" s="91" t="s">
        <v>1462</v>
      </c>
      <c r="E199" s="91" t="s">
        <v>793</v>
      </c>
      <c r="F199" s="91" t="s">
        <v>1463</v>
      </c>
    </row>
    <row r="200" spans="1:6" ht="18" customHeight="1">
      <c r="A200" s="91">
        <v>2504035351</v>
      </c>
      <c r="B200" s="91" t="s">
        <v>177</v>
      </c>
      <c r="C200" s="91" t="s">
        <v>1464</v>
      </c>
      <c r="D200" s="91" t="s">
        <v>1465</v>
      </c>
      <c r="E200" s="91" t="s">
        <v>793</v>
      </c>
      <c r="F200" s="91" t="s">
        <v>1466</v>
      </c>
    </row>
    <row r="201" spans="1:6" ht="18" customHeight="1">
      <c r="A201" s="91">
        <v>2504035370</v>
      </c>
      <c r="B201" s="91" t="s">
        <v>1467</v>
      </c>
      <c r="C201" s="91" t="s">
        <v>1464</v>
      </c>
      <c r="D201" s="91" t="s">
        <v>1468</v>
      </c>
      <c r="E201" s="91" t="s">
        <v>793</v>
      </c>
      <c r="F201" s="91" t="s">
        <v>1469</v>
      </c>
    </row>
    <row r="202" spans="1:6" ht="18" customHeight="1">
      <c r="A202" s="91">
        <v>2504035403</v>
      </c>
      <c r="B202" s="91" t="s">
        <v>1470</v>
      </c>
      <c r="C202" s="91" t="s">
        <v>1471</v>
      </c>
      <c r="D202" s="91" t="s">
        <v>1472</v>
      </c>
      <c r="E202" s="91" t="s">
        <v>793</v>
      </c>
      <c r="F202" s="91" t="s">
        <v>1473</v>
      </c>
    </row>
    <row r="203" spans="1:6" ht="18" customHeight="1">
      <c r="A203" s="91">
        <v>2504035410</v>
      </c>
      <c r="B203" s="91" t="s">
        <v>1474</v>
      </c>
      <c r="C203" s="91" t="s">
        <v>1464</v>
      </c>
      <c r="D203" s="91" t="s">
        <v>1475</v>
      </c>
      <c r="E203" s="91" t="s">
        <v>793</v>
      </c>
      <c r="F203" s="91" t="s">
        <v>1476</v>
      </c>
    </row>
    <row r="204" spans="1:6" ht="18" customHeight="1">
      <c r="A204" s="91">
        <v>2504041578</v>
      </c>
      <c r="B204" s="91" t="s">
        <v>1477</v>
      </c>
      <c r="C204" s="91" t="s">
        <v>1093</v>
      </c>
      <c r="D204" s="91" t="s">
        <v>1478</v>
      </c>
      <c r="E204" s="91" t="s">
        <v>793</v>
      </c>
      <c r="F204" s="91" t="s">
        <v>1479</v>
      </c>
    </row>
    <row r="205" spans="1:6" ht="18" customHeight="1">
      <c r="A205" s="91">
        <v>2504043365</v>
      </c>
      <c r="B205" s="91" t="s">
        <v>1480</v>
      </c>
      <c r="C205" s="91" t="s">
        <v>1455</v>
      </c>
      <c r="D205" s="91" t="s">
        <v>1481</v>
      </c>
      <c r="E205" s="91" t="s">
        <v>793</v>
      </c>
      <c r="F205" s="91" t="s">
        <v>1482</v>
      </c>
    </row>
    <row r="206" spans="1:6" ht="18" customHeight="1">
      <c r="A206" s="91">
        <v>2504046699</v>
      </c>
      <c r="B206" s="91" t="s">
        <v>1483</v>
      </c>
      <c r="C206" s="91" t="s">
        <v>1484</v>
      </c>
      <c r="D206" s="91" t="s">
        <v>1485</v>
      </c>
      <c r="E206" s="91" t="s">
        <v>793</v>
      </c>
      <c r="F206" s="91" t="s">
        <v>1486</v>
      </c>
    </row>
    <row r="207" spans="1:6" ht="18" customHeight="1">
      <c r="A207" s="91">
        <v>2504050055</v>
      </c>
      <c r="B207" s="91" t="s">
        <v>1487</v>
      </c>
      <c r="C207" s="91" t="s">
        <v>1488</v>
      </c>
      <c r="D207" s="91" t="s">
        <v>1489</v>
      </c>
      <c r="E207" s="91" t="s">
        <v>793</v>
      </c>
      <c r="F207" s="91"/>
    </row>
    <row r="208" spans="1:6" ht="18" customHeight="1">
      <c r="A208" s="91">
        <v>2504051623</v>
      </c>
      <c r="B208" s="91" t="s">
        <v>190</v>
      </c>
      <c r="C208" s="91" t="s">
        <v>1490</v>
      </c>
      <c r="D208" s="91" t="s">
        <v>1491</v>
      </c>
      <c r="E208" s="91" t="s">
        <v>793</v>
      </c>
      <c r="F208" s="91" t="s">
        <v>1492</v>
      </c>
    </row>
    <row r="209" spans="1:6" ht="18" customHeight="1">
      <c r="A209" s="91">
        <v>2504052001</v>
      </c>
      <c r="B209" s="91" t="s">
        <v>1493</v>
      </c>
      <c r="C209" s="91" t="s">
        <v>1490</v>
      </c>
      <c r="D209" s="91" t="s">
        <v>1494</v>
      </c>
      <c r="E209" s="91" t="s">
        <v>793</v>
      </c>
      <c r="F209" s="91" t="s">
        <v>1495</v>
      </c>
    </row>
    <row r="210" spans="1:6" ht="18" customHeight="1">
      <c r="A210" s="91">
        <v>2504054051</v>
      </c>
      <c r="B210" s="91" t="s">
        <v>1496</v>
      </c>
      <c r="C210" s="91" t="s">
        <v>1471</v>
      </c>
      <c r="D210" s="91" t="s">
        <v>1497</v>
      </c>
      <c r="E210" s="91" t="s">
        <v>793</v>
      </c>
      <c r="F210" s="91" t="s">
        <v>1498</v>
      </c>
    </row>
    <row r="211" spans="1:6" ht="18" customHeight="1">
      <c r="A211" s="91">
        <v>2504063455</v>
      </c>
      <c r="B211" s="91" t="s">
        <v>1499</v>
      </c>
      <c r="C211" s="91" t="s">
        <v>1500</v>
      </c>
      <c r="D211" s="91" t="s">
        <v>1501</v>
      </c>
      <c r="E211" s="91" t="s">
        <v>793</v>
      </c>
      <c r="F211" s="91" t="s">
        <v>1502</v>
      </c>
    </row>
    <row r="212" spans="1:6" ht="18" customHeight="1">
      <c r="A212" s="91">
        <v>2504084181</v>
      </c>
      <c r="B212" s="91" t="s">
        <v>1503</v>
      </c>
      <c r="C212" s="91" t="s">
        <v>1360</v>
      </c>
      <c r="D212" s="91" t="s">
        <v>1504</v>
      </c>
      <c r="E212" s="91" t="s">
        <v>793</v>
      </c>
      <c r="F212" s="91" t="s">
        <v>1505</v>
      </c>
    </row>
    <row r="213" spans="1:6" ht="18" customHeight="1">
      <c r="A213" s="91">
        <v>2504086167</v>
      </c>
      <c r="B213" s="91" t="s">
        <v>1506</v>
      </c>
      <c r="C213" s="91" t="s">
        <v>1507</v>
      </c>
      <c r="D213" s="91" t="s">
        <v>1508</v>
      </c>
      <c r="E213" s="91" t="s">
        <v>793</v>
      </c>
      <c r="F213" s="91" t="s">
        <v>1509</v>
      </c>
    </row>
    <row r="214" spans="1:6" ht="18" customHeight="1">
      <c r="A214" s="91">
        <v>2504092885</v>
      </c>
      <c r="B214" s="91" t="s">
        <v>1510</v>
      </c>
      <c r="C214" s="91" t="s">
        <v>1511</v>
      </c>
      <c r="D214" s="91" t="s">
        <v>1512</v>
      </c>
      <c r="E214" s="91" t="s">
        <v>793</v>
      </c>
      <c r="F214" s="91" t="s">
        <v>1513</v>
      </c>
    </row>
    <row r="215" spans="1:6" ht="18" customHeight="1">
      <c r="A215" s="91">
        <v>2504092897</v>
      </c>
      <c r="B215" s="91" t="s">
        <v>1514</v>
      </c>
      <c r="C215" s="91" t="s">
        <v>1515</v>
      </c>
      <c r="D215" s="91" t="s">
        <v>1516</v>
      </c>
      <c r="E215" s="91" t="s">
        <v>793</v>
      </c>
      <c r="F215" s="91" t="s">
        <v>1517</v>
      </c>
    </row>
    <row r="216" spans="1:6" ht="18" customHeight="1">
      <c r="A216" s="91">
        <v>2504096033</v>
      </c>
      <c r="B216" s="91" t="s">
        <v>207</v>
      </c>
      <c r="C216" s="91" t="s">
        <v>1074</v>
      </c>
      <c r="D216" s="91" t="s">
        <v>1518</v>
      </c>
      <c r="E216" s="91" t="s">
        <v>793</v>
      </c>
      <c r="F216" s="91" t="s">
        <v>1519</v>
      </c>
    </row>
    <row r="217" spans="1:6" ht="18" customHeight="1">
      <c r="A217" s="91">
        <v>2504099955</v>
      </c>
      <c r="B217" s="91" t="s">
        <v>1520</v>
      </c>
      <c r="C217" s="91" t="s">
        <v>1521</v>
      </c>
      <c r="D217" s="91" t="s">
        <v>1522</v>
      </c>
      <c r="E217" s="91" t="s">
        <v>793</v>
      </c>
      <c r="F217" s="91"/>
    </row>
    <row r="218" spans="1:6" ht="18" customHeight="1">
      <c r="A218" s="91">
        <v>2504107804</v>
      </c>
      <c r="B218" s="91" t="s">
        <v>1523</v>
      </c>
      <c r="C218" s="91" t="s">
        <v>1346</v>
      </c>
      <c r="D218" s="91" t="s">
        <v>1524</v>
      </c>
      <c r="E218" s="91" t="s">
        <v>793</v>
      </c>
      <c r="F218" s="91" t="s">
        <v>1525</v>
      </c>
    </row>
    <row r="219" spans="1:6" ht="18" customHeight="1">
      <c r="A219" s="91">
        <v>2504107962</v>
      </c>
      <c r="B219" s="91" t="s">
        <v>210</v>
      </c>
      <c r="C219" s="91" t="s">
        <v>1526</v>
      </c>
      <c r="D219" s="91" t="s">
        <v>1527</v>
      </c>
      <c r="E219" s="91" t="s">
        <v>793</v>
      </c>
      <c r="F219" s="91" t="s">
        <v>1528</v>
      </c>
    </row>
    <row r="220" spans="1:6" ht="18" customHeight="1">
      <c r="A220" s="91">
        <v>2504121990</v>
      </c>
      <c r="B220" s="91" t="s">
        <v>213</v>
      </c>
      <c r="C220" s="91" t="s">
        <v>803</v>
      </c>
      <c r="D220" s="91" t="s">
        <v>1529</v>
      </c>
      <c r="E220" s="91" t="s">
        <v>793</v>
      </c>
      <c r="F220" s="91" t="s">
        <v>1530</v>
      </c>
    </row>
    <row r="221" spans="1:6" ht="18" customHeight="1">
      <c r="A221" s="91">
        <v>2504122168</v>
      </c>
      <c r="B221" s="91" t="s">
        <v>1531</v>
      </c>
      <c r="C221" s="91" t="s">
        <v>1532</v>
      </c>
      <c r="D221" s="91" t="s">
        <v>1533</v>
      </c>
      <c r="E221" s="91" t="s">
        <v>793</v>
      </c>
      <c r="F221" s="91" t="s">
        <v>1534</v>
      </c>
    </row>
    <row r="222" spans="1:6" ht="18" customHeight="1">
      <c r="A222" s="91">
        <v>2504126865</v>
      </c>
      <c r="B222" s="91" t="s">
        <v>211</v>
      </c>
      <c r="C222" s="91" t="s">
        <v>1535</v>
      </c>
      <c r="D222" s="91" t="s">
        <v>1536</v>
      </c>
      <c r="E222" s="91" t="s">
        <v>793</v>
      </c>
      <c r="F222" s="91" t="s">
        <v>1537</v>
      </c>
    </row>
    <row r="223" spans="1:6" ht="18" customHeight="1">
      <c r="A223" s="91">
        <v>2504138761</v>
      </c>
      <c r="B223" s="91" t="s">
        <v>1538</v>
      </c>
      <c r="C223" s="91" t="s">
        <v>1539</v>
      </c>
      <c r="D223" s="91" t="s">
        <v>1540</v>
      </c>
      <c r="E223" s="91" t="s">
        <v>793</v>
      </c>
      <c r="F223" s="91" t="s">
        <v>1541</v>
      </c>
    </row>
    <row r="224" spans="1:6" ht="18" customHeight="1">
      <c r="A224" s="91">
        <v>2504157494</v>
      </c>
      <c r="B224" s="91" t="s">
        <v>633</v>
      </c>
      <c r="C224" s="91" t="s">
        <v>1382</v>
      </c>
      <c r="D224" s="91" t="s">
        <v>1542</v>
      </c>
      <c r="E224" s="91" t="s">
        <v>793</v>
      </c>
      <c r="F224" s="91" t="s">
        <v>1543</v>
      </c>
    </row>
    <row r="225" spans="1:6" ht="18" customHeight="1">
      <c r="A225" s="91">
        <v>2504192123</v>
      </c>
      <c r="B225" s="91" t="s">
        <v>1544</v>
      </c>
      <c r="C225" s="91" t="s">
        <v>1545</v>
      </c>
      <c r="D225" s="91" t="s">
        <v>1357</v>
      </c>
      <c r="E225" s="91" t="s">
        <v>793</v>
      </c>
      <c r="F225" s="91" t="s">
        <v>1546</v>
      </c>
    </row>
    <row r="226" spans="1:6" ht="18" customHeight="1">
      <c r="A226" s="91">
        <v>2504202944</v>
      </c>
      <c r="B226" s="91" t="s">
        <v>237</v>
      </c>
      <c r="C226" s="91" t="s">
        <v>1214</v>
      </c>
      <c r="D226" s="91" t="s">
        <v>1547</v>
      </c>
      <c r="E226" s="91" t="s">
        <v>793</v>
      </c>
      <c r="F226" s="91" t="s">
        <v>1548</v>
      </c>
    </row>
    <row r="227" spans="1:6" ht="18" customHeight="1">
      <c r="A227" s="91">
        <v>2504215512</v>
      </c>
      <c r="B227" s="91" t="s">
        <v>506</v>
      </c>
      <c r="C227" s="91" t="s">
        <v>1549</v>
      </c>
      <c r="D227" s="91" t="s">
        <v>1550</v>
      </c>
      <c r="E227" s="91" t="s">
        <v>793</v>
      </c>
      <c r="F227" s="91" t="s">
        <v>1551</v>
      </c>
    </row>
    <row r="228" spans="1:6" ht="18" customHeight="1">
      <c r="A228" s="91">
        <v>2504216630</v>
      </c>
      <c r="B228" s="91" t="s">
        <v>1552</v>
      </c>
      <c r="C228" s="91" t="s">
        <v>1553</v>
      </c>
      <c r="D228" s="91" t="s">
        <v>1554</v>
      </c>
      <c r="E228" s="91" t="s">
        <v>793</v>
      </c>
      <c r="F228" s="91" t="s">
        <v>1555</v>
      </c>
    </row>
    <row r="229" spans="1:6" ht="18" customHeight="1">
      <c r="A229" s="91">
        <v>2504239479</v>
      </c>
      <c r="B229" s="91" t="s">
        <v>248</v>
      </c>
      <c r="C229" s="91" t="s">
        <v>1556</v>
      </c>
      <c r="D229" s="91" t="s">
        <v>1557</v>
      </c>
      <c r="E229" s="91" t="s">
        <v>793</v>
      </c>
      <c r="F229" s="91" t="s">
        <v>1558</v>
      </c>
    </row>
    <row r="230" spans="1:6" ht="18" customHeight="1">
      <c r="A230" s="91">
        <v>2504248121</v>
      </c>
      <c r="B230" s="91" t="s">
        <v>1559</v>
      </c>
      <c r="C230" s="91" t="s">
        <v>1560</v>
      </c>
      <c r="D230" s="91" t="s">
        <v>1561</v>
      </c>
      <c r="E230" s="91" t="s">
        <v>793</v>
      </c>
      <c r="F230" s="91" t="s">
        <v>1562</v>
      </c>
    </row>
    <row r="231" spans="1:6" ht="18" customHeight="1">
      <c r="A231" s="91">
        <v>2504264957</v>
      </c>
      <c r="B231" s="91" t="s">
        <v>1563</v>
      </c>
      <c r="C231" s="91" t="s">
        <v>1564</v>
      </c>
      <c r="D231" s="91" t="s">
        <v>1565</v>
      </c>
      <c r="E231" s="91" t="s">
        <v>793</v>
      </c>
      <c r="F231" s="91" t="s">
        <v>1566</v>
      </c>
    </row>
    <row r="232" spans="1:6" ht="18" customHeight="1">
      <c r="A232" s="91">
        <v>2504287953</v>
      </c>
      <c r="B232" s="91" t="s">
        <v>1567</v>
      </c>
      <c r="C232" s="91" t="s">
        <v>1568</v>
      </c>
      <c r="D232" s="91" t="s">
        <v>1569</v>
      </c>
      <c r="E232" s="91" t="s">
        <v>793</v>
      </c>
      <c r="F232" s="91" t="s">
        <v>1570</v>
      </c>
    </row>
    <row r="233" spans="1:6" ht="18" customHeight="1">
      <c r="A233" s="91">
        <v>2504292818</v>
      </c>
      <c r="B233" s="91" t="s">
        <v>1571</v>
      </c>
      <c r="C233" s="91" t="s">
        <v>1572</v>
      </c>
      <c r="D233" s="91" t="s">
        <v>1573</v>
      </c>
      <c r="E233" s="91" t="s">
        <v>793</v>
      </c>
      <c r="F233" s="91" t="s">
        <v>1574</v>
      </c>
    </row>
    <row r="234" spans="1:6" ht="18" customHeight="1">
      <c r="A234" s="91">
        <v>2504296283</v>
      </c>
      <c r="B234" s="91" t="s">
        <v>1575</v>
      </c>
      <c r="C234" s="91" t="s">
        <v>1576</v>
      </c>
      <c r="D234" s="91" t="s">
        <v>1577</v>
      </c>
      <c r="E234" s="91" t="s">
        <v>793</v>
      </c>
      <c r="F234" s="91" t="s">
        <v>1578</v>
      </c>
    </row>
    <row r="235" spans="1:6" ht="18" customHeight="1">
      <c r="A235" s="91">
        <v>2504298866</v>
      </c>
      <c r="B235" s="91" t="s">
        <v>276</v>
      </c>
      <c r="C235" s="91" t="s">
        <v>1579</v>
      </c>
      <c r="D235" s="91" t="s">
        <v>1580</v>
      </c>
      <c r="E235" s="91" t="s">
        <v>793</v>
      </c>
      <c r="F235" s="91" t="s">
        <v>1581</v>
      </c>
    </row>
    <row r="236" spans="1:6" ht="18" customHeight="1">
      <c r="A236" s="91">
        <v>2504298874</v>
      </c>
      <c r="B236" s="91" t="s">
        <v>1582</v>
      </c>
      <c r="C236" s="91" t="s">
        <v>1579</v>
      </c>
      <c r="D236" s="91" t="s">
        <v>1583</v>
      </c>
      <c r="E236" s="91" t="s">
        <v>793</v>
      </c>
      <c r="F236" s="91" t="s">
        <v>1584</v>
      </c>
    </row>
    <row r="237" spans="1:6" ht="18" customHeight="1">
      <c r="A237" s="91">
        <v>2504299112</v>
      </c>
      <c r="B237" s="91" t="s">
        <v>265</v>
      </c>
      <c r="C237" s="91" t="s">
        <v>1579</v>
      </c>
      <c r="D237" s="91" t="s">
        <v>1585</v>
      </c>
      <c r="E237" s="91" t="s">
        <v>793</v>
      </c>
      <c r="F237" s="91" t="s">
        <v>1586</v>
      </c>
    </row>
    <row r="238" spans="1:6" ht="18" customHeight="1">
      <c r="A238" s="91">
        <v>2504302860</v>
      </c>
      <c r="B238" s="91" t="s">
        <v>726</v>
      </c>
      <c r="C238" s="91" t="s">
        <v>1587</v>
      </c>
      <c r="D238" s="91" t="s">
        <v>1588</v>
      </c>
      <c r="E238" s="91" t="s">
        <v>793</v>
      </c>
      <c r="F238" s="91" t="s">
        <v>1589</v>
      </c>
    </row>
    <row r="239" spans="1:6" ht="18" customHeight="1">
      <c r="A239" s="91">
        <v>2504315990</v>
      </c>
      <c r="B239" s="91" t="s">
        <v>1590</v>
      </c>
      <c r="C239" s="91" t="s">
        <v>1591</v>
      </c>
      <c r="D239" s="91" t="s">
        <v>1592</v>
      </c>
      <c r="E239" s="91" t="s">
        <v>793</v>
      </c>
      <c r="F239" s="91"/>
    </row>
    <row r="240" spans="1:6" ht="18" customHeight="1">
      <c r="A240" s="91">
        <v>2504349254</v>
      </c>
      <c r="B240" s="91" t="s">
        <v>444</v>
      </c>
      <c r="C240" s="91" t="s">
        <v>1149</v>
      </c>
      <c r="D240" s="91" t="s">
        <v>1593</v>
      </c>
      <c r="E240" s="91" t="s">
        <v>793</v>
      </c>
      <c r="F240" s="91" t="s">
        <v>1594</v>
      </c>
    </row>
    <row r="241" spans="1:6" ht="18" customHeight="1">
      <c r="A241" s="91">
        <v>2504360390</v>
      </c>
      <c r="B241" s="91" t="s">
        <v>1595</v>
      </c>
      <c r="C241" s="91" t="s">
        <v>1153</v>
      </c>
      <c r="D241" s="91" t="s">
        <v>1596</v>
      </c>
      <c r="E241" s="91" t="s">
        <v>793</v>
      </c>
      <c r="F241" s="91" t="s">
        <v>1597</v>
      </c>
    </row>
    <row r="242" spans="1:6" ht="18" customHeight="1">
      <c r="A242" s="91">
        <v>2504366078</v>
      </c>
      <c r="B242" s="91" t="s">
        <v>1598</v>
      </c>
      <c r="C242" s="91" t="s">
        <v>1599</v>
      </c>
      <c r="D242" s="91" t="s">
        <v>1600</v>
      </c>
      <c r="E242" s="91" t="s">
        <v>793</v>
      </c>
      <c r="F242" s="91" t="s">
        <v>1601</v>
      </c>
    </row>
    <row r="243" spans="1:6" ht="18" customHeight="1">
      <c r="A243" s="91">
        <v>2504403789</v>
      </c>
      <c r="B243" s="91" t="s">
        <v>538</v>
      </c>
      <c r="C243" s="91" t="s">
        <v>1602</v>
      </c>
      <c r="D243" s="91" t="s">
        <v>981</v>
      </c>
      <c r="E243" s="91" t="s">
        <v>793</v>
      </c>
      <c r="F243" s="91" t="s">
        <v>1603</v>
      </c>
    </row>
    <row r="244" spans="1:6" ht="18" customHeight="1">
      <c r="A244" s="91">
        <v>2504406039</v>
      </c>
      <c r="B244" s="91" t="s">
        <v>1604</v>
      </c>
      <c r="C244" s="91" t="s">
        <v>1605</v>
      </c>
      <c r="D244" s="91" t="s">
        <v>1606</v>
      </c>
      <c r="E244" s="91" t="s">
        <v>793</v>
      </c>
      <c r="F244" s="91" t="s">
        <v>1607</v>
      </c>
    </row>
    <row r="245" spans="1:6" ht="18" customHeight="1">
      <c r="A245" s="91">
        <v>2504406159</v>
      </c>
      <c r="B245" s="91" t="s">
        <v>1608</v>
      </c>
      <c r="C245" s="91" t="s">
        <v>1605</v>
      </c>
      <c r="D245" s="91" t="s">
        <v>1609</v>
      </c>
      <c r="E245" s="91" t="s">
        <v>793</v>
      </c>
      <c r="F245" s="91"/>
    </row>
    <row r="246" spans="1:6" ht="18" customHeight="1">
      <c r="A246" s="91">
        <v>2504406163</v>
      </c>
      <c r="B246" s="91" t="s">
        <v>1610</v>
      </c>
      <c r="C246" s="91" t="s">
        <v>1605</v>
      </c>
      <c r="D246" s="91" t="s">
        <v>1611</v>
      </c>
      <c r="E246" s="91" t="s">
        <v>793</v>
      </c>
      <c r="F246" s="91" t="s">
        <v>1612</v>
      </c>
    </row>
    <row r="247" spans="1:6" ht="18" customHeight="1">
      <c r="A247" s="91">
        <v>2504436250</v>
      </c>
      <c r="B247" s="91" t="s">
        <v>1613</v>
      </c>
      <c r="C247" s="91" t="s">
        <v>1614</v>
      </c>
      <c r="D247" s="91" t="s">
        <v>1615</v>
      </c>
      <c r="E247" s="91" t="s">
        <v>793</v>
      </c>
      <c r="F247" s="91" t="s">
        <v>1616</v>
      </c>
    </row>
    <row r="248" spans="1:6" ht="18" customHeight="1">
      <c r="A248" s="91">
        <v>2504436251</v>
      </c>
      <c r="B248" s="91" t="s">
        <v>1617</v>
      </c>
      <c r="C248" s="91" t="s">
        <v>1614</v>
      </c>
      <c r="D248" s="91" t="s">
        <v>1236</v>
      </c>
      <c r="E248" s="91" t="s">
        <v>793</v>
      </c>
      <c r="F248" s="91" t="s">
        <v>1618</v>
      </c>
    </row>
    <row r="249" spans="1:6" ht="18" customHeight="1">
      <c r="A249" s="91">
        <v>2504437054</v>
      </c>
      <c r="B249" s="91" t="s">
        <v>1619</v>
      </c>
      <c r="C249" s="91" t="s">
        <v>1620</v>
      </c>
      <c r="D249" s="91" t="s">
        <v>1573</v>
      </c>
      <c r="E249" s="91" t="s">
        <v>793</v>
      </c>
      <c r="F249" s="91" t="s">
        <v>1621</v>
      </c>
    </row>
    <row r="250" spans="1:6" ht="18" customHeight="1">
      <c r="A250" s="91">
        <v>2504447231</v>
      </c>
      <c r="B250" s="91" t="s">
        <v>632</v>
      </c>
      <c r="C250" s="91" t="s">
        <v>1382</v>
      </c>
      <c r="D250" s="91" t="s">
        <v>1622</v>
      </c>
      <c r="E250" s="91" t="s">
        <v>793</v>
      </c>
      <c r="F250" s="91" t="s">
        <v>1623</v>
      </c>
    </row>
    <row r="251" spans="1:6" ht="18" customHeight="1">
      <c r="A251" s="91">
        <v>2504452531</v>
      </c>
      <c r="B251" s="91" t="s">
        <v>631</v>
      </c>
      <c r="C251" s="91" t="s">
        <v>1187</v>
      </c>
      <c r="D251" s="91" t="s">
        <v>1624</v>
      </c>
      <c r="E251" s="91" t="s">
        <v>793</v>
      </c>
      <c r="F251" s="91" t="s">
        <v>1625</v>
      </c>
    </row>
    <row r="252" spans="1:6" ht="18" customHeight="1">
      <c r="A252" s="91">
        <v>2504452542</v>
      </c>
      <c r="B252" s="91" t="s">
        <v>628</v>
      </c>
      <c r="C252" s="91" t="s">
        <v>1187</v>
      </c>
      <c r="D252" s="91" t="s">
        <v>1626</v>
      </c>
      <c r="E252" s="91" t="s">
        <v>793</v>
      </c>
      <c r="F252" s="91" t="s">
        <v>1627</v>
      </c>
    </row>
    <row r="253" spans="1:6" ht="18" customHeight="1">
      <c r="A253" s="91">
        <v>2504452556</v>
      </c>
      <c r="B253" s="91" t="s">
        <v>627</v>
      </c>
      <c r="C253" s="91" t="s">
        <v>883</v>
      </c>
      <c r="D253" s="91" t="s">
        <v>1628</v>
      </c>
      <c r="E253" s="91" t="s">
        <v>793</v>
      </c>
      <c r="F253" s="91"/>
    </row>
    <row r="254" spans="1:6" ht="18" customHeight="1">
      <c r="A254" s="91">
        <v>2504453001</v>
      </c>
      <c r="B254" s="91" t="s">
        <v>637</v>
      </c>
      <c r="C254" s="91" t="s">
        <v>1629</v>
      </c>
      <c r="D254" s="91" t="s">
        <v>1630</v>
      </c>
      <c r="E254" s="91" t="s">
        <v>793</v>
      </c>
      <c r="F254" s="91"/>
    </row>
    <row r="255" spans="1:6" ht="18" customHeight="1">
      <c r="A255" s="91">
        <v>2504455873</v>
      </c>
      <c r="B255" s="91" t="s">
        <v>687</v>
      </c>
      <c r="C255" s="91" t="s">
        <v>1631</v>
      </c>
      <c r="D255" s="91" t="s">
        <v>1632</v>
      </c>
      <c r="E255" s="91" t="s">
        <v>793</v>
      </c>
      <c r="F255" s="91" t="s">
        <v>1633</v>
      </c>
    </row>
    <row r="256" spans="1:6" ht="18" customHeight="1">
      <c r="A256" s="91">
        <v>2504455878</v>
      </c>
      <c r="B256" s="91" t="s">
        <v>1634</v>
      </c>
      <c r="C256" s="91" t="s">
        <v>1631</v>
      </c>
      <c r="D256" s="91" t="s">
        <v>1635</v>
      </c>
      <c r="E256" s="91" t="s">
        <v>793</v>
      </c>
      <c r="F256" s="91" t="s">
        <v>1636</v>
      </c>
    </row>
    <row r="257" spans="1:6" ht="18" customHeight="1">
      <c r="A257" s="91">
        <v>2504455885</v>
      </c>
      <c r="B257" s="91" t="s">
        <v>685</v>
      </c>
      <c r="C257" s="91" t="s">
        <v>1631</v>
      </c>
      <c r="D257" s="91" t="s">
        <v>1637</v>
      </c>
      <c r="E257" s="91" t="s">
        <v>793</v>
      </c>
      <c r="F257" s="91"/>
    </row>
    <row r="258" spans="1:6" ht="18" customHeight="1">
      <c r="A258" s="91">
        <v>2504455894</v>
      </c>
      <c r="B258" s="91" t="s">
        <v>683</v>
      </c>
      <c r="C258" s="91" t="s">
        <v>1631</v>
      </c>
      <c r="D258" s="91" t="s">
        <v>943</v>
      </c>
      <c r="E258" s="91" t="s">
        <v>793</v>
      </c>
      <c r="F258" s="91" t="s">
        <v>1638</v>
      </c>
    </row>
    <row r="259" spans="1:6" ht="18" customHeight="1">
      <c r="A259" s="91">
        <v>2504458854</v>
      </c>
      <c r="B259" s="91" t="s">
        <v>1389</v>
      </c>
      <c r="C259" s="91" t="s">
        <v>1639</v>
      </c>
      <c r="D259" s="91" t="s">
        <v>1236</v>
      </c>
      <c r="E259" s="91" t="s">
        <v>793</v>
      </c>
      <c r="F259" s="91" t="s">
        <v>1640</v>
      </c>
    </row>
    <row r="260" spans="1:6" ht="18" customHeight="1">
      <c r="A260" s="91">
        <v>2504462023</v>
      </c>
      <c r="B260" s="91" t="s">
        <v>682</v>
      </c>
      <c r="C260" s="91" t="s">
        <v>1641</v>
      </c>
      <c r="D260" s="91" t="s">
        <v>1383</v>
      </c>
      <c r="E260" s="91" t="s">
        <v>793</v>
      </c>
      <c r="F260" s="91" t="s">
        <v>1642</v>
      </c>
    </row>
    <row r="261" spans="1:6" ht="18" customHeight="1">
      <c r="A261" s="91">
        <v>2504462812</v>
      </c>
      <c r="B261" s="91" t="s">
        <v>688</v>
      </c>
      <c r="C261" s="91" t="s">
        <v>1643</v>
      </c>
      <c r="D261" s="91" t="s">
        <v>1644</v>
      </c>
      <c r="E261" s="91" t="s">
        <v>793</v>
      </c>
      <c r="F261" s="91" t="s">
        <v>1645</v>
      </c>
    </row>
    <row r="262" spans="1:6" ht="18" customHeight="1">
      <c r="A262" s="91">
        <v>2504464638</v>
      </c>
      <c r="B262" s="91" t="s">
        <v>681</v>
      </c>
      <c r="C262" s="91" t="s">
        <v>1646</v>
      </c>
      <c r="D262" s="91" t="s">
        <v>1647</v>
      </c>
      <c r="E262" s="91" t="s">
        <v>793</v>
      </c>
      <c r="F262" s="91" t="s">
        <v>1648</v>
      </c>
    </row>
    <row r="263" spans="1:6" ht="18" customHeight="1">
      <c r="A263" s="91">
        <v>2504464833</v>
      </c>
      <c r="B263" s="91" t="s">
        <v>1649</v>
      </c>
      <c r="C263" s="91" t="s">
        <v>1650</v>
      </c>
      <c r="D263" s="91" t="s">
        <v>1651</v>
      </c>
      <c r="E263" s="91" t="s">
        <v>793</v>
      </c>
      <c r="F263" s="91" t="s">
        <v>1652</v>
      </c>
    </row>
    <row r="264" spans="1:6" ht="18" customHeight="1">
      <c r="A264" s="91">
        <v>2504474115</v>
      </c>
      <c r="B264" s="91" t="s">
        <v>1653</v>
      </c>
      <c r="C264" s="91" t="s">
        <v>1654</v>
      </c>
      <c r="D264" s="91" t="s">
        <v>1655</v>
      </c>
      <c r="E264" s="91" t="s">
        <v>793</v>
      </c>
      <c r="F264" s="91"/>
    </row>
    <row r="265" spans="1:6" ht="18" customHeight="1">
      <c r="A265" s="91">
        <v>2504488250</v>
      </c>
      <c r="B265" s="91" t="s">
        <v>1656</v>
      </c>
      <c r="C265" s="91" t="s">
        <v>1488</v>
      </c>
      <c r="D265" s="91" t="s">
        <v>1657</v>
      </c>
      <c r="E265" s="91" t="s">
        <v>793</v>
      </c>
      <c r="F265" s="91"/>
    </row>
    <row r="266" spans="1:6" ht="18" customHeight="1">
      <c r="A266" s="91">
        <v>2504488364</v>
      </c>
      <c r="B266" s="91" t="s">
        <v>1658</v>
      </c>
      <c r="C266" s="91" t="s">
        <v>1488</v>
      </c>
      <c r="D266" s="91" t="s">
        <v>1659</v>
      </c>
      <c r="E266" s="91" t="s">
        <v>793</v>
      </c>
      <c r="F266" s="91"/>
    </row>
    <row r="267" spans="1:6" ht="18" customHeight="1">
      <c r="A267" s="91">
        <v>2504488369</v>
      </c>
      <c r="B267" s="91" t="s">
        <v>1660</v>
      </c>
      <c r="C267" s="91" t="s">
        <v>1488</v>
      </c>
      <c r="D267" s="91" t="s">
        <v>1661</v>
      </c>
      <c r="E267" s="91" t="s">
        <v>793</v>
      </c>
      <c r="F267" s="91"/>
    </row>
    <row r="268" spans="1:6" ht="18" customHeight="1">
      <c r="A268" s="91">
        <v>2504490699</v>
      </c>
      <c r="B268" s="91" t="s">
        <v>1662</v>
      </c>
      <c r="C268" s="91" t="s">
        <v>1663</v>
      </c>
      <c r="D268" s="91" t="s">
        <v>1664</v>
      </c>
      <c r="E268" s="91" t="s">
        <v>793</v>
      </c>
      <c r="F268" s="91"/>
    </row>
    <row r="269" spans="1:6" ht="18" customHeight="1">
      <c r="A269" s="91">
        <v>2504502236</v>
      </c>
      <c r="B269" s="91" t="s">
        <v>1665</v>
      </c>
      <c r="C269" s="91" t="s">
        <v>1666</v>
      </c>
      <c r="D269" s="91" t="s">
        <v>1154</v>
      </c>
      <c r="E269" s="91" t="s">
        <v>793</v>
      </c>
      <c r="F269" s="91"/>
    </row>
    <row r="270" spans="1:6" ht="18" customHeight="1">
      <c r="A270" s="91">
        <v>2504509046</v>
      </c>
      <c r="B270" s="91" t="s">
        <v>1667</v>
      </c>
      <c r="C270" s="91" t="s">
        <v>1668</v>
      </c>
      <c r="D270" s="91" t="s">
        <v>1669</v>
      </c>
      <c r="E270" s="91" t="s">
        <v>793</v>
      </c>
      <c r="F270" s="91"/>
    </row>
    <row r="271" spans="1:6" ht="18" customHeight="1">
      <c r="A271" s="91">
        <v>3307597425</v>
      </c>
      <c r="B271" s="91" t="s">
        <v>1670</v>
      </c>
      <c r="C271" s="91" t="s">
        <v>1251</v>
      </c>
      <c r="D271" s="91" t="s">
        <v>1671</v>
      </c>
      <c r="E271" s="91" t="s">
        <v>793</v>
      </c>
      <c r="F271" s="91" t="s">
        <v>1672</v>
      </c>
    </row>
    <row r="272" spans="1:6" ht="18" customHeight="1">
      <c r="A272" s="91">
        <v>3311471153</v>
      </c>
      <c r="B272" s="91" t="s">
        <v>1673</v>
      </c>
      <c r="C272" s="91" t="s">
        <v>1532</v>
      </c>
      <c r="D272" s="91" t="s">
        <v>1674</v>
      </c>
      <c r="E272" s="91" t="s">
        <v>793</v>
      </c>
      <c r="F272" s="91" t="s">
        <v>1675</v>
      </c>
    </row>
    <row r="273" spans="1:6" ht="18" customHeight="1">
      <c r="A273" s="91">
        <v>3312150947</v>
      </c>
      <c r="B273" s="91" t="s">
        <v>1676</v>
      </c>
      <c r="C273" s="91" t="s">
        <v>1677</v>
      </c>
      <c r="D273" s="91" t="s">
        <v>1678</v>
      </c>
      <c r="E273" s="91" t="s">
        <v>793</v>
      </c>
      <c r="F273" s="91" t="s">
        <v>1679</v>
      </c>
    </row>
    <row r="274" spans="1:6" ht="18" customHeight="1">
      <c r="A274" s="91">
        <v>3312159143</v>
      </c>
      <c r="B274" s="91" t="s">
        <v>1680</v>
      </c>
      <c r="C274" s="91" t="s">
        <v>1681</v>
      </c>
      <c r="D274" s="91" t="s">
        <v>1682</v>
      </c>
      <c r="E274" s="91" t="s">
        <v>793</v>
      </c>
      <c r="F274" s="91" t="s">
        <v>1683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5:AC78"/>
  <sheetViews>
    <sheetView topLeftCell="A61" workbookViewId="0">
      <selection activeCell="A6" sqref="A6:V68"/>
    </sheetView>
  </sheetViews>
  <sheetFormatPr defaultRowHeight="15"/>
  <cols>
    <col min="1" max="1" width="3.42578125" style="78" customWidth="1"/>
    <col min="2" max="2" width="13.140625" style="78" hidden="1" customWidth="1"/>
    <col min="3" max="3" width="12.28515625" style="78" hidden="1" customWidth="1"/>
    <col min="4" max="4" width="40" style="78" customWidth="1"/>
    <col min="5" max="5" width="9.28515625" style="78" bestFit="1" customWidth="1"/>
    <col min="6" max="6" width="10.85546875" style="78" bestFit="1" customWidth="1"/>
    <col min="7" max="7" width="10.28515625" style="78" hidden="1" customWidth="1"/>
    <col min="8" max="8" width="5.5703125" style="78" hidden="1" customWidth="1"/>
    <col min="9" max="9" width="11.42578125" style="78" hidden="1" customWidth="1"/>
    <col min="10" max="10" width="5" style="78" customWidth="1"/>
    <col min="11" max="11" width="7.5703125" style="78" customWidth="1"/>
    <col min="12" max="12" width="6" style="78" bestFit="1" customWidth="1"/>
    <col min="13" max="13" width="6.85546875" style="78" customWidth="1"/>
    <col min="14" max="14" width="7.140625" style="78" customWidth="1"/>
    <col min="15" max="15" width="8" style="78" customWidth="1"/>
    <col min="16" max="16" width="6.7109375" style="78" customWidth="1"/>
    <col min="17" max="17" width="5.42578125" style="78" customWidth="1"/>
    <col min="18" max="18" width="5.85546875" style="78" customWidth="1"/>
    <col min="19" max="19" width="7.42578125" style="78" customWidth="1"/>
    <col min="20" max="20" width="7.85546875" style="78" customWidth="1"/>
    <col min="21" max="21" width="7.42578125" style="78" customWidth="1"/>
    <col min="22" max="22" width="21.85546875" style="78" customWidth="1"/>
    <col min="23" max="23" width="8" style="78" customWidth="1"/>
    <col min="24" max="24" width="6.85546875" style="78" customWidth="1"/>
    <col min="25" max="25" width="4.28515625" style="78" customWidth="1"/>
    <col min="26" max="26" width="5.7109375" style="78" customWidth="1"/>
    <col min="27" max="27" width="29.42578125" style="78" customWidth="1"/>
    <col min="28" max="16384" width="9.140625" style="78"/>
  </cols>
  <sheetData>
    <row r="5" spans="1:29" ht="15.75" thickBot="1"/>
    <row r="6" spans="1:29">
      <c r="A6" s="95"/>
      <c r="B6" s="96"/>
      <c r="C6" s="96"/>
      <c r="D6" s="96" t="s">
        <v>0</v>
      </c>
      <c r="E6" s="96"/>
      <c r="F6" s="96"/>
      <c r="G6" s="96"/>
      <c r="H6" s="96"/>
      <c r="I6" s="96"/>
      <c r="J6" s="96" t="s">
        <v>1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8"/>
    </row>
    <row r="7" spans="1:29">
      <c r="A7" s="99"/>
      <c r="D7" s="78" t="s">
        <v>2</v>
      </c>
      <c r="J7" s="78" t="s">
        <v>3</v>
      </c>
      <c r="P7" s="78" t="str">
        <f>+'W-9A'!Q5</f>
        <v>FEB.-2023</v>
      </c>
      <c r="V7" s="100"/>
    </row>
    <row r="8" spans="1:29">
      <c r="A8" s="277" t="s">
        <v>84</v>
      </c>
      <c r="B8" s="270" t="s">
        <v>278</v>
      </c>
      <c r="C8" s="270" t="s">
        <v>277</v>
      </c>
      <c r="D8" s="270" t="s">
        <v>88</v>
      </c>
      <c r="E8" s="270" t="s">
        <v>6</v>
      </c>
      <c r="F8" s="270" t="s">
        <v>55</v>
      </c>
      <c r="G8" s="270" t="s">
        <v>89</v>
      </c>
      <c r="H8" s="270" t="s">
        <v>8</v>
      </c>
      <c r="I8" s="270" t="s">
        <v>141</v>
      </c>
      <c r="J8" s="270" t="s">
        <v>85</v>
      </c>
      <c r="K8" s="270" t="s">
        <v>89</v>
      </c>
      <c r="L8" s="270" t="s">
        <v>8</v>
      </c>
      <c r="M8" s="270" t="s">
        <v>141</v>
      </c>
      <c r="N8" s="270" t="s">
        <v>90</v>
      </c>
      <c r="O8" s="270" t="s">
        <v>86</v>
      </c>
      <c r="P8" s="274" t="s">
        <v>9</v>
      </c>
      <c r="Q8" s="275"/>
      <c r="R8" s="275"/>
      <c r="S8" s="276"/>
      <c r="T8" s="270" t="s">
        <v>91</v>
      </c>
      <c r="U8" s="270" t="s">
        <v>87</v>
      </c>
      <c r="V8" s="272" t="s">
        <v>92</v>
      </c>
    </row>
    <row r="9" spans="1:29">
      <c r="A9" s="278"/>
      <c r="B9" s="279"/>
      <c r="C9" s="279"/>
      <c r="D9" s="279"/>
      <c r="E9" s="279"/>
      <c r="F9" s="279"/>
      <c r="G9" s="271"/>
      <c r="H9" s="271"/>
      <c r="I9" s="271"/>
      <c r="J9" s="271"/>
      <c r="K9" s="271"/>
      <c r="L9" s="271"/>
      <c r="M9" s="271"/>
      <c r="N9" s="271"/>
      <c r="O9" s="271"/>
      <c r="P9" s="64" t="s">
        <v>12</v>
      </c>
      <c r="Q9" s="64" t="s">
        <v>13</v>
      </c>
      <c r="R9" s="64" t="s">
        <v>14</v>
      </c>
      <c r="S9" s="157" t="s">
        <v>1745</v>
      </c>
      <c r="T9" s="271"/>
      <c r="U9" s="271"/>
      <c r="V9" s="273"/>
    </row>
    <row r="10" spans="1:29" ht="75" customHeight="1">
      <c r="A10" s="155">
        <v>1</v>
      </c>
      <c r="B10" s="64" t="s">
        <v>285</v>
      </c>
      <c r="C10" s="64">
        <v>2502356702</v>
      </c>
      <c r="D10" s="64" t="s">
        <v>100</v>
      </c>
      <c r="E10" s="64" t="s">
        <v>392</v>
      </c>
      <c r="F10" s="64">
        <v>14249</v>
      </c>
      <c r="G10" s="118">
        <v>13570</v>
      </c>
      <c r="H10" s="118">
        <f t="shared" ref="H10:H25" si="0">14249-G10</f>
        <v>679</v>
      </c>
      <c r="I10" s="118">
        <v>0</v>
      </c>
      <c r="J10" s="121">
        <v>24</v>
      </c>
      <c r="K10" s="64">
        <f>ROUND(G10/24*J10,0)</f>
        <v>13570</v>
      </c>
      <c r="L10" s="64">
        <f>ROUND(H10/24*J10,0)</f>
        <v>679</v>
      </c>
      <c r="M10" s="64">
        <f>ROUND(I10/24*J10,0)</f>
        <v>0</v>
      </c>
      <c r="N10" s="64">
        <v>601</v>
      </c>
      <c r="O10" s="64">
        <f t="shared" ref="O10" si="1">SUM(K10:N10)</f>
        <v>14850</v>
      </c>
      <c r="P10" s="122">
        <f t="shared" ref="P10" si="2">ROUND(IF(K10&gt;=15000,(15000*12%),(K10*12%)),0)</f>
        <v>1628</v>
      </c>
      <c r="Q10" s="64">
        <f t="shared" ref="Q10" si="3">ROUNDUP(O10*0.75%,0)</f>
        <v>112</v>
      </c>
      <c r="R10" s="121">
        <f>SUM(IF(O10&gt;=10001,"300",IF(O10&gt;=7501,"175",)))</f>
        <v>300</v>
      </c>
      <c r="S10" s="118">
        <v>1000</v>
      </c>
      <c r="T10" s="64">
        <f t="shared" ref="T10" si="4">SUM(P10:S10)</f>
        <v>3040</v>
      </c>
      <c r="U10" s="64">
        <f t="shared" ref="U10" si="5">+O10-T10</f>
        <v>11810</v>
      </c>
      <c r="V10" s="138"/>
      <c r="W10" s="78">
        <v>14850</v>
      </c>
      <c r="X10" s="78">
        <f t="shared" ref="X10:X64" si="6">+W10-O10</f>
        <v>0</v>
      </c>
      <c r="Y10" s="78">
        <v>24</v>
      </c>
      <c r="Z10" s="78">
        <f t="shared" ref="Z10" si="7">ROUND(F10/26,0)</f>
        <v>548</v>
      </c>
      <c r="AA10" s="78" t="s">
        <v>100</v>
      </c>
      <c r="AB10" s="78">
        <v>10000</v>
      </c>
      <c r="AC10" s="78">
        <v>14850</v>
      </c>
    </row>
    <row r="11" spans="1:29" ht="75" customHeight="1">
      <c r="A11" s="155">
        <v>2</v>
      </c>
      <c r="B11" s="64" t="s">
        <v>286</v>
      </c>
      <c r="C11" s="64">
        <v>2502484163</v>
      </c>
      <c r="D11" s="64" t="s">
        <v>152</v>
      </c>
      <c r="E11" s="64" t="s">
        <v>392</v>
      </c>
      <c r="F11" s="64">
        <v>14249</v>
      </c>
      <c r="G11" s="118">
        <v>13570</v>
      </c>
      <c r="H11" s="118">
        <f t="shared" si="0"/>
        <v>679</v>
      </c>
      <c r="I11" s="64">
        <v>0</v>
      </c>
      <c r="J11" s="121">
        <v>24</v>
      </c>
      <c r="K11" s="64">
        <f t="shared" ref="K11:K61" si="8">ROUND(G11/24*J11,0)</f>
        <v>13570</v>
      </c>
      <c r="L11" s="64">
        <f t="shared" ref="L11:L61" si="9">ROUND(H11/24*J11,0)</f>
        <v>679</v>
      </c>
      <c r="M11" s="64">
        <f t="shared" ref="M11:M61" si="10">ROUND(I11/24*J11,0)</f>
        <v>0</v>
      </c>
      <c r="N11" s="64">
        <v>3354</v>
      </c>
      <c r="O11" s="64">
        <f t="shared" ref="O11:O61" si="11">SUM(K11:N11)</f>
        <v>17603</v>
      </c>
      <c r="P11" s="122">
        <f t="shared" ref="P11:P61" si="12">ROUND(IF(K11&gt;=15000,(15000*12%),(K11*12%)),0)</f>
        <v>1628</v>
      </c>
      <c r="Q11" s="64">
        <f t="shared" ref="Q11:Q61" si="13">ROUNDUP(O11*0.75%,0)</f>
        <v>133</v>
      </c>
      <c r="R11" s="121">
        <f t="shared" ref="R11:R61" si="14">SUM(IF(O11&gt;=10001,"300",IF(O11&gt;=7501,"175",)))</f>
        <v>300</v>
      </c>
      <c r="S11" s="118">
        <v>0</v>
      </c>
      <c r="T11" s="64">
        <f t="shared" ref="T11:T61" si="15">SUM(P11:S11)</f>
        <v>2061</v>
      </c>
      <c r="U11" s="64">
        <f t="shared" ref="U11:U61" si="16">+O11-T11</f>
        <v>15542</v>
      </c>
      <c r="V11" s="138"/>
      <c r="W11" s="78">
        <v>17603</v>
      </c>
      <c r="X11" s="78">
        <f t="shared" si="6"/>
        <v>0</v>
      </c>
      <c r="Y11" s="78">
        <v>24</v>
      </c>
      <c r="Z11" s="78">
        <f t="shared" ref="Z11:Z64" si="17">ROUND(F11/26,0)</f>
        <v>548</v>
      </c>
      <c r="AA11" s="78" t="s">
        <v>152</v>
      </c>
      <c r="AB11" s="78">
        <v>10000</v>
      </c>
      <c r="AC11" s="78">
        <v>17603</v>
      </c>
    </row>
    <row r="12" spans="1:29" ht="75" customHeight="1">
      <c r="A12" s="155">
        <v>3</v>
      </c>
      <c r="B12" s="64" t="s">
        <v>287</v>
      </c>
      <c r="C12" s="64">
        <v>2502701514</v>
      </c>
      <c r="D12" s="64" t="s">
        <v>57</v>
      </c>
      <c r="E12" s="64" t="s">
        <v>392</v>
      </c>
      <c r="F12" s="64">
        <v>14249</v>
      </c>
      <c r="G12" s="118">
        <v>13570</v>
      </c>
      <c r="H12" s="118">
        <f t="shared" si="0"/>
        <v>679</v>
      </c>
      <c r="I12" s="118">
        <v>0</v>
      </c>
      <c r="J12" s="121">
        <v>24</v>
      </c>
      <c r="K12" s="64">
        <f t="shared" si="8"/>
        <v>13570</v>
      </c>
      <c r="L12" s="64">
        <f t="shared" si="9"/>
        <v>679</v>
      </c>
      <c r="M12" s="64">
        <f t="shared" si="10"/>
        <v>0</v>
      </c>
      <c r="N12" s="64">
        <v>5295</v>
      </c>
      <c r="O12" s="64">
        <f t="shared" si="11"/>
        <v>19544</v>
      </c>
      <c r="P12" s="122">
        <f t="shared" si="12"/>
        <v>1628</v>
      </c>
      <c r="Q12" s="64">
        <f t="shared" si="13"/>
        <v>147</v>
      </c>
      <c r="R12" s="121">
        <f t="shared" si="14"/>
        <v>300</v>
      </c>
      <c r="S12" s="118">
        <v>0</v>
      </c>
      <c r="T12" s="64">
        <f t="shared" si="15"/>
        <v>2075</v>
      </c>
      <c r="U12" s="64">
        <f t="shared" si="16"/>
        <v>17469</v>
      </c>
      <c r="V12" s="138"/>
      <c r="W12" s="78">
        <v>19544</v>
      </c>
      <c r="X12" s="78">
        <f t="shared" si="6"/>
        <v>0</v>
      </c>
      <c r="Y12" s="78">
        <v>24</v>
      </c>
      <c r="Z12" s="78">
        <f t="shared" si="17"/>
        <v>548</v>
      </c>
      <c r="AA12" s="78" t="s">
        <v>57</v>
      </c>
      <c r="AB12" s="78">
        <v>10000</v>
      </c>
      <c r="AC12" s="78">
        <v>19544</v>
      </c>
    </row>
    <row r="13" spans="1:29" ht="75" customHeight="1">
      <c r="A13" s="155">
        <v>4</v>
      </c>
      <c r="B13" s="64"/>
      <c r="C13" s="64"/>
      <c r="D13" s="64" t="s">
        <v>65</v>
      </c>
      <c r="E13" s="64" t="s">
        <v>392</v>
      </c>
      <c r="F13" s="64">
        <v>14249</v>
      </c>
      <c r="G13" s="118">
        <v>13570</v>
      </c>
      <c r="H13" s="118">
        <f t="shared" si="0"/>
        <v>679</v>
      </c>
      <c r="I13" s="118">
        <v>0</v>
      </c>
      <c r="J13" s="121">
        <v>24</v>
      </c>
      <c r="K13" s="64">
        <f t="shared" ref="K13" si="18">ROUND(G13/24*J13,0)</f>
        <v>13570</v>
      </c>
      <c r="L13" s="64">
        <f t="shared" ref="L13" si="19">ROUND(H13/24*J13,0)</f>
        <v>679</v>
      </c>
      <c r="M13" s="64">
        <f t="shared" ref="M13" si="20">ROUND(I13/24*J13,0)</f>
        <v>0</v>
      </c>
      <c r="N13" s="64">
        <v>682</v>
      </c>
      <c r="O13" s="64">
        <f t="shared" ref="O13" si="21">SUM(K13:N13)</f>
        <v>14931</v>
      </c>
      <c r="P13" s="122">
        <f t="shared" ref="P13" si="22">ROUND(IF(K13&gt;=15000,(15000*12%),(K13*12%)),0)</f>
        <v>1628</v>
      </c>
      <c r="Q13" s="64">
        <f t="shared" ref="Q13" si="23">ROUNDUP(O13*0.75%,0)</f>
        <v>112</v>
      </c>
      <c r="R13" s="121">
        <f t="shared" ref="R13" si="24">SUM(IF(O13&gt;=10001,"300",IF(O13&gt;=7501,"175",)))</f>
        <v>300</v>
      </c>
      <c r="S13" s="118">
        <v>3000</v>
      </c>
      <c r="T13" s="64">
        <f t="shared" ref="T13" si="25">SUM(P13:S13)</f>
        <v>5040</v>
      </c>
      <c r="U13" s="64">
        <f t="shared" ref="U13" si="26">+O13-T13</f>
        <v>9891</v>
      </c>
      <c r="V13" s="138"/>
      <c r="W13" s="78">
        <v>14931</v>
      </c>
      <c r="X13" s="78">
        <f t="shared" si="6"/>
        <v>0</v>
      </c>
      <c r="Y13" s="78">
        <v>24</v>
      </c>
      <c r="Z13" s="78">
        <f t="shared" si="17"/>
        <v>548</v>
      </c>
      <c r="AA13" s="78" t="s">
        <v>65</v>
      </c>
      <c r="AB13" s="78">
        <v>9800</v>
      </c>
      <c r="AC13" s="78">
        <v>14931</v>
      </c>
    </row>
    <row r="14" spans="1:29" ht="75" customHeight="1">
      <c r="A14" s="155">
        <v>5</v>
      </c>
      <c r="B14" s="64" t="s">
        <v>288</v>
      </c>
      <c r="C14" s="64">
        <v>2501935434</v>
      </c>
      <c r="D14" s="64" t="s">
        <v>17</v>
      </c>
      <c r="E14" s="64" t="s">
        <v>392</v>
      </c>
      <c r="F14" s="64">
        <v>14249</v>
      </c>
      <c r="G14" s="118">
        <v>13570</v>
      </c>
      <c r="H14" s="118">
        <f t="shared" si="0"/>
        <v>679</v>
      </c>
      <c r="I14" s="118">
        <v>0</v>
      </c>
      <c r="J14" s="121">
        <v>20</v>
      </c>
      <c r="K14" s="64">
        <f t="shared" si="8"/>
        <v>11308</v>
      </c>
      <c r="L14" s="64">
        <f t="shared" si="9"/>
        <v>566</v>
      </c>
      <c r="M14" s="64">
        <f t="shared" si="10"/>
        <v>0</v>
      </c>
      <c r="N14" s="64">
        <v>226</v>
      </c>
      <c r="O14" s="64">
        <f t="shared" si="11"/>
        <v>12100</v>
      </c>
      <c r="P14" s="122">
        <f t="shared" si="12"/>
        <v>1357</v>
      </c>
      <c r="Q14" s="64">
        <f t="shared" si="13"/>
        <v>91</v>
      </c>
      <c r="R14" s="121">
        <f t="shared" si="14"/>
        <v>300</v>
      </c>
      <c r="S14" s="118">
        <v>0</v>
      </c>
      <c r="T14" s="64">
        <f t="shared" si="15"/>
        <v>1748</v>
      </c>
      <c r="U14" s="64">
        <f t="shared" si="16"/>
        <v>10352</v>
      </c>
      <c r="V14" s="138"/>
      <c r="W14" s="78">
        <v>12100</v>
      </c>
      <c r="X14" s="78">
        <f t="shared" si="6"/>
        <v>0</v>
      </c>
      <c r="Y14" s="78">
        <f t="shared" ref="Y14:Y62" si="27">ROUND(W14/Z14,0)</f>
        <v>22</v>
      </c>
      <c r="Z14" s="78">
        <f t="shared" si="17"/>
        <v>548</v>
      </c>
      <c r="AA14" s="78" t="s">
        <v>17</v>
      </c>
      <c r="AB14" s="78">
        <v>9800</v>
      </c>
      <c r="AC14" s="78">
        <v>12100</v>
      </c>
    </row>
    <row r="15" spans="1:29" ht="75" customHeight="1">
      <c r="A15" s="155">
        <v>6</v>
      </c>
      <c r="B15" s="64" t="s">
        <v>402</v>
      </c>
      <c r="C15" s="64">
        <v>2502237510</v>
      </c>
      <c r="D15" s="64" t="s">
        <v>101</v>
      </c>
      <c r="E15" s="64" t="s">
        <v>392</v>
      </c>
      <c r="F15" s="64">
        <v>14249</v>
      </c>
      <c r="G15" s="118">
        <v>13570</v>
      </c>
      <c r="H15" s="118">
        <f t="shared" si="0"/>
        <v>679</v>
      </c>
      <c r="I15" s="118">
        <v>0</v>
      </c>
      <c r="J15" s="121">
        <v>15</v>
      </c>
      <c r="K15" s="64">
        <f t="shared" si="8"/>
        <v>8481</v>
      </c>
      <c r="L15" s="64">
        <f t="shared" si="9"/>
        <v>424</v>
      </c>
      <c r="M15" s="64">
        <f t="shared" si="10"/>
        <v>0</v>
      </c>
      <c r="N15" s="64">
        <v>295</v>
      </c>
      <c r="O15" s="64">
        <f t="shared" si="11"/>
        <v>9200</v>
      </c>
      <c r="P15" s="122">
        <f t="shared" si="12"/>
        <v>1018</v>
      </c>
      <c r="Q15" s="64">
        <f t="shared" si="13"/>
        <v>69</v>
      </c>
      <c r="R15" s="121">
        <f t="shared" si="14"/>
        <v>175</v>
      </c>
      <c r="S15" s="118">
        <v>0</v>
      </c>
      <c r="T15" s="64">
        <f t="shared" si="15"/>
        <v>1262</v>
      </c>
      <c r="U15" s="64">
        <f t="shared" si="16"/>
        <v>7938</v>
      </c>
      <c r="V15" s="138"/>
      <c r="W15" s="78">
        <v>9200</v>
      </c>
      <c r="X15" s="78">
        <f t="shared" si="6"/>
        <v>0</v>
      </c>
      <c r="Y15" s="78">
        <f t="shared" si="27"/>
        <v>17</v>
      </c>
      <c r="Z15" s="78">
        <f t="shared" si="17"/>
        <v>548</v>
      </c>
      <c r="AA15" s="78" t="s">
        <v>101</v>
      </c>
      <c r="AB15" s="78">
        <v>9800</v>
      </c>
      <c r="AC15" s="78">
        <v>9200</v>
      </c>
    </row>
    <row r="16" spans="1:29" ht="75" customHeight="1">
      <c r="A16" s="155">
        <v>7</v>
      </c>
      <c r="B16" s="64" t="s">
        <v>289</v>
      </c>
      <c r="C16" s="64">
        <v>2503180183</v>
      </c>
      <c r="D16" s="64" t="s">
        <v>103</v>
      </c>
      <c r="E16" s="64" t="s">
        <v>392</v>
      </c>
      <c r="F16" s="64">
        <v>14249</v>
      </c>
      <c r="G16" s="118">
        <v>13570</v>
      </c>
      <c r="H16" s="118">
        <f t="shared" si="0"/>
        <v>679</v>
      </c>
      <c r="I16" s="118">
        <v>0</v>
      </c>
      <c r="J16" s="121">
        <v>7</v>
      </c>
      <c r="K16" s="64">
        <f t="shared" si="8"/>
        <v>3958</v>
      </c>
      <c r="L16" s="64">
        <f t="shared" si="9"/>
        <v>198</v>
      </c>
      <c r="M16" s="64">
        <f t="shared" si="10"/>
        <v>0</v>
      </c>
      <c r="N16" s="64">
        <v>255</v>
      </c>
      <c r="O16" s="64">
        <f t="shared" si="11"/>
        <v>4411</v>
      </c>
      <c r="P16" s="122">
        <f t="shared" si="12"/>
        <v>475</v>
      </c>
      <c r="Q16" s="64">
        <f t="shared" si="13"/>
        <v>34</v>
      </c>
      <c r="R16" s="121">
        <f>SUM(IF(O16&gt;=10001,"300",IF(O16&gt;=7501,"0",)))</f>
        <v>0</v>
      </c>
      <c r="S16" s="118">
        <v>0</v>
      </c>
      <c r="T16" s="64">
        <f t="shared" si="15"/>
        <v>509</v>
      </c>
      <c r="U16" s="64">
        <f t="shared" si="16"/>
        <v>3902</v>
      </c>
      <c r="V16" s="138"/>
      <c r="W16" s="78">
        <v>4411</v>
      </c>
      <c r="X16" s="78">
        <f t="shared" si="6"/>
        <v>0</v>
      </c>
      <c r="Y16" s="78">
        <f t="shared" si="27"/>
        <v>8</v>
      </c>
      <c r="Z16" s="78">
        <f t="shared" si="17"/>
        <v>548</v>
      </c>
      <c r="AA16" s="78" t="s">
        <v>103</v>
      </c>
      <c r="AB16" s="78">
        <v>9800</v>
      </c>
      <c r="AC16" s="78">
        <v>4411</v>
      </c>
    </row>
    <row r="17" spans="1:29" ht="75" customHeight="1">
      <c r="A17" s="155">
        <v>8</v>
      </c>
      <c r="B17" s="64" t="s">
        <v>290</v>
      </c>
      <c r="C17" s="64">
        <v>2503180260</v>
      </c>
      <c r="D17" s="64" t="s">
        <v>104</v>
      </c>
      <c r="E17" s="64" t="s">
        <v>392</v>
      </c>
      <c r="F17" s="64">
        <v>14249</v>
      </c>
      <c r="G17" s="118">
        <v>13570</v>
      </c>
      <c r="H17" s="118">
        <f t="shared" si="0"/>
        <v>679</v>
      </c>
      <c r="I17" s="118">
        <v>0</v>
      </c>
      <c r="J17" s="121">
        <v>11</v>
      </c>
      <c r="K17" s="64">
        <f t="shared" si="8"/>
        <v>6220</v>
      </c>
      <c r="L17" s="64">
        <f t="shared" si="9"/>
        <v>311</v>
      </c>
      <c r="M17" s="64">
        <f t="shared" si="10"/>
        <v>0</v>
      </c>
      <c r="N17" s="64">
        <v>422</v>
      </c>
      <c r="O17" s="64">
        <f t="shared" si="11"/>
        <v>6953</v>
      </c>
      <c r="P17" s="122">
        <f t="shared" si="12"/>
        <v>746</v>
      </c>
      <c r="Q17" s="64">
        <f t="shared" si="13"/>
        <v>53</v>
      </c>
      <c r="R17" s="121">
        <f t="shared" ref="R17:R21" si="28">SUM(IF(O17&gt;=10001,"300",IF(O17&gt;=7501,"0",)))</f>
        <v>0</v>
      </c>
      <c r="S17" s="118">
        <v>0</v>
      </c>
      <c r="T17" s="64">
        <f t="shared" si="15"/>
        <v>799</v>
      </c>
      <c r="U17" s="64">
        <f t="shared" si="16"/>
        <v>6154</v>
      </c>
      <c r="V17" s="138"/>
      <c r="W17" s="78">
        <v>6953</v>
      </c>
      <c r="X17" s="78">
        <f t="shared" si="6"/>
        <v>0</v>
      </c>
      <c r="Y17" s="78">
        <f t="shared" si="27"/>
        <v>13</v>
      </c>
      <c r="Z17" s="78">
        <f t="shared" si="17"/>
        <v>548</v>
      </c>
      <c r="AA17" s="78" t="s">
        <v>104</v>
      </c>
      <c r="AB17" s="78">
        <v>9800</v>
      </c>
      <c r="AC17" s="78">
        <v>6953</v>
      </c>
    </row>
    <row r="18" spans="1:29" ht="75" customHeight="1">
      <c r="A18" s="155">
        <v>9</v>
      </c>
      <c r="B18" s="64" t="s">
        <v>291</v>
      </c>
      <c r="C18" s="64">
        <v>2503180453</v>
      </c>
      <c r="D18" s="64" t="s">
        <v>105</v>
      </c>
      <c r="E18" s="64" t="s">
        <v>392</v>
      </c>
      <c r="F18" s="64">
        <v>14249</v>
      </c>
      <c r="G18" s="118">
        <v>13570</v>
      </c>
      <c r="H18" s="118">
        <f t="shared" si="0"/>
        <v>679</v>
      </c>
      <c r="I18" s="118">
        <v>0</v>
      </c>
      <c r="J18" s="121">
        <v>10</v>
      </c>
      <c r="K18" s="64">
        <f t="shared" si="8"/>
        <v>5654</v>
      </c>
      <c r="L18" s="64">
        <f t="shared" si="9"/>
        <v>283</v>
      </c>
      <c r="M18" s="64">
        <f t="shared" si="10"/>
        <v>0</v>
      </c>
      <c r="N18" s="64">
        <v>81</v>
      </c>
      <c r="O18" s="64">
        <f t="shared" si="11"/>
        <v>6018</v>
      </c>
      <c r="P18" s="122">
        <f t="shared" si="12"/>
        <v>678</v>
      </c>
      <c r="Q18" s="64">
        <f t="shared" si="13"/>
        <v>46</v>
      </c>
      <c r="R18" s="121">
        <f t="shared" si="28"/>
        <v>0</v>
      </c>
      <c r="S18" s="118">
        <v>0</v>
      </c>
      <c r="T18" s="64">
        <f t="shared" si="15"/>
        <v>724</v>
      </c>
      <c r="U18" s="64">
        <f t="shared" si="16"/>
        <v>5294</v>
      </c>
      <c r="V18" s="138"/>
      <c r="W18" s="78">
        <v>6018</v>
      </c>
      <c r="X18" s="78">
        <f t="shared" si="6"/>
        <v>0</v>
      </c>
      <c r="Y18" s="78">
        <f t="shared" si="27"/>
        <v>11</v>
      </c>
      <c r="Z18" s="78">
        <f t="shared" si="17"/>
        <v>548</v>
      </c>
      <c r="AA18" s="78" t="s">
        <v>105</v>
      </c>
      <c r="AB18" s="78">
        <v>9800</v>
      </c>
      <c r="AC18" s="78">
        <v>6018</v>
      </c>
    </row>
    <row r="19" spans="1:29" ht="75" customHeight="1">
      <c r="A19" s="155">
        <v>10</v>
      </c>
      <c r="B19" s="64" t="s">
        <v>292</v>
      </c>
      <c r="C19" s="64">
        <v>2503180455</v>
      </c>
      <c r="D19" s="64" t="s">
        <v>106</v>
      </c>
      <c r="E19" s="64" t="s">
        <v>392</v>
      </c>
      <c r="F19" s="64">
        <v>14249</v>
      </c>
      <c r="G19" s="118">
        <v>13570</v>
      </c>
      <c r="H19" s="118">
        <f t="shared" si="0"/>
        <v>679</v>
      </c>
      <c r="I19" s="118">
        <v>0</v>
      </c>
      <c r="J19" s="121">
        <v>8</v>
      </c>
      <c r="K19" s="64">
        <f t="shared" si="8"/>
        <v>4523</v>
      </c>
      <c r="L19" s="64">
        <f t="shared" si="9"/>
        <v>226</v>
      </c>
      <c r="M19" s="64">
        <f t="shared" si="10"/>
        <v>0</v>
      </c>
      <c r="N19" s="64">
        <v>529</v>
      </c>
      <c r="O19" s="64">
        <f t="shared" si="11"/>
        <v>5278</v>
      </c>
      <c r="P19" s="122">
        <f t="shared" si="12"/>
        <v>543</v>
      </c>
      <c r="Q19" s="64">
        <f t="shared" si="13"/>
        <v>40</v>
      </c>
      <c r="R19" s="121">
        <f t="shared" si="28"/>
        <v>0</v>
      </c>
      <c r="S19" s="118">
        <v>0</v>
      </c>
      <c r="T19" s="64">
        <f t="shared" si="15"/>
        <v>583</v>
      </c>
      <c r="U19" s="64">
        <f t="shared" si="16"/>
        <v>4695</v>
      </c>
      <c r="V19" s="138"/>
      <c r="W19" s="78">
        <v>5278</v>
      </c>
      <c r="X19" s="78">
        <f t="shared" si="6"/>
        <v>0</v>
      </c>
      <c r="Y19" s="78">
        <f t="shared" si="27"/>
        <v>10</v>
      </c>
      <c r="Z19" s="78">
        <f t="shared" si="17"/>
        <v>548</v>
      </c>
      <c r="AA19" s="78" t="s">
        <v>106</v>
      </c>
      <c r="AB19" s="78">
        <v>9800</v>
      </c>
      <c r="AC19" s="78">
        <v>5278</v>
      </c>
    </row>
    <row r="20" spans="1:29" ht="75" customHeight="1">
      <c r="A20" s="155">
        <v>11</v>
      </c>
      <c r="B20" s="64" t="s">
        <v>293</v>
      </c>
      <c r="C20" s="64">
        <v>2503180466</v>
      </c>
      <c r="D20" s="64" t="s">
        <v>107</v>
      </c>
      <c r="E20" s="64" t="s">
        <v>392</v>
      </c>
      <c r="F20" s="64">
        <v>14249</v>
      </c>
      <c r="G20" s="118">
        <v>13570</v>
      </c>
      <c r="H20" s="118">
        <f t="shared" si="0"/>
        <v>679</v>
      </c>
      <c r="I20" s="118">
        <v>0</v>
      </c>
      <c r="J20" s="121">
        <v>10</v>
      </c>
      <c r="K20" s="64">
        <f t="shared" si="8"/>
        <v>5654</v>
      </c>
      <c r="L20" s="64">
        <f t="shared" si="9"/>
        <v>283</v>
      </c>
      <c r="M20" s="64">
        <f t="shared" si="10"/>
        <v>0</v>
      </c>
      <c r="N20" s="64">
        <v>506</v>
      </c>
      <c r="O20" s="64">
        <f t="shared" si="11"/>
        <v>6443</v>
      </c>
      <c r="P20" s="122">
        <f t="shared" si="12"/>
        <v>678</v>
      </c>
      <c r="Q20" s="64">
        <f t="shared" si="13"/>
        <v>49</v>
      </c>
      <c r="R20" s="121">
        <f t="shared" si="28"/>
        <v>0</v>
      </c>
      <c r="S20" s="118">
        <v>0</v>
      </c>
      <c r="T20" s="64">
        <f t="shared" si="15"/>
        <v>727</v>
      </c>
      <c r="U20" s="64">
        <f t="shared" si="16"/>
        <v>5716</v>
      </c>
      <c r="V20" s="138"/>
      <c r="W20" s="78">
        <v>6443</v>
      </c>
      <c r="X20" s="78">
        <f t="shared" si="6"/>
        <v>0</v>
      </c>
      <c r="Y20" s="78">
        <f t="shared" si="27"/>
        <v>12</v>
      </c>
      <c r="Z20" s="78">
        <f t="shared" si="17"/>
        <v>548</v>
      </c>
      <c r="AA20" s="78" t="s">
        <v>107</v>
      </c>
      <c r="AB20" s="78">
        <v>9800</v>
      </c>
      <c r="AC20" s="78">
        <v>6443</v>
      </c>
    </row>
    <row r="21" spans="1:29" ht="75" customHeight="1">
      <c r="A21" s="155">
        <v>12</v>
      </c>
      <c r="B21" s="64" t="s">
        <v>294</v>
      </c>
      <c r="C21" s="64">
        <v>2503180691</v>
      </c>
      <c r="D21" s="64" t="s">
        <v>108</v>
      </c>
      <c r="E21" s="64" t="s">
        <v>392</v>
      </c>
      <c r="F21" s="64">
        <v>14249</v>
      </c>
      <c r="G21" s="118">
        <v>13570</v>
      </c>
      <c r="H21" s="118">
        <f t="shared" si="0"/>
        <v>679</v>
      </c>
      <c r="I21" s="118">
        <v>0</v>
      </c>
      <c r="J21" s="121">
        <v>10</v>
      </c>
      <c r="K21" s="64">
        <f t="shared" si="8"/>
        <v>5654</v>
      </c>
      <c r="L21" s="64">
        <f t="shared" si="9"/>
        <v>283</v>
      </c>
      <c r="M21" s="64">
        <f t="shared" si="10"/>
        <v>0</v>
      </c>
      <c r="N21" s="64">
        <v>242</v>
      </c>
      <c r="O21" s="64">
        <f t="shared" si="11"/>
        <v>6179</v>
      </c>
      <c r="P21" s="122">
        <f t="shared" si="12"/>
        <v>678</v>
      </c>
      <c r="Q21" s="64">
        <f t="shared" si="13"/>
        <v>47</v>
      </c>
      <c r="R21" s="121">
        <f t="shared" si="28"/>
        <v>0</v>
      </c>
      <c r="S21" s="118">
        <v>2000</v>
      </c>
      <c r="T21" s="64">
        <f t="shared" si="15"/>
        <v>2725</v>
      </c>
      <c r="U21" s="64">
        <f t="shared" si="16"/>
        <v>3454</v>
      </c>
      <c r="V21" s="138"/>
      <c r="W21" s="78">
        <v>6179</v>
      </c>
      <c r="X21" s="78">
        <f t="shared" si="6"/>
        <v>0</v>
      </c>
      <c r="Y21" s="78">
        <f t="shared" si="27"/>
        <v>11</v>
      </c>
      <c r="Z21" s="78">
        <f t="shared" si="17"/>
        <v>548</v>
      </c>
      <c r="AA21" s="78" t="s">
        <v>108</v>
      </c>
      <c r="AB21" s="78">
        <v>9800</v>
      </c>
      <c r="AC21" s="78">
        <v>6179</v>
      </c>
    </row>
    <row r="22" spans="1:29" ht="75" customHeight="1">
      <c r="A22" s="155">
        <v>13</v>
      </c>
      <c r="B22" s="64" t="s">
        <v>295</v>
      </c>
      <c r="C22" s="64">
        <v>2503202256</v>
      </c>
      <c r="D22" s="64" t="s">
        <v>110</v>
      </c>
      <c r="E22" s="64" t="s">
        <v>392</v>
      </c>
      <c r="F22" s="64">
        <v>14249</v>
      </c>
      <c r="G22" s="118">
        <v>13570</v>
      </c>
      <c r="H22" s="118">
        <f t="shared" si="0"/>
        <v>679</v>
      </c>
      <c r="I22" s="118">
        <v>0</v>
      </c>
      <c r="J22" s="121">
        <v>22</v>
      </c>
      <c r="K22" s="64">
        <f t="shared" si="8"/>
        <v>12439</v>
      </c>
      <c r="L22" s="64">
        <f t="shared" si="9"/>
        <v>622</v>
      </c>
      <c r="M22" s="64">
        <f t="shared" si="10"/>
        <v>0</v>
      </c>
      <c r="N22" s="64">
        <v>139</v>
      </c>
      <c r="O22" s="64">
        <f t="shared" si="11"/>
        <v>13200</v>
      </c>
      <c r="P22" s="122">
        <f t="shared" si="12"/>
        <v>1493</v>
      </c>
      <c r="Q22" s="64">
        <f t="shared" si="13"/>
        <v>99</v>
      </c>
      <c r="R22" s="121">
        <f t="shared" si="14"/>
        <v>300</v>
      </c>
      <c r="S22" s="118">
        <v>0</v>
      </c>
      <c r="T22" s="64">
        <f t="shared" si="15"/>
        <v>1892</v>
      </c>
      <c r="U22" s="64">
        <f t="shared" si="16"/>
        <v>11308</v>
      </c>
      <c r="V22" s="138"/>
      <c r="W22" s="78">
        <v>13200</v>
      </c>
      <c r="X22" s="78">
        <f t="shared" si="6"/>
        <v>0</v>
      </c>
      <c r="Y22" s="78">
        <f t="shared" si="27"/>
        <v>24</v>
      </c>
      <c r="Z22" s="78">
        <f t="shared" si="17"/>
        <v>548</v>
      </c>
      <c r="AA22" s="78" t="s">
        <v>110</v>
      </c>
      <c r="AB22" s="78">
        <v>12000</v>
      </c>
      <c r="AC22" s="78">
        <v>13200</v>
      </c>
    </row>
    <row r="23" spans="1:29" ht="75" customHeight="1">
      <c r="A23" s="155">
        <v>14</v>
      </c>
      <c r="B23" s="64" t="s">
        <v>296</v>
      </c>
      <c r="C23" s="64">
        <v>2502838876</v>
      </c>
      <c r="D23" s="64" t="s">
        <v>114</v>
      </c>
      <c r="E23" s="64" t="s">
        <v>392</v>
      </c>
      <c r="F23" s="64">
        <v>14249</v>
      </c>
      <c r="G23" s="118">
        <v>13570</v>
      </c>
      <c r="H23" s="118">
        <f t="shared" si="0"/>
        <v>679</v>
      </c>
      <c r="I23" s="64">
        <v>0</v>
      </c>
      <c r="J23" s="121">
        <v>24</v>
      </c>
      <c r="K23" s="64">
        <f t="shared" si="8"/>
        <v>13570</v>
      </c>
      <c r="L23" s="64">
        <f t="shared" si="9"/>
        <v>679</v>
      </c>
      <c r="M23" s="64">
        <f t="shared" si="10"/>
        <v>0</v>
      </c>
      <c r="N23" s="64">
        <v>3957</v>
      </c>
      <c r="O23" s="64">
        <f t="shared" si="11"/>
        <v>18206</v>
      </c>
      <c r="P23" s="122">
        <f t="shared" si="12"/>
        <v>1628</v>
      </c>
      <c r="Q23" s="64">
        <f t="shared" si="13"/>
        <v>137</v>
      </c>
      <c r="R23" s="121">
        <f t="shared" si="14"/>
        <v>300</v>
      </c>
      <c r="S23" s="118">
        <v>2000</v>
      </c>
      <c r="T23" s="64">
        <f t="shared" si="15"/>
        <v>4065</v>
      </c>
      <c r="U23" s="64">
        <f t="shared" si="16"/>
        <v>14141</v>
      </c>
      <c r="V23" s="138"/>
      <c r="W23" s="78">
        <v>18206</v>
      </c>
      <c r="X23" s="78">
        <f t="shared" si="6"/>
        <v>0</v>
      </c>
      <c r="Y23" s="78">
        <v>24</v>
      </c>
      <c r="Z23" s="78">
        <f t="shared" si="17"/>
        <v>548</v>
      </c>
      <c r="AA23" s="78" t="s">
        <v>114</v>
      </c>
      <c r="AB23" s="78">
        <v>12500</v>
      </c>
      <c r="AC23" s="78">
        <v>18206</v>
      </c>
    </row>
    <row r="24" spans="1:29" ht="75" customHeight="1">
      <c r="A24" s="155">
        <v>15</v>
      </c>
      <c r="B24" s="156" t="s">
        <v>489</v>
      </c>
      <c r="C24" s="64">
        <v>2502868512</v>
      </c>
      <c r="D24" s="64" t="s">
        <v>460</v>
      </c>
      <c r="E24" s="64" t="s">
        <v>392</v>
      </c>
      <c r="F24" s="64">
        <v>14249</v>
      </c>
      <c r="G24" s="118">
        <v>13570</v>
      </c>
      <c r="H24" s="118">
        <f t="shared" si="0"/>
        <v>679</v>
      </c>
      <c r="I24" s="118">
        <v>0</v>
      </c>
      <c r="J24" s="121">
        <v>24</v>
      </c>
      <c r="K24" s="64">
        <f t="shared" si="8"/>
        <v>13570</v>
      </c>
      <c r="L24" s="64">
        <f t="shared" si="9"/>
        <v>679</v>
      </c>
      <c r="M24" s="64">
        <f t="shared" si="10"/>
        <v>0</v>
      </c>
      <c r="N24" s="64">
        <v>6813</v>
      </c>
      <c r="O24" s="64">
        <f t="shared" si="11"/>
        <v>21062</v>
      </c>
      <c r="P24" s="122">
        <f t="shared" si="12"/>
        <v>1628</v>
      </c>
      <c r="Q24" s="64">
        <f t="shared" si="13"/>
        <v>158</v>
      </c>
      <c r="R24" s="121">
        <f t="shared" si="14"/>
        <v>300</v>
      </c>
      <c r="S24" s="118">
        <v>2000</v>
      </c>
      <c r="T24" s="64">
        <f t="shared" si="15"/>
        <v>4086</v>
      </c>
      <c r="U24" s="64">
        <f t="shared" si="16"/>
        <v>16976</v>
      </c>
      <c r="V24" s="138"/>
      <c r="W24" s="78">
        <v>21062</v>
      </c>
      <c r="X24" s="78">
        <f t="shared" si="6"/>
        <v>0</v>
      </c>
      <c r="Y24" s="78">
        <v>24</v>
      </c>
      <c r="Z24" s="78">
        <f t="shared" si="17"/>
        <v>548</v>
      </c>
      <c r="AA24" s="78" t="s">
        <v>460</v>
      </c>
      <c r="AB24" s="78">
        <v>12500</v>
      </c>
      <c r="AC24" s="78">
        <v>21062</v>
      </c>
    </row>
    <row r="25" spans="1:29" ht="75" customHeight="1">
      <c r="A25" s="155">
        <v>16</v>
      </c>
      <c r="B25" s="156" t="s">
        <v>549</v>
      </c>
      <c r="C25" s="64">
        <v>2502866056</v>
      </c>
      <c r="D25" s="64" t="s">
        <v>171</v>
      </c>
      <c r="E25" s="64" t="s">
        <v>392</v>
      </c>
      <c r="F25" s="64">
        <v>14249</v>
      </c>
      <c r="G25" s="118">
        <v>13570</v>
      </c>
      <c r="H25" s="118">
        <f t="shared" si="0"/>
        <v>679</v>
      </c>
      <c r="I25" s="118">
        <v>0</v>
      </c>
      <c r="J25" s="121">
        <v>4</v>
      </c>
      <c r="K25" s="64">
        <f t="shared" si="8"/>
        <v>2262</v>
      </c>
      <c r="L25" s="64">
        <f t="shared" si="9"/>
        <v>113</v>
      </c>
      <c r="M25" s="64">
        <f t="shared" si="10"/>
        <v>0</v>
      </c>
      <c r="N25" s="64">
        <v>25</v>
      </c>
      <c r="O25" s="64">
        <f t="shared" si="11"/>
        <v>2400</v>
      </c>
      <c r="P25" s="122">
        <f t="shared" si="12"/>
        <v>271</v>
      </c>
      <c r="Q25" s="64">
        <f t="shared" si="13"/>
        <v>18</v>
      </c>
      <c r="R25" s="121">
        <f t="shared" si="14"/>
        <v>0</v>
      </c>
      <c r="S25" s="118">
        <v>0</v>
      </c>
      <c r="T25" s="64">
        <f t="shared" si="15"/>
        <v>289</v>
      </c>
      <c r="U25" s="64">
        <f t="shared" si="16"/>
        <v>2111</v>
      </c>
      <c r="V25" s="138"/>
      <c r="W25" s="78">
        <v>2400</v>
      </c>
      <c r="X25" s="78">
        <f t="shared" si="6"/>
        <v>0</v>
      </c>
      <c r="Y25" s="78">
        <f t="shared" si="27"/>
        <v>4</v>
      </c>
      <c r="Z25" s="78">
        <f t="shared" si="17"/>
        <v>548</v>
      </c>
      <c r="AA25" s="78" t="s">
        <v>171</v>
      </c>
      <c r="AB25" s="78">
        <v>9800</v>
      </c>
      <c r="AC25" s="78">
        <v>2400</v>
      </c>
    </row>
    <row r="26" spans="1:29" ht="75" customHeight="1">
      <c r="A26" s="155">
        <v>17</v>
      </c>
      <c r="B26" s="64" t="s">
        <v>297</v>
      </c>
      <c r="C26" s="64">
        <v>2502146332</v>
      </c>
      <c r="D26" s="64" t="s">
        <v>19</v>
      </c>
      <c r="E26" s="64" t="s">
        <v>392</v>
      </c>
      <c r="F26" s="64">
        <f t="shared" ref="F26" si="29">+G26+H26+I26</f>
        <v>16000</v>
      </c>
      <c r="G26" s="118">
        <v>13570</v>
      </c>
      <c r="H26" s="118">
        <v>1479</v>
      </c>
      <c r="I26" s="64">
        <v>951</v>
      </c>
      <c r="J26" s="121">
        <v>18</v>
      </c>
      <c r="K26" s="64">
        <f t="shared" si="8"/>
        <v>10178</v>
      </c>
      <c r="L26" s="64">
        <f t="shared" si="9"/>
        <v>1109</v>
      </c>
      <c r="M26" s="64">
        <f t="shared" si="10"/>
        <v>713</v>
      </c>
      <c r="N26" s="64">
        <v>650</v>
      </c>
      <c r="O26" s="64">
        <f t="shared" si="11"/>
        <v>12650</v>
      </c>
      <c r="P26" s="122">
        <f t="shared" si="12"/>
        <v>1221</v>
      </c>
      <c r="Q26" s="64">
        <f t="shared" si="13"/>
        <v>95</v>
      </c>
      <c r="R26" s="121">
        <f t="shared" si="14"/>
        <v>300</v>
      </c>
      <c r="S26" s="118">
        <v>0</v>
      </c>
      <c r="T26" s="64">
        <f t="shared" si="15"/>
        <v>1616</v>
      </c>
      <c r="U26" s="64">
        <f t="shared" si="16"/>
        <v>11034</v>
      </c>
      <c r="V26" s="138"/>
      <c r="W26" s="78">
        <v>12650</v>
      </c>
      <c r="X26" s="78">
        <f t="shared" si="6"/>
        <v>0</v>
      </c>
      <c r="Y26" s="78">
        <f t="shared" si="27"/>
        <v>21</v>
      </c>
      <c r="Z26" s="78">
        <f t="shared" si="17"/>
        <v>615</v>
      </c>
      <c r="AA26" s="78" t="s">
        <v>19</v>
      </c>
      <c r="AB26" s="78">
        <v>9800</v>
      </c>
      <c r="AC26" s="78">
        <v>12650</v>
      </c>
    </row>
    <row r="27" spans="1:29" ht="75" customHeight="1">
      <c r="A27" s="155">
        <v>18</v>
      </c>
      <c r="B27" s="64" t="s">
        <v>298</v>
      </c>
      <c r="C27" s="64">
        <v>2502866431</v>
      </c>
      <c r="D27" s="64" t="s">
        <v>264</v>
      </c>
      <c r="E27" s="64" t="s">
        <v>392</v>
      </c>
      <c r="F27" s="64">
        <v>14249</v>
      </c>
      <c r="G27" s="118">
        <v>13570</v>
      </c>
      <c r="H27" s="118">
        <f t="shared" ref="H27:H34" si="30">14249-G27</f>
        <v>679</v>
      </c>
      <c r="I27" s="118">
        <v>0</v>
      </c>
      <c r="J27" s="121">
        <v>10</v>
      </c>
      <c r="K27" s="64">
        <f t="shared" si="8"/>
        <v>5654</v>
      </c>
      <c r="L27" s="64">
        <f t="shared" si="9"/>
        <v>283</v>
      </c>
      <c r="M27" s="64">
        <f t="shared" si="10"/>
        <v>0</v>
      </c>
      <c r="N27" s="64">
        <v>144</v>
      </c>
      <c r="O27" s="64">
        <f t="shared" si="11"/>
        <v>6081</v>
      </c>
      <c r="P27" s="122">
        <f t="shared" si="12"/>
        <v>678</v>
      </c>
      <c r="Q27" s="64">
        <f t="shared" si="13"/>
        <v>46</v>
      </c>
      <c r="R27" s="121">
        <f t="shared" si="14"/>
        <v>0</v>
      </c>
      <c r="S27" s="118">
        <v>0</v>
      </c>
      <c r="T27" s="64">
        <f t="shared" si="15"/>
        <v>724</v>
      </c>
      <c r="U27" s="64">
        <f t="shared" si="16"/>
        <v>5357</v>
      </c>
      <c r="V27" s="138"/>
      <c r="W27" s="78">
        <v>6081</v>
      </c>
      <c r="X27" s="78">
        <f t="shared" si="6"/>
        <v>0</v>
      </c>
      <c r="Y27" s="78">
        <f t="shared" si="27"/>
        <v>11</v>
      </c>
      <c r="Z27" s="78">
        <f t="shared" si="17"/>
        <v>548</v>
      </c>
      <c r="AA27" s="78" t="s">
        <v>264</v>
      </c>
      <c r="AB27" s="78">
        <v>9800</v>
      </c>
      <c r="AC27" s="78">
        <v>6081</v>
      </c>
    </row>
    <row r="28" spans="1:29" ht="75" customHeight="1">
      <c r="A28" s="155">
        <v>19</v>
      </c>
      <c r="B28" s="64" t="s">
        <v>299</v>
      </c>
      <c r="C28" s="64">
        <v>2503428916</v>
      </c>
      <c r="D28" s="64" t="s">
        <v>223</v>
      </c>
      <c r="E28" s="64" t="s">
        <v>392</v>
      </c>
      <c r="F28" s="64">
        <v>14249</v>
      </c>
      <c r="G28" s="118">
        <v>13570</v>
      </c>
      <c r="H28" s="118">
        <f t="shared" si="30"/>
        <v>679</v>
      </c>
      <c r="I28" s="118">
        <v>0</v>
      </c>
      <c r="J28" s="121">
        <v>11</v>
      </c>
      <c r="K28" s="64">
        <f t="shared" si="8"/>
        <v>6220</v>
      </c>
      <c r="L28" s="64">
        <f t="shared" si="9"/>
        <v>311</v>
      </c>
      <c r="M28" s="64">
        <f t="shared" si="10"/>
        <v>0</v>
      </c>
      <c r="N28" s="64">
        <v>370</v>
      </c>
      <c r="O28" s="64">
        <f t="shared" si="11"/>
        <v>6901</v>
      </c>
      <c r="P28" s="122">
        <f t="shared" si="12"/>
        <v>746</v>
      </c>
      <c r="Q28" s="64">
        <f t="shared" si="13"/>
        <v>52</v>
      </c>
      <c r="R28" s="121">
        <f t="shared" si="14"/>
        <v>0</v>
      </c>
      <c r="S28" s="118">
        <v>0</v>
      </c>
      <c r="T28" s="64">
        <f t="shared" si="15"/>
        <v>798</v>
      </c>
      <c r="U28" s="64">
        <f t="shared" si="16"/>
        <v>6103</v>
      </c>
      <c r="V28" s="138"/>
      <c r="W28" s="78">
        <v>6901</v>
      </c>
      <c r="X28" s="78">
        <f t="shared" si="6"/>
        <v>0</v>
      </c>
      <c r="Y28" s="78">
        <f t="shared" si="27"/>
        <v>13</v>
      </c>
      <c r="Z28" s="78">
        <f t="shared" si="17"/>
        <v>548</v>
      </c>
      <c r="AA28" s="78" t="s">
        <v>382</v>
      </c>
      <c r="AB28" s="78">
        <v>9800</v>
      </c>
      <c r="AC28" s="78">
        <v>6901</v>
      </c>
    </row>
    <row r="29" spans="1:29" ht="75" customHeight="1">
      <c r="A29" s="155">
        <v>20</v>
      </c>
      <c r="B29" s="156" t="s">
        <v>515</v>
      </c>
      <c r="C29" s="64">
        <v>2502866227</v>
      </c>
      <c r="D29" s="64" t="s">
        <v>499</v>
      </c>
      <c r="E29" s="64" t="s">
        <v>392</v>
      </c>
      <c r="F29" s="64">
        <v>14249</v>
      </c>
      <c r="G29" s="118">
        <v>13570</v>
      </c>
      <c r="H29" s="118">
        <f t="shared" si="30"/>
        <v>679</v>
      </c>
      <c r="I29" s="118">
        <v>0</v>
      </c>
      <c r="J29" s="121">
        <v>8</v>
      </c>
      <c r="K29" s="64">
        <f t="shared" si="8"/>
        <v>4523</v>
      </c>
      <c r="L29" s="64">
        <f t="shared" si="9"/>
        <v>226</v>
      </c>
      <c r="M29" s="64">
        <f t="shared" si="10"/>
        <v>0</v>
      </c>
      <c r="N29" s="64">
        <v>507</v>
      </c>
      <c r="O29" s="64">
        <f t="shared" si="11"/>
        <v>5256</v>
      </c>
      <c r="P29" s="122">
        <f t="shared" si="12"/>
        <v>543</v>
      </c>
      <c r="Q29" s="64">
        <f t="shared" si="13"/>
        <v>40</v>
      </c>
      <c r="R29" s="121">
        <f t="shared" si="14"/>
        <v>0</v>
      </c>
      <c r="S29" s="118">
        <v>0</v>
      </c>
      <c r="T29" s="64">
        <f t="shared" si="15"/>
        <v>583</v>
      </c>
      <c r="U29" s="64">
        <f t="shared" si="16"/>
        <v>4673</v>
      </c>
      <c r="V29" s="138"/>
      <c r="W29" s="78">
        <v>5256</v>
      </c>
      <c r="X29" s="78">
        <f t="shared" si="6"/>
        <v>0</v>
      </c>
      <c r="Y29" s="78">
        <f t="shared" si="27"/>
        <v>10</v>
      </c>
      <c r="Z29" s="78">
        <f t="shared" si="17"/>
        <v>548</v>
      </c>
      <c r="AA29" s="78" t="s">
        <v>499</v>
      </c>
      <c r="AB29" s="78">
        <v>9800</v>
      </c>
      <c r="AC29" s="78">
        <v>5256</v>
      </c>
    </row>
    <row r="30" spans="1:29" ht="75" customHeight="1">
      <c r="A30" s="155">
        <v>21</v>
      </c>
      <c r="B30" s="64" t="s">
        <v>416</v>
      </c>
      <c r="C30" s="157">
        <v>2502146335</v>
      </c>
      <c r="D30" s="64" t="s">
        <v>20</v>
      </c>
      <c r="E30" s="64" t="s">
        <v>392</v>
      </c>
      <c r="F30" s="64">
        <v>14249</v>
      </c>
      <c r="G30" s="118">
        <v>13570</v>
      </c>
      <c r="H30" s="118">
        <f t="shared" si="30"/>
        <v>679</v>
      </c>
      <c r="I30" s="118">
        <v>0</v>
      </c>
      <c r="J30" s="121">
        <v>17</v>
      </c>
      <c r="K30" s="64">
        <f t="shared" si="8"/>
        <v>9612</v>
      </c>
      <c r="L30" s="64">
        <f t="shared" si="9"/>
        <v>481</v>
      </c>
      <c r="M30" s="64">
        <f t="shared" si="10"/>
        <v>0</v>
      </c>
      <c r="N30" s="64">
        <v>357</v>
      </c>
      <c r="O30" s="64">
        <f t="shared" si="11"/>
        <v>10450</v>
      </c>
      <c r="P30" s="122">
        <f t="shared" si="12"/>
        <v>1153</v>
      </c>
      <c r="Q30" s="64">
        <f t="shared" si="13"/>
        <v>79</v>
      </c>
      <c r="R30" s="121">
        <f t="shared" si="14"/>
        <v>300</v>
      </c>
      <c r="S30" s="118">
        <v>0</v>
      </c>
      <c r="T30" s="64">
        <f t="shared" si="15"/>
        <v>1532</v>
      </c>
      <c r="U30" s="64">
        <f t="shared" si="16"/>
        <v>8918</v>
      </c>
      <c r="V30" s="138"/>
      <c r="W30" s="78">
        <v>10450</v>
      </c>
      <c r="X30" s="78">
        <f t="shared" si="6"/>
        <v>0</v>
      </c>
      <c r="Y30" s="78">
        <f t="shared" si="27"/>
        <v>19</v>
      </c>
      <c r="Z30" s="78">
        <f t="shared" si="17"/>
        <v>548</v>
      </c>
      <c r="AA30" s="78" t="s">
        <v>20</v>
      </c>
      <c r="AB30" s="78">
        <v>9800</v>
      </c>
      <c r="AC30" s="78">
        <v>10450</v>
      </c>
    </row>
    <row r="31" spans="1:29" ht="75" customHeight="1">
      <c r="A31" s="155">
        <v>22</v>
      </c>
      <c r="B31" s="64" t="s">
        <v>300</v>
      </c>
      <c r="C31" s="64">
        <v>2503527621</v>
      </c>
      <c r="D31" s="64" t="s">
        <v>125</v>
      </c>
      <c r="E31" s="64" t="s">
        <v>392</v>
      </c>
      <c r="F31" s="64">
        <v>14249</v>
      </c>
      <c r="G31" s="118">
        <v>13570</v>
      </c>
      <c r="H31" s="118">
        <f t="shared" si="30"/>
        <v>679</v>
      </c>
      <c r="I31" s="118">
        <v>0</v>
      </c>
      <c r="J31" s="121">
        <v>19</v>
      </c>
      <c r="K31" s="64">
        <f t="shared" si="8"/>
        <v>10743</v>
      </c>
      <c r="L31" s="64">
        <f t="shared" si="9"/>
        <v>538</v>
      </c>
      <c r="M31" s="64">
        <f t="shared" si="10"/>
        <v>0</v>
      </c>
      <c r="N31" s="64">
        <v>269</v>
      </c>
      <c r="O31" s="64">
        <f t="shared" si="11"/>
        <v>11550</v>
      </c>
      <c r="P31" s="122">
        <f t="shared" si="12"/>
        <v>1289</v>
      </c>
      <c r="Q31" s="64">
        <f t="shared" si="13"/>
        <v>87</v>
      </c>
      <c r="R31" s="121">
        <f t="shared" si="14"/>
        <v>300</v>
      </c>
      <c r="S31" s="118">
        <v>1000</v>
      </c>
      <c r="T31" s="64">
        <f t="shared" si="15"/>
        <v>2676</v>
      </c>
      <c r="U31" s="64">
        <f t="shared" si="16"/>
        <v>8874</v>
      </c>
      <c r="V31" s="138"/>
      <c r="W31" s="78">
        <v>11550</v>
      </c>
      <c r="X31" s="78">
        <f t="shared" si="6"/>
        <v>0</v>
      </c>
      <c r="Y31" s="78">
        <f t="shared" si="27"/>
        <v>21</v>
      </c>
      <c r="Z31" s="78">
        <f t="shared" si="17"/>
        <v>548</v>
      </c>
      <c r="AA31" s="78" t="s">
        <v>125</v>
      </c>
      <c r="AB31" s="78">
        <v>12000</v>
      </c>
      <c r="AC31" s="78">
        <v>11550</v>
      </c>
    </row>
    <row r="32" spans="1:29" ht="75" customHeight="1">
      <c r="A32" s="155">
        <v>23</v>
      </c>
      <c r="B32" s="64" t="s">
        <v>301</v>
      </c>
      <c r="C32" s="64">
        <v>2503545590</v>
      </c>
      <c r="D32" s="64" t="s">
        <v>126</v>
      </c>
      <c r="E32" s="64" t="s">
        <v>392</v>
      </c>
      <c r="F32" s="64">
        <v>14249</v>
      </c>
      <c r="G32" s="118">
        <v>13570</v>
      </c>
      <c r="H32" s="118">
        <f t="shared" si="30"/>
        <v>679</v>
      </c>
      <c r="I32" s="118">
        <v>0</v>
      </c>
      <c r="J32" s="121">
        <v>24</v>
      </c>
      <c r="K32" s="64">
        <f t="shared" si="8"/>
        <v>13570</v>
      </c>
      <c r="L32" s="64">
        <f t="shared" si="9"/>
        <v>679</v>
      </c>
      <c r="M32" s="64">
        <f t="shared" si="10"/>
        <v>0</v>
      </c>
      <c r="N32" s="64">
        <v>3796</v>
      </c>
      <c r="O32" s="64">
        <f t="shared" si="11"/>
        <v>18045</v>
      </c>
      <c r="P32" s="122">
        <f t="shared" si="12"/>
        <v>1628</v>
      </c>
      <c r="Q32" s="64">
        <f t="shared" si="13"/>
        <v>136</v>
      </c>
      <c r="R32" s="121">
        <f t="shared" si="14"/>
        <v>300</v>
      </c>
      <c r="S32" s="118">
        <v>2000</v>
      </c>
      <c r="T32" s="64">
        <f t="shared" si="15"/>
        <v>4064</v>
      </c>
      <c r="U32" s="64">
        <f t="shared" si="16"/>
        <v>13981</v>
      </c>
      <c r="V32" s="138"/>
      <c r="W32" s="78">
        <v>18045</v>
      </c>
      <c r="X32" s="78">
        <f t="shared" si="6"/>
        <v>0</v>
      </c>
      <c r="Y32" s="78">
        <v>24</v>
      </c>
      <c r="Z32" s="78">
        <f t="shared" si="17"/>
        <v>548</v>
      </c>
      <c r="AA32" s="78" t="s">
        <v>126</v>
      </c>
      <c r="AB32" s="78">
        <v>12000</v>
      </c>
      <c r="AC32" s="78">
        <v>18045</v>
      </c>
    </row>
    <row r="33" spans="1:29" ht="75" customHeight="1">
      <c r="A33" s="155">
        <v>24</v>
      </c>
      <c r="B33" s="156" t="s">
        <v>547</v>
      </c>
      <c r="C33" s="64">
        <v>2503690824</v>
      </c>
      <c r="D33" s="64" t="s">
        <v>524</v>
      </c>
      <c r="E33" s="64" t="s">
        <v>392</v>
      </c>
      <c r="F33" s="64">
        <v>14249</v>
      </c>
      <c r="G33" s="118">
        <v>13570</v>
      </c>
      <c r="H33" s="118">
        <f t="shared" si="30"/>
        <v>679</v>
      </c>
      <c r="I33" s="118">
        <v>0</v>
      </c>
      <c r="J33" s="121">
        <v>24</v>
      </c>
      <c r="K33" s="64">
        <f t="shared" si="8"/>
        <v>13570</v>
      </c>
      <c r="L33" s="64">
        <f t="shared" si="9"/>
        <v>679</v>
      </c>
      <c r="M33" s="64">
        <f t="shared" si="10"/>
        <v>0</v>
      </c>
      <c r="N33" s="64">
        <v>2527</v>
      </c>
      <c r="O33" s="64">
        <f t="shared" si="11"/>
        <v>16776</v>
      </c>
      <c r="P33" s="122">
        <f t="shared" si="12"/>
        <v>1628</v>
      </c>
      <c r="Q33" s="64">
        <f t="shared" si="13"/>
        <v>126</v>
      </c>
      <c r="R33" s="121">
        <f t="shared" si="14"/>
        <v>300</v>
      </c>
      <c r="S33" s="118">
        <v>2000</v>
      </c>
      <c r="T33" s="64">
        <f t="shared" si="15"/>
        <v>4054</v>
      </c>
      <c r="U33" s="64">
        <f t="shared" si="16"/>
        <v>12722</v>
      </c>
      <c r="V33" s="138"/>
      <c r="W33" s="78">
        <v>16776</v>
      </c>
      <c r="X33" s="78">
        <f t="shared" si="6"/>
        <v>0</v>
      </c>
      <c r="Y33" s="78">
        <v>24</v>
      </c>
      <c r="Z33" s="78">
        <f t="shared" si="17"/>
        <v>548</v>
      </c>
      <c r="AA33" s="78" t="s">
        <v>524</v>
      </c>
      <c r="AB33" s="78">
        <v>12000</v>
      </c>
      <c r="AC33" s="78">
        <v>16776</v>
      </c>
    </row>
    <row r="34" spans="1:29" ht="75" customHeight="1">
      <c r="A34" s="155">
        <v>25</v>
      </c>
      <c r="B34" s="156" t="s">
        <v>548</v>
      </c>
      <c r="C34" s="64">
        <v>2502996410</v>
      </c>
      <c r="D34" s="64" t="s">
        <v>525</v>
      </c>
      <c r="E34" s="64" t="s">
        <v>392</v>
      </c>
      <c r="F34" s="64">
        <v>14249</v>
      </c>
      <c r="G34" s="118">
        <v>13570</v>
      </c>
      <c r="H34" s="118">
        <f t="shared" si="30"/>
        <v>679</v>
      </c>
      <c r="I34" s="118">
        <v>0</v>
      </c>
      <c r="J34" s="121">
        <v>24</v>
      </c>
      <c r="K34" s="64">
        <f t="shared" si="8"/>
        <v>13570</v>
      </c>
      <c r="L34" s="64">
        <f t="shared" si="9"/>
        <v>679</v>
      </c>
      <c r="M34" s="64">
        <f t="shared" si="10"/>
        <v>0</v>
      </c>
      <c r="N34" s="64">
        <v>4106</v>
      </c>
      <c r="O34" s="64">
        <f t="shared" si="11"/>
        <v>18355</v>
      </c>
      <c r="P34" s="122">
        <f t="shared" si="12"/>
        <v>1628</v>
      </c>
      <c r="Q34" s="64">
        <f t="shared" si="13"/>
        <v>138</v>
      </c>
      <c r="R34" s="121">
        <f t="shared" si="14"/>
        <v>300</v>
      </c>
      <c r="S34" s="118">
        <v>2000</v>
      </c>
      <c r="T34" s="64">
        <f t="shared" si="15"/>
        <v>4066</v>
      </c>
      <c r="U34" s="64">
        <f t="shared" si="16"/>
        <v>14289</v>
      </c>
      <c r="V34" s="138"/>
      <c r="W34" s="78">
        <v>18355</v>
      </c>
      <c r="X34" s="78">
        <f t="shared" si="6"/>
        <v>0</v>
      </c>
      <c r="Y34" s="78">
        <v>24</v>
      </c>
      <c r="Z34" s="78">
        <f t="shared" si="17"/>
        <v>548</v>
      </c>
      <c r="AA34" s="78" t="s">
        <v>525</v>
      </c>
      <c r="AB34" s="78">
        <v>12000</v>
      </c>
      <c r="AC34" s="78">
        <v>18355</v>
      </c>
    </row>
    <row r="35" spans="1:29" ht="75" customHeight="1">
      <c r="A35" s="155">
        <v>26</v>
      </c>
      <c r="B35" s="158" t="s">
        <v>608</v>
      </c>
      <c r="C35" s="64">
        <v>2502146333</v>
      </c>
      <c r="D35" s="64" t="s">
        <v>136</v>
      </c>
      <c r="E35" s="64" t="s">
        <v>392</v>
      </c>
      <c r="F35" s="64">
        <f t="shared" ref="F35:F38" si="31">+G35+H35+I35</f>
        <v>17000</v>
      </c>
      <c r="G35" s="118">
        <v>13570</v>
      </c>
      <c r="H35" s="118">
        <v>2179</v>
      </c>
      <c r="I35" s="64">
        <v>1251</v>
      </c>
      <c r="J35" s="121">
        <v>24</v>
      </c>
      <c r="K35" s="64">
        <f t="shared" si="8"/>
        <v>13570</v>
      </c>
      <c r="L35" s="64">
        <f t="shared" si="9"/>
        <v>2179</v>
      </c>
      <c r="M35" s="64">
        <f t="shared" si="10"/>
        <v>1251</v>
      </c>
      <c r="N35" s="64">
        <v>2000</v>
      </c>
      <c r="O35" s="64">
        <f t="shared" si="11"/>
        <v>19000</v>
      </c>
      <c r="P35" s="122">
        <f t="shared" si="12"/>
        <v>1628</v>
      </c>
      <c r="Q35" s="64">
        <f t="shared" si="13"/>
        <v>143</v>
      </c>
      <c r="R35" s="121">
        <f t="shared" si="14"/>
        <v>300</v>
      </c>
      <c r="S35" s="118">
        <v>1500</v>
      </c>
      <c r="T35" s="64">
        <f t="shared" si="15"/>
        <v>3571</v>
      </c>
      <c r="U35" s="64">
        <f t="shared" si="16"/>
        <v>15429</v>
      </c>
      <c r="V35" s="138"/>
      <c r="W35" s="78">
        <v>19000</v>
      </c>
      <c r="X35" s="78">
        <f t="shared" si="6"/>
        <v>0</v>
      </c>
      <c r="Y35" s="78">
        <v>24</v>
      </c>
      <c r="Z35" s="78">
        <f t="shared" si="17"/>
        <v>654</v>
      </c>
      <c r="AA35" s="78" t="s">
        <v>136</v>
      </c>
      <c r="AB35" s="78">
        <v>17000</v>
      </c>
      <c r="AC35" s="78">
        <v>19000</v>
      </c>
    </row>
    <row r="36" spans="1:29" ht="75" customHeight="1">
      <c r="A36" s="155">
        <v>27</v>
      </c>
      <c r="B36" s="64" t="s">
        <v>302</v>
      </c>
      <c r="C36" s="64">
        <v>2503739422</v>
      </c>
      <c r="D36" s="64" t="s">
        <v>142</v>
      </c>
      <c r="E36" s="64" t="s">
        <v>392</v>
      </c>
      <c r="F36" s="64">
        <v>14249</v>
      </c>
      <c r="G36" s="118">
        <v>13570</v>
      </c>
      <c r="H36" s="118">
        <f>14249-G36</f>
        <v>679</v>
      </c>
      <c r="I36" s="118">
        <v>0</v>
      </c>
      <c r="J36" s="121">
        <v>24</v>
      </c>
      <c r="K36" s="64">
        <f t="shared" si="8"/>
        <v>13570</v>
      </c>
      <c r="L36" s="64">
        <f t="shared" si="9"/>
        <v>679</v>
      </c>
      <c r="M36" s="64">
        <f t="shared" si="10"/>
        <v>0</v>
      </c>
      <c r="N36" s="64">
        <v>3354</v>
      </c>
      <c r="O36" s="64">
        <f t="shared" si="11"/>
        <v>17603</v>
      </c>
      <c r="P36" s="122">
        <f t="shared" si="12"/>
        <v>1628</v>
      </c>
      <c r="Q36" s="64">
        <f t="shared" si="13"/>
        <v>133</v>
      </c>
      <c r="R36" s="121">
        <f t="shared" si="14"/>
        <v>300</v>
      </c>
      <c r="S36" s="118">
        <v>0</v>
      </c>
      <c r="T36" s="64">
        <f t="shared" si="15"/>
        <v>2061</v>
      </c>
      <c r="U36" s="64">
        <f t="shared" si="16"/>
        <v>15542</v>
      </c>
      <c r="V36" s="138"/>
      <c r="W36" s="78">
        <v>17603</v>
      </c>
      <c r="X36" s="78">
        <f t="shared" si="6"/>
        <v>0</v>
      </c>
      <c r="Y36" s="78">
        <v>24</v>
      </c>
      <c r="Z36" s="78">
        <f t="shared" si="17"/>
        <v>548</v>
      </c>
      <c r="AA36" s="78" t="s">
        <v>383</v>
      </c>
      <c r="AB36" s="78">
        <v>10000</v>
      </c>
      <c r="AC36" s="78">
        <v>17603</v>
      </c>
    </row>
    <row r="37" spans="1:29" ht="75" customHeight="1">
      <c r="A37" s="155">
        <v>28</v>
      </c>
      <c r="B37" s="158" t="s">
        <v>429</v>
      </c>
      <c r="C37" s="64">
        <v>2503759198</v>
      </c>
      <c r="D37" s="64" t="s">
        <v>146</v>
      </c>
      <c r="E37" s="64" t="s">
        <v>392</v>
      </c>
      <c r="F37" s="64">
        <v>14249</v>
      </c>
      <c r="G37" s="118">
        <v>13570</v>
      </c>
      <c r="H37" s="118">
        <f>14249-G37</f>
        <v>679</v>
      </c>
      <c r="I37" s="118">
        <v>0</v>
      </c>
      <c r="J37" s="121">
        <v>10</v>
      </c>
      <c r="K37" s="64">
        <f t="shared" si="8"/>
        <v>5654</v>
      </c>
      <c r="L37" s="64">
        <f t="shared" si="9"/>
        <v>283</v>
      </c>
      <c r="M37" s="64">
        <f t="shared" si="10"/>
        <v>0</v>
      </c>
      <c r="N37" s="64">
        <v>92</v>
      </c>
      <c r="O37" s="64">
        <f t="shared" si="11"/>
        <v>6029</v>
      </c>
      <c r="P37" s="122">
        <f t="shared" si="12"/>
        <v>678</v>
      </c>
      <c r="Q37" s="64">
        <f t="shared" si="13"/>
        <v>46</v>
      </c>
      <c r="R37" s="121">
        <f t="shared" si="14"/>
        <v>0</v>
      </c>
      <c r="S37" s="118">
        <v>0</v>
      </c>
      <c r="T37" s="64">
        <f t="shared" si="15"/>
        <v>724</v>
      </c>
      <c r="U37" s="64">
        <f t="shared" si="16"/>
        <v>5305</v>
      </c>
      <c r="V37" s="138"/>
      <c r="W37" s="78">
        <v>6029</v>
      </c>
      <c r="X37" s="78">
        <f t="shared" si="6"/>
        <v>0</v>
      </c>
      <c r="Y37" s="78">
        <f t="shared" si="27"/>
        <v>11</v>
      </c>
      <c r="Z37" s="78">
        <f t="shared" si="17"/>
        <v>548</v>
      </c>
      <c r="AA37" s="78" t="s">
        <v>146</v>
      </c>
      <c r="AB37" s="78">
        <v>10000</v>
      </c>
      <c r="AC37" s="78">
        <v>6029</v>
      </c>
    </row>
    <row r="38" spans="1:29" ht="75" customHeight="1">
      <c r="A38" s="155">
        <v>29</v>
      </c>
      <c r="B38" s="64" t="s">
        <v>303</v>
      </c>
      <c r="C38" s="64">
        <v>2502203661</v>
      </c>
      <c r="D38" s="64" t="s">
        <v>70</v>
      </c>
      <c r="E38" s="64" t="s">
        <v>392</v>
      </c>
      <c r="F38" s="64">
        <f t="shared" si="31"/>
        <v>17000</v>
      </c>
      <c r="G38" s="118">
        <v>13570</v>
      </c>
      <c r="H38" s="118">
        <v>2179</v>
      </c>
      <c r="I38" s="64">
        <v>1251</v>
      </c>
      <c r="J38" s="121">
        <v>24</v>
      </c>
      <c r="K38" s="64">
        <f t="shared" si="8"/>
        <v>13570</v>
      </c>
      <c r="L38" s="64">
        <f t="shared" si="9"/>
        <v>2179</v>
      </c>
      <c r="M38" s="64">
        <f t="shared" si="10"/>
        <v>1251</v>
      </c>
      <c r="N38" s="64">
        <v>2000</v>
      </c>
      <c r="O38" s="64">
        <f t="shared" si="11"/>
        <v>19000</v>
      </c>
      <c r="P38" s="122">
        <f t="shared" si="12"/>
        <v>1628</v>
      </c>
      <c r="Q38" s="64">
        <f t="shared" si="13"/>
        <v>143</v>
      </c>
      <c r="R38" s="121">
        <f t="shared" si="14"/>
        <v>300</v>
      </c>
      <c r="S38" s="118">
        <v>1500</v>
      </c>
      <c r="T38" s="64">
        <f t="shared" si="15"/>
        <v>3571</v>
      </c>
      <c r="U38" s="64">
        <f t="shared" si="16"/>
        <v>15429</v>
      </c>
      <c r="V38" s="138"/>
      <c r="W38" s="78">
        <v>19000</v>
      </c>
      <c r="X38" s="78">
        <f t="shared" si="6"/>
        <v>0</v>
      </c>
      <c r="Y38" s="78">
        <v>24</v>
      </c>
      <c r="Z38" s="78">
        <f t="shared" si="17"/>
        <v>654</v>
      </c>
      <c r="AA38" s="78" t="s">
        <v>70</v>
      </c>
      <c r="AB38" s="78">
        <v>17000</v>
      </c>
      <c r="AC38" s="78">
        <v>19000</v>
      </c>
    </row>
    <row r="39" spans="1:29" ht="75" customHeight="1">
      <c r="A39" s="155">
        <v>30</v>
      </c>
      <c r="B39" s="64" t="s">
        <v>766</v>
      </c>
      <c r="C39" s="64">
        <v>2504011775</v>
      </c>
      <c r="D39" s="64" t="s">
        <v>233</v>
      </c>
      <c r="E39" s="64" t="s">
        <v>392</v>
      </c>
      <c r="F39" s="64">
        <v>14249</v>
      </c>
      <c r="G39" s="118">
        <v>13570</v>
      </c>
      <c r="H39" s="118">
        <f t="shared" ref="H39:H62" si="32">14249-G39</f>
        <v>679</v>
      </c>
      <c r="I39" s="118">
        <v>0</v>
      </c>
      <c r="J39" s="121">
        <v>24</v>
      </c>
      <c r="K39" s="64">
        <f t="shared" si="8"/>
        <v>13570</v>
      </c>
      <c r="L39" s="64">
        <f t="shared" si="9"/>
        <v>679</v>
      </c>
      <c r="M39" s="64">
        <f t="shared" si="10"/>
        <v>0</v>
      </c>
      <c r="N39" s="64">
        <v>3519</v>
      </c>
      <c r="O39" s="64">
        <f t="shared" ref="O39" si="33">SUM(K39:N39)</f>
        <v>17768</v>
      </c>
      <c r="P39" s="122">
        <f t="shared" ref="P39" si="34">ROUND(IF(K39&gt;=15000,(15000*12%),(K39*12%)),0)</f>
        <v>1628</v>
      </c>
      <c r="Q39" s="64">
        <f t="shared" ref="Q39" si="35">ROUNDUP(O39*0.75%,0)</f>
        <v>134</v>
      </c>
      <c r="R39" s="121">
        <f t="shared" si="14"/>
        <v>300</v>
      </c>
      <c r="S39" s="118">
        <v>2000</v>
      </c>
      <c r="T39" s="64">
        <f t="shared" ref="T39" si="36">SUM(P39:S39)</f>
        <v>4062</v>
      </c>
      <c r="U39" s="64">
        <f t="shared" ref="U39" si="37">+O39-T39</f>
        <v>13706</v>
      </c>
      <c r="V39" s="138"/>
      <c r="W39" s="78">
        <v>17768</v>
      </c>
      <c r="X39" s="78">
        <f t="shared" si="6"/>
        <v>0</v>
      </c>
      <c r="Y39" s="78">
        <v>24</v>
      </c>
      <c r="Z39" s="78">
        <f t="shared" si="17"/>
        <v>548</v>
      </c>
      <c r="AA39" s="78" t="s">
        <v>233</v>
      </c>
      <c r="AB39" s="78">
        <v>12000</v>
      </c>
      <c r="AC39" s="78">
        <v>17768</v>
      </c>
    </row>
    <row r="40" spans="1:29" ht="75" customHeight="1">
      <c r="A40" s="155">
        <v>31</v>
      </c>
      <c r="B40" s="64" t="s">
        <v>304</v>
      </c>
      <c r="C40" s="64">
        <v>2503204302</v>
      </c>
      <c r="D40" s="64" t="s">
        <v>147</v>
      </c>
      <c r="E40" s="64" t="s">
        <v>392</v>
      </c>
      <c r="F40" s="64">
        <v>14249</v>
      </c>
      <c r="G40" s="118">
        <v>13570</v>
      </c>
      <c r="H40" s="118">
        <f t="shared" si="32"/>
        <v>679</v>
      </c>
      <c r="I40" s="118">
        <v>0</v>
      </c>
      <c r="J40" s="121">
        <v>24</v>
      </c>
      <c r="K40" s="64">
        <f t="shared" si="8"/>
        <v>13570</v>
      </c>
      <c r="L40" s="64">
        <f t="shared" si="9"/>
        <v>679</v>
      </c>
      <c r="M40" s="64">
        <f t="shared" si="10"/>
        <v>0</v>
      </c>
      <c r="N40" s="64">
        <v>51</v>
      </c>
      <c r="O40" s="64">
        <f t="shared" si="11"/>
        <v>14300</v>
      </c>
      <c r="P40" s="122">
        <f t="shared" si="12"/>
        <v>1628</v>
      </c>
      <c r="Q40" s="64">
        <f t="shared" si="13"/>
        <v>108</v>
      </c>
      <c r="R40" s="121">
        <f t="shared" si="14"/>
        <v>300</v>
      </c>
      <c r="S40" s="118">
        <v>0</v>
      </c>
      <c r="T40" s="64">
        <f t="shared" si="15"/>
        <v>2036</v>
      </c>
      <c r="U40" s="64">
        <f t="shared" si="16"/>
        <v>12264</v>
      </c>
      <c r="V40" s="138"/>
      <c r="W40" s="78">
        <v>14300</v>
      </c>
      <c r="X40" s="78">
        <f t="shared" si="6"/>
        <v>0</v>
      </c>
      <c r="Y40" s="78">
        <f t="shared" si="27"/>
        <v>26</v>
      </c>
      <c r="Z40" s="78">
        <f t="shared" si="17"/>
        <v>548</v>
      </c>
      <c r="AA40" s="78" t="s">
        <v>147</v>
      </c>
      <c r="AB40" s="78">
        <v>12000</v>
      </c>
      <c r="AC40" s="78">
        <v>14300</v>
      </c>
    </row>
    <row r="41" spans="1:29" ht="75" customHeight="1">
      <c r="A41" s="155">
        <v>32</v>
      </c>
      <c r="B41" s="64" t="s">
        <v>305</v>
      </c>
      <c r="C41" s="64">
        <v>2502203664</v>
      </c>
      <c r="D41" s="64" t="s">
        <v>148</v>
      </c>
      <c r="E41" s="64" t="s">
        <v>392</v>
      </c>
      <c r="F41" s="64">
        <v>14249</v>
      </c>
      <c r="G41" s="118">
        <v>13570</v>
      </c>
      <c r="H41" s="118">
        <f t="shared" si="32"/>
        <v>679</v>
      </c>
      <c r="I41" s="118">
        <v>0</v>
      </c>
      <c r="J41" s="121">
        <v>23</v>
      </c>
      <c r="K41" s="64">
        <f t="shared" si="8"/>
        <v>13005</v>
      </c>
      <c r="L41" s="64">
        <f t="shared" si="9"/>
        <v>651</v>
      </c>
      <c r="M41" s="64">
        <f t="shared" si="10"/>
        <v>0</v>
      </c>
      <c r="N41" s="64">
        <v>94</v>
      </c>
      <c r="O41" s="64">
        <f t="shared" si="11"/>
        <v>13750</v>
      </c>
      <c r="P41" s="122">
        <f t="shared" si="12"/>
        <v>1561</v>
      </c>
      <c r="Q41" s="64">
        <f t="shared" si="13"/>
        <v>104</v>
      </c>
      <c r="R41" s="121">
        <f t="shared" si="14"/>
        <v>300</v>
      </c>
      <c r="S41" s="118">
        <v>1500</v>
      </c>
      <c r="T41" s="64">
        <f t="shared" si="15"/>
        <v>3465</v>
      </c>
      <c r="U41" s="64">
        <f t="shared" si="16"/>
        <v>10285</v>
      </c>
      <c r="V41" s="138"/>
      <c r="W41" s="78">
        <v>13750</v>
      </c>
      <c r="X41" s="78">
        <f t="shared" si="6"/>
        <v>0</v>
      </c>
      <c r="Y41" s="78">
        <f t="shared" si="27"/>
        <v>25</v>
      </c>
      <c r="Z41" s="78">
        <f t="shared" si="17"/>
        <v>548</v>
      </c>
      <c r="AA41" s="78" t="s">
        <v>148</v>
      </c>
      <c r="AB41" s="78">
        <v>12000</v>
      </c>
      <c r="AC41" s="78">
        <v>13750</v>
      </c>
    </row>
    <row r="42" spans="1:29" ht="75" customHeight="1">
      <c r="A42" s="155">
        <v>33</v>
      </c>
      <c r="B42" s="64" t="s">
        <v>306</v>
      </c>
      <c r="C42" s="64">
        <v>2501890193</v>
      </c>
      <c r="D42" s="64" t="s">
        <v>194</v>
      </c>
      <c r="E42" s="64" t="s">
        <v>392</v>
      </c>
      <c r="F42" s="64">
        <v>14249</v>
      </c>
      <c r="G42" s="118">
        <v>13570</v>
      </c>
      <c r="H42" s="118">
        <f t="shared" si="32"/>
        <v>679</v>
      </c>
      <c r="I42" s="118">
        <v>0</v>
      </c>
      <c r="J42" s="121">
        <v>19</v>
      </c>
      <c r="K42" s="64">
        <f t="shared" si="8"/>
        <v>10743</v>
      </c>
      <c r="L42" s="64">
        <f t="shared" si="9"/>
        <v>538</v>
      </c>
      <c r="M42" s="64">
        <f t="shared" si="10"/>
        <v>0</v>
      </c>
      <c r="N42" s="64">
        <v>269</v>
      </c>
      <c r="O42" s="64">
        <f t="shared" si="11"/>
        <v>11550</v>
      </c>
      <c r="P42" s="122">
        <f t="shared" si="12"/>
        <v>1289</v>
      </c>
      <c r="Q42" s="64">
        <f t="shared" si="13"/>
        <v>87</v>
      </c>
      <c r="R42" s="121">
        <f t="shared" si="14"/>
        <v>300</v>
      </c>
      <c r="S42" s="118">
        <v>1500</v>
      </c>
      <c r="T42" s="64">
        <f t="shared" si="15"/>
        <v>3176</v>
      </c>
      <c r="U42" s="64">
        <f t="shared" si="16"/>
        <v>8374</v>
      </c>
      <c r="V42" s="138"/>
      <c r="W42" s="78">
        <v>11550</v>
      </c>
      <c r="X42" s="78">
        <f t="shared" si="6"/>
        <v>0</v>
      </c>
      <c r="Y42" s="78">
        <f t="shared" si="27"/>
        <v>21</v>
      </c>
      <c r="Z42" s="78">
        <f t="shared" si="17"/>
        <v>548</v>
      </c>
      <c r="AA42" s="78" t="s">
        <v>384</v>
      </c>
      <c r="AB42" s="78">
        <v>12000</v>
      </c>
      <c r="AC42" s="78">
        <v>11550</v>
      </c>
    </row>
    <row r="43" spans="1:29" ht="75" customHeight="1">
      <c r="A43" s="155">
        <v>34</v>
      </c>
      <c r="B43" s="64" t="s">
        <v>307</v>
      </c>
      <c r="C43" s="64">
        <v>2503117842</v>
      </c>
      <c r="D43" s="64" t="s">
        <v>195</v>
      </c>
      <c r="E43" s="64" t="s">
        <v>392</v>
      </c>
      <c r="F43" s="64">
        <v>14249</v>
      </c>
      <c r="G43" s="118">
        <v>13570</v>
      </c>
      <c r="H43" s="118">
        <f t="shared" si="32"/>
        <v>679</v>
      </c>
      <c r="I43" s="118">
        <v>0</v>
      </c>
      <c r="J43" s="121">
        <v>24</v>
      </c>
      <c r="K43" s="64">
        <f t="shared" si="8"/>
        <v>13570</v>
      </c>
      <c r="L43" s="64">
        <f t="shared" si="9"/>
        <v>679</v>
      </c>
      <c r="M43" s="64">
        <f t="shared" si="10"/>
        <v>0</v>
      </c>
      <c r="N43" s="64">
        <v>1151</v>
      </c>
      <c r="O43" s="64">
        <f t="shared" si="11"/>
        <v>15400</v>
      </c>
      <c r="P43" s="122">
        <f t="shared" si="12"/>
        <v>1628</v>
      </c>
      <c r="Q43" s="64">
        <f t="shared" si="13"/>
        <v>116</v>
      </c>
      <c r="R43" s="121">
        <f t="shared" si="14"/>
        <v>300</v>
      </c>
      <c r="S43" s="118">
        <v>0</v>
      </c>
      <c r="T43" s="64">
        <f t="shared" si="15"/>
        <v>2044</v>
      </c>
      <c r="U43" s="64">
        <f t="shared" si="16"/>
        <v>13356</v>
      </c>
      <c r="V43" s="138"/>
      <c r="W43" s="78">
        <v>15400</v>
      </c>
      <c r="X43" s="78">
        <f t="shared" si="6"/>
        <v>0</v>
      </c>
      <c r="Y43" s="78">
        <v>24</v>
      </c>
      <c r="Z43" s="78">
        <f t="shared" si="17"/>
        <v>548</v>
      </c>
      <c r="AA43" s="78" t="s">
        <v>385</v>
      </c>
      <c r="AB43" s="78">
        <v>12000</v>
      </c>
      <c r="AC43" s="78">
        <v>15400</v>
      </c>
    </row>
    <row r="44" spans="1:29" ht="75" customHeight="1">
      <c r="A44" s="155">
        <v>35</v>
      </c>
      <c r="B44" s="156" t="s">
        <v>650</v>
      </c>
      <c r="C44" s="64">
        <v>2503738717</v>
      </c>
      <c r="D44" s="64" t="s">
        <v>249</v>
      </c>
      <c r="E44" s="64" t="s">
        <v>392</v>
      </c>
      <c r="F44" s="64">
        <v>14249</v>
      </c>
      <c r="G44" s="118">
        <v>13570</v>
      </c>
      <c r="H44" s="118">
        <f t="shared" si="32"/>
        <v>679</v>
      </c>
      <c r="I44" s="118">
        <v>0</v>
      </c>
      <c r="J44" s="121">
        <v>24</v>
      </c>
      <c r="K44" s="64">
        <f t="shared" si="8"/>
        <v>13570</v>
      </c>
      <c r="L44" s="64">
        <f t="shared" si="9"/>
        <v>679</v>
      </c>
      <c r="M44" s="64">
        <f t="shared" si="10"/>
        <v>0</v>
      </c>
      <c r="N44" s="64">
        <v>3752</v>
      </c>
      <c r="O44" s="64">
        <f t="shared" si="11"/>
        <v>18001</v>
      </c>
      <c r="P44" s="122">
        <f t="shared" si="12"/>
        <v>1628</v>
      </c>
      <c r="Q44" s="64">
        <f t="shared" si="13"/>
        <v>136</v>
      </c>
      <c r="R44" s="121">
        <f t="shared" si="14"/>
        <v>300</v>
      </c>
      <c r="S44" s="118">
        <v>0</v>
      </c>
      <c r="T44" s="64">
        <f t="shared" si="15"/>
        <v>2064</v>
      </c>
      <c r="U44" s="64">
        <f t="shared" si="16"/>
        <v>15937</v>
      </c>
      <c r="V44" s="138"/>
      <c r="W44" s="78">
        <v>18001</v>
      </c>
      <c r="X44" s="78">
        <f t="shared" si="6"/>
        <v>0</v>
      </c>
      <c r="Y44" s="78">
        <v>24</v>
      </c>
      <c r="Z44" s="78">
        <f t="shared" si="17"/>
        <v>548</v>
      </c>
      <c r="AA44" s="78" t="s">
        <v>249</v>
      </c>
      <c r="AB44" s="78">
        <v>12000</v>
      </c>
      <c r="AC44" s="78">
        <v>18001</v>
      </c>
    </row>
    <row r="45" spans="1:29" s="13" customFormat="1" ht="75" customHeight="1">
      <c r="A45" s="155">
        <v>36</v>
      </c>
      <c r="B45" s="64" t="s">
        <v>308</v>
      </c>
      <c r="C45" s="64">
        <v>2502585337</v>
      </c>
      <c r="D45" s="118" t="s">
        <v>218</v>
      </c>
      <c r="E45" s="64" t="s">
        <v>392</v>
      </c>
      <c r="F45" s="64">
        <v>14249</v>
      </c>
      <c r="G45" s="118">
        <v>13570</v>
      </c>
      <c r="H45" s="118">
        <f t="shared" si="32"/>
        <v>679</v>
      </c>
      <c r="I45" s="118">
        <v>0</v>
      </c>
      <c r="J45" s="121">
        <v>24</v>
      </c>
      <c r="K45" s="64">
        <f t="shared" si="8"/>
        <v>13570</v>
      </c>
      <c r="L45" s="64">
        <f t="shared" si="9"/>
        <v>679</v>
      </c>
      <c r="M45" s="64">
        <f t="shared" si="10"/>
        <v>0</v>
      </c>
      <c r="N45" s="64">
        <v>51</v>
      </c>
      <c r="O45" s="64">
        <f t="shared" si="11"/>
        <v>14300</v>
      </c>
      <c r="P45" s="122">
        <f t="shared" si="12"/>
        <v>1628</v>
      </c>
      <c r="Q45" s="64">
        <f t="shared" si="13"/>
        <v>108</v>
      </c>
      <c r="R45" s="121">
        <f t="shared" si="14"/>
        <v>300</v>
      </c>
      <c r="S45" s="118">
        <v>1000</v>
      </c>
      <c r="T45" s="64">
        <f t="shared" si="15"/>
        <v>3036</v>
      </c>
      <c r="U45" s="64">
        <f t="shared" si="16"/>
        <v>11264</v>
      </c>
      <c r="V45" s="138"/>
      <c r="W45" s="78">
        <v>14300</v>
      </c>
      <c r="X45" s="78">
        <f t="shared" si="6"/>
        <v>0</v>
      </c>
      <c r="Y45" s="78">
        <v>24</v>
      </c>
      <c r="Z45" s="78">
        <f t="shared" si="17"/>
        <v>548</v>
      </c>
      <c r="AA45" s="78" t="s">
        <v>218</v>
      </c>
      <c r="AB45" s="13">
        <v>12000</v>
      </c>
      <c r="AC45" s="13">
        <v>14300</v>
      </c>
    </row>
    <row r="46" spans="1:29" s="13" customFormat="1" ht="75" customHeight="1">
      <c r="A46" s="155">
        <v>37</v>
      </c>
      <c r="B46" s="159" t="s">
        <v>452</v>
      </c>
      <c r="C46" s="64">
        <v>2502208853</v>
      </c>
      <c r="D46" s="64" t="s">
        <v>432</v>
      </c>
      <c r="E46" s="64" t="s">
        <v>392</v>
      </c>
      <c r="F46" s="64">
        <v>14249</v>
      </c>
      <c r="G46" s="118">
        <v>13570</v>
      </c>
      <c r="H46" s="118">
        <f t="shared" si="32"/>
        <v>679</v>
      </c>
      <c r="I46" s="64">
        <v>0</v>
      </c>
      <c r="J46" s="121">
        <v>24</v>
      </c>
      <c r="K46" s="64">
        <f t="shared" si="8"/>
        <v>13570</v>
      </c>
      <c r="L46" s="64">
        <f t="shared" si="9"/>
        <v>679</v>
      </c>
      <c r="M46" s="64">
        <f t="shared" si="10"/>
        <v>0</v>
      </c>
      <c r="N46" s="64">
        <v>1151</v>
      </c>
      <c r="O46" s="64">
        <f t="shared" si="11"/>
        <v>15400</v>
      </c>
      <c r="P46" s="122">
        <f t="shared" si="12"/>
        <v>1628</v>
      </c>
      <c r="Q46" s="64">
        <f t="shared" si="13"/>
        <v>116</v>
      </c>
      <c r="R46" s="121">
        <f t="shared" si="14"/>
        <v>300</v>
      </c>
      <c r="S46" s="118">
        <v>1500</v>
      </c>
      <c r="T46" s="64">
        <f t="shared" si="15"/>
        <v>3544</v>
      </c>
      <c r="U46" s="64">
        <f t="shared" si="16"/>
        <v>11856</v>
      </c>
      <c r="V46" s="138"/>
      <c r="W46" s="78">
        <v>15400</v>
      </c>
      <c r="X46" s="78">
        <f t="shared" si="6"/>
        <v>0</v>
      </c>
      <c r="Y46" s="78">
        <v>24</v>
      </c>
      <c r="Z46" s="78">
        <f t="shared" si="17"/>
        <v>548</v>
      </c>
      <c r="AA46" s="78" t="s">
        <v>432</v>
      </c>
      <c r="AB46" s="13">
        <v>13000</v>
      </c>
      <c r="AC46" s="13">
        <v>15400</v>
      </c>
    </row>
    <row r="47" spans="1:29" ht="75" customHeight="1">
      <c r="A47" s="155">
        <v>38</v>
      </c>
      <c r="B47" s="159" t="s">
        <v>453</v>
      </c>
      <c r="C47" s="64">
        <v>2503451602</v>
      </c>
      <c r="D47" s="64" t="s">
        <v>433</v>
      </c>
      <c r="E47" s="64" t="s">
        <v>392</v>
      </c>
      <c r="F47" s="64">
        <v>14249</v>
      </c>
      <c r="G47" s="118">
        <v>13570</v>
      </c>
      <c r="H47" s="118">
        <f t="shared" si="32"/>
        <v>679</v>
      </c>
      <c r="I47" s="64">
        <v>0</v>
      </c>
      <c r="J47" s="121">
        <v>24</v>
      </c>
      <c r="K47" s="64">
        <f t="shared" si="8"/>
        <v>13570</v>
      </c>
      <c r="L47" s="64">
        <f t="shared" si="9"/>
        <v>679</v>
      </c>
      <c r="M47" s="64">
        <f t="shared" si="10"/>
        <v>0</v>
      </c>
      <c r="N47" s="64">
        <v>4565</v>
      </c>
      <c r="O47" s="64">
        <f t="shared" si="11"/>
        <v>18814</v>
      </c>
      <c r="P47" s="122">
        <f t="shared" si="12"/>
        <v>1628</v>
      </c>
      <c r="Q47" s="64">
        <f t="shared" si="13"/>
        <v>142</v>
      </c>
      <c r="R47" s="121">
        <f t="shared" si="14"/>
        <v>300</v>
      </c>
      <c r="S47" s="118">
        <v>2000</v>
      </c>
      <c r="T47" s="64">
        <f t="shared" si="15"/>
        <v>4070</v>
      </c>
      <c r="U47" s="64">
        <f t="shared" si="16"/>
        <v>14744</v>
      </c>
      <c r="V47" s="138"/>
      <c r="W47" s="78">
        <v>18814</v>
      </c>
      <c r="X47" s="78">
        <f t="shared" si="6"/>
        <v>0</v>
      </c>
      <c r="Y47" s="78">
        <v>24</v>
      </c>
      <c r="Z47" s="78">
        <f t="shared" si="17"/>
        <v>548</v>
      </c>
      <c r="AA47" s="78" t="s">
        <v>433</v>
      </c>
      <c r="AB47" s="78">
        <v>13000</v>
      </c>
      <c r="AC47" s="78">
        <v>18814</v>
      </c>
    </row>
    <row r="48" spans="1:29" ht="75" customHeight="1">
      <c r="A48" s="155">
        <v>39</v>
      </c>
      <c r="B48" s="159" t="s">
        <v>454</v>
      </c>
      <c r="C48" s="64">
        <v>2503526561</v>
      </c>
      <c r="D48" s="64" t="s">
        <v>435</v>
      </c>
      <c r="E48" s="64" t="s">
        <v>392</v>
      </c>
      <c r="F48" s="64">
        <v>14249</v>
      </c>
      <c r="G48" s="118">
        <v>13570</v>
      </c>
      <c r="H48" s="118">
        <f t="shared" si="32"/>
        <v>679</v>
      </c>
      <c r="I48" s="64">
        <v>0</v>
      </c>
      <c r="J48" s="121">
        <v>24</v>
      </c>
      <c r="K48" s="64">
        <f t="shared" si="8"/>
        <v>13570</v>
      </c>
      <c r="L48" s="64">
        <f t="shared" si="9"/>
        <v>679</v>
      </c>
      <c r="M48" s="64">
        <f t="shared" si="10"/>
        <v>0</v>
      </c>
      <c r="N48" s="64">
        <v>3752</v>
      </c>
      <c r="O48" s="64">
        <f t="shared" si="11"/>
        <v>18001</v>
      </c>
      <c r="P48" s="122">
        <f t="shared" si="12"/>
        <v>1628</v>
      </c>
      <c r="Q48" s="64">
        <f t="shared" si="13"/>
        <v>136</v>
      </c>
      <c r="R48" s="121">
        <f t="shared" si="14"/>
        <v>300</v>
      </c>
      <c r="S48" s="118">
        <v>0</v>
      </c>
      <c r="T48" s="64">
        <f t="shared" si="15"/>
        <v>2064</v>
      </c>
      <c r="U48" s="64">
        <f t="shared" si="16"/>
        <v>15937</v>
      </c>
      <c r="V48" s="138"/>
      <c r="W48" s="78">
        <v>18001</v>
      </c>
      <c r="X48" s="78">
        <f t="shared" si="6"/>
        <v>0</v>
      </c>
      <c r="Y48" s="78">
        <v>24</v>
      </c>
      <c r="Z48" s="78">
        <f t="shared" si="17"/>
        <v>548</v>
      </c>
      <c r="AA48" s="78" t="s">
        <v>435</v>
      </c>
      <c r="AB48" s="78">
        <v>13000</v>
      </c>
      <c r="AC48" s="78">
        <v>18001</v>
      </c>
    </row>
    <row r="49" spans="1:29" ht="75" customHeight="1">
      <c r="A49" s="155">
        <v>40</v>
      </c>
      <c r="B49" s="159" t="s">
        <v>455</v>
      </c>
      <c r="C49" s="64">
        <v>2502866109</v>
      </c>
      <c r="D49" s="64" t="s">
        <v>436</v>
      </c>
      <c r="E49" s="64" t="s">
        <v>392</v>
      </c>
      <c r="F49" s="64">
        <v>14249</v>
      </c>
      <c r="G49" s="118">
        <v>13570</v>
      </c>
      <c r="H49" s="118">
        <f t="shared" si="32"/>
        <v>679</v>
      </c>
      <c r="I49" s="64">
        <v>0</v>
      </c>
      <c r="J49" s="121">
        <v>24</v>
      </c>
      <c r="K49" s="64">
        <f t="shared" si="8"/>
        <v>13570</v>
      </c>
      <c r="L49" s="64">
        <f t="shared" si="9"/>
        <v>679</v>
      </c>
      <c r="M49" s="64">
        <f t="shared" si="10"/>
        <v>0</v>
      </c>
      <c r="N49" s="64">
        <v>2775</v>
      </c>
      <c r="O49" s="64">
        <f t="shared" si="11"/>
        <v>17024</v>
      </c>
      <c r="P49" s="122">
        <f t="shared" si="12"/>
        <v>1628</v>
      </c>
      <c r="Q49" s="64">
        <f t="shared" si="13"/>
        <v>128</v>
      </c>
      <c r="R49" s="121">
        <f t="shared" si="14"/>
        <v>300</v>
      </c>
      <c r="S49" s="118">
        <v>2000</v>
      </c>
      <c r="T49" s="64">
        <f t="shared" si="15"/>
        <v>4056</v>
      </c>
      <c r="U49" s="64">
        <f t="shared" si="16"/>
        <v>12968</v>
      </c>
      <c r="V49" s="138"/>
      <c r="W49" s="78">
        <v>17024</v>
      </c>
      <c r="X49" s="78">
        <f t="shared" si="6"/>
        <v>0</v>
      </c>
      <c r="Y49" s="78">
        <v>24</v>
      </c>
      <c r="Z49" s="78">
        <f t="shared" si="17"/>
        <v>548</v>
      </c>
      <c r="AA49" s="78" t="s">
        <v>436</v>
      </c>
      <c r="AB49" s="78">
        <v>13000</v>
      </c>
      <c r="AC49" s="78">
        <v>17024</v>
      </c>
    </row>
    <row r="50" spans="1:29" ht="75" customHeight="1">
      <c r="A50" s="155">
        <v>41</v>
      </c>
      <c r="B50" s="159" t="s">
        <v>456</v>
      </c>
      <c r="C50" s="64">
        <v>2504360390</v>
      </c>
      <c r="D50" s="64" t="s">
        <v>437</v>
      </c>
      <c r="E50" s="64" t="s">
        <v>392</v>
      </c>
      <c r="F50" s="64">
        <v>14249</v>
      </c>
      <c r="G50" s="118">
        <v>13570</v>
      </c>
      <c r="H50" s="118">
        <f t="shared" si="32"/>
        <v>679</v>
      </c>
      <c r="I50" s="64">
        <v>0</v>
      </c>
      <c r="J50" s="121">
        <v>24</v>
      </c>
      <c r="K50" s="64">
        <f t="shared" si="8"/>
        <v>13570</v>
      </c>
      <c r="L50" s="64">
        <f t="shared" si="9"/>
        <v>679</v>
      </c>
      <c r="M50" s="64">
        <f t="shared" si="10"/>
        <v>0</v>
      </c>
      <c r="N50" s="64">
        <v>3912</v>
      </c>
      <c r="O50" s="64">
        <f t="shared" si="11"/>
        <v>18161</v>
      </c>
      <c r="P50" s="122">
        <f t="shared" si="12"/>
        <v>1628</v>
      </c>
      <c r="Q50" s="64">
        <f t="shared" si="13"/>
        <v>137</v>
      </c>
      <c r="R50" s="121">
        <f t="shared" si="14"/>
        <v>300</v>
      </c>
      <c r="S50" s="118">
        <v>2000</v>
      </c>
      <c r="T50" s="64">
        <f t="shared" si="15"/>
        <v>4065</v>
      </c>
      <c r="U50" s="64">
        <f t="shared" si="16"/>
        <v>14096</v>
      </c>
      <c r="V50" s="138"/>
      <c r="W50" s="78">
        <v>18161</v>
      </c>
      <c r="X50" s="78">
        <f t="shared" si="6"/>
        <v>0</v>
      </c>
      <c r="Y50" s="78">
        <v>24</v>
      </c>
      <c r="Z50" s="78">
        <f t="shared" si="17"/>
        <v>548</v>
      </c>
      <c r="AA50" s="78" t="s">
        <v>437</v>
      </c>
      <c r="AB50" s="78">
        <v>13000</v>
      </c>
      <c r="AC50" s="78">
        <v>18161</v>
      </c>
    </row>
    <row r="51" spans="1:29" ht="75" customHeight="1">
      <c r="A51" s="155">
        <v>42</v>
      </c>
      <c r="B51" s="159" t="s">
        <v>490</v>
      </c>
      <c r="C51" s="64">
        <v>2503347784</v>
      </c>
      <c r="D51" s="64" t="s">
        <v>461</v>
      </c>
      <c r="E51" s="64" t="s">
        <v>392</v>
      </c>
      <c r="F51" s="64">
        <v>14249</v>
      </c>
      <c r="G51" s="118">
        <v>13570</v>
      </c>
      <c r="H51" s="118">
        <f t="shared" si="32"/>
        <v>679</v>
      </c>
      <c r="I51" s="64">
        <v>0</v>
      </c>
      <c r="J51" s="121">
        <v>22</v>
      </c>
      <c r="K51" s="64">
        <f t="shared" si="8"/>
        <v>12439</v>
      </c>
      <c r="L51" s="64">
        <f t="shared" si="9"/>
        <v>622</v>
      </c>
      <c r="M51" s="64">
        <f t="shared" si="10"/>
        <v>0</v>
      </c>
      <c r="N51" s="64">
        <v>429</v>
      </c>
      <c r="O51" s="64">
        <f t="shared" si="11"/>
        <v>13490</v>
      </c>
      <c r="P51" s="122">
        <f t="shared" si="12"/>
        <v>1493</v>
      </c>
      <c r="Q51" s="64">
        <f t="shared" si="13"/>
        <v>102</v>
      </c>
      <c r="R51" s="121">
        <f t="shared" si="14"/>
        <v>300</v>
      </c>
      <c r="S51" s="118">
        <v>2000</v>
      </c>
      <c r="T51" s="64">
        <f t="shared" si="15"/>
        <v>3895</v>
      </c>
      <c r="U51" s="64">
        <f t="shared" si="16"/>
        <v>9595</v>
      </c>
      <c r="V51" s="138"/>
      <c r="W51" s="78">
        <v>13490</v>
      </c>
      <c r="X51" s="78">
        <f t="shared" si="6"/>
        <v>0</v>
      </c>
      <c r="Y51" s="78">
        <f t="shared" si="27"/>
        <v>25</v>
      </c>
      <c r="Z51" s="78">
        <f t="shared" si="17"/>
        <v>548</v>
      </c>
      <c r="AA51" s="78" t="s">
        <v>461</v>
      </c>
      <c r="AB51" s="78">
        <v>13000</v>
      </c>
      <c r="AC51" s="78">
        <v>13490</v>
      </c>
    </row>
    <row r="52" spans="1:29" ht="75" customHeight="1">
      <c r="A52" s="155">
        <v>43</v>
      </c>
      <c r="B52" s="160" t="s">
        <v>546</v>
      </c>
      <c r="C52" s="161">
        <v>2503738717</v>
      </c>
      <c r="D52" s="64" t="s">
        <v>615</v>
      </c>
      <c r="E52" s="64" t="s">
        <v>392</v>
      </c>
      <c r="F52" s="64">
        <v>14249</v>
      </c>
      <c r="G52" s="118">
        <v>13570</v>
      </c>
      <c r="H52" s="118">
        <f t="shared" si="32"/>
        <v>679</v>
      </c>
      <c r="I52" s="64">
        <v>0</v>
      </c>
      <c r="J52" s="121">
        <v>24</v>
      </c>
      <c r="K52" s="64">
        <f t="shared" si="8"/>
        <v>13570</v>
      </c>
      <c r="L52" s="64">
        <f t="shared" si="9"/>
        <v>679</v>
      </c>
      <c r="M52" s="64">
        <f t="shared" si="10"/>
        <v>0</v>
      </c>
      <c r="N52" s="64">
        <v>1191</v>
      </c>
      <c r="O52" s="64">
        <f t="shared" si="11"/>
        <v>15440</v>
      </c>
      <c r="P52" s="122">
        <f t="shared" si="12"/>
        <v>1628</v>
      </c>
      <c r="Q52" s="64">
        <f t="shared" si="13"/>
        <v>116</v>
      </c>
      <c r="R52" s="121">
        <f t="shared" si="14"/>
        <v>300</v>
      </c>
      <c r="S52" s="118">
        <v>1000</v>
      </c>
      <c r="T52" s="64">
        <f t="shared" si="15"/>
        <v>3044</v>
      </c>
      <c r="U52" s="64">
        <f t="shared" si="16"/>
        <v>12396</v>
      </c>
      <c r="V52" s="138"/>
      <c r="W52" s="78">
        <v>15440</v>
      </c>
      <c r="X52" s="78">
        <f t="shared" si="6"/>
        <v>0</v>
      </c>
      <c r="Y52" s="78">
        <v>24</v>
      </c>
      <c r="Z52" s="78">
        <f t="shared" si="17"/>
        <v>548</v>
      </c>
      <c r="AA52" s="13" t="s">
        <v>615</v>
      </c>
      <c r="AB52" s="78">
        <v>13000</v>
      </c>
      <c r="AC52" s="78">
        <v>15440</v>
      </c>
    </row>
    <row r="53" spans="1:29" ht="75" customHeight="1">
      <c r="A53" s="155">
        <v>44</v>
      </c>
      <c r="B53" s="160" t="s">
        <v>597</v>
      </c>
      <c r="C53" s="162">
        <v>2504436250</v>
      </c>
      <c r="D53" s="64" t="s">
        <v>566</v>
      </c>
      <c r="E53" s="64" t="s">
        <v>392</v>
      </c>
      <c r="F53" s="64">
        <v>14249</v>
      </c>
      <c r="G53" s="118">
        <v>13570</v>
      </c>
      <c r="H53" s="118">
        <f t="shared" si="32"/>
        <v>679</v>
      </c>
      <c r="I53" s="64">
        <v>0</v>
      </c>
      <c r="J53" s="121">
        <v>24</v>
      </c>
      <c r="K53" s="64">
        <f t="shared" si="8"/>
        <v>13570</v>
      </c>
      <c r="L53" s="64">
        <f t="shared" si="9"/>
        <v>679</v>
      </c>
      <c r="M53" s="64">
        <f t="shared" si="10"/>
        <v>0</v>
      </c>
      <c r="N53" s="64">
        <v>3284</v>
      </c>
      <c r="O53" s="64">
        <f t="shared" si="11"/>
        <v>17533</v>
      </c>
      <c r="P53" s="122">
        <f t="shared" si="12"/>
        <v>1628</v>
      </c>
      <c r="Q53" s="64">
        <f t="shared" si="13"/>
        <v>132</v>
      </c>
      <c r="R53" s="121">
        <f t="shared" si="14"/>
        <v>300</v>
      </c>
      <c r="S53" s="118">
        <v>1000</v>
      </c>
      <c r="T53" s="64">
        <f t="shared" si="15"/>
        <v>3060</v>
      </c>
      <c r="U53" s="64">
        <f t="shared" si="16"/>
        <v>14473</v>
      </c>
      <c r="V53" s="138"/>
      <c r="W53" s="78">
        <v>17533</v>
      </c>
      <c r="X53" s="78">
        <f t="shared" si="6"/>
        <v>0</v>
      </c>
      <c r="Y53" s="78">
        <v>24</v>
      </c>
      <c r="Z53" s="78">
        <f t="shared" si="17"/>
        <v>548</v>
      </c>
      <c r="AA53" s="13" t="s">
        <v>566</v>
      </c>
      <c r="AB53" s="78">
        <v>13000</v>
      </c>
      <c r="AC53" s="78">
        <v>17533</v>
      </c>
    </row>
    <row r="54" spans="1:29" ht="75" customHeight="1">
      <c r="A54" s="155">
        <v>45</v>
      </c>
      <c r="B54" s="121" t="s">
        <v>693</v>
      </c>
      <c r="C54" s="121">
        <v>2502866244</v>
      </c>
      <c r="D54" s="64" t="s">
        <v>652</v>
      </c>
      <c r="E54" s="64" t="s">
        <v>392</v>
      </c>
      <c r="F54" s="64">
        <v>14249</v>
      </c>
      <c r="G54" s="118">
        <v>13570</v>
      </c>
      <c r="H54" s="118">
        <f t="shared" si="32"/>
        <v>679</v>
      </c>
      <c r="I54" s="64">
        <v>0</v>
      </c>
      <c r="J54" s="121">
        <v>24</v>
      </c>
      <c r="K54" s="64">
        <f t="shared" si="8"/>
        <v>13570</v>
      </c>
      <c r="L54" s="64">
        <f t="shared" si="9"/>
        <v>679</v>
      </c>
      <c r="M54" s="64">
        <f t="shared" si="10"/>
        <v>0</v>
      </c>
      <c r="N54" s="64">
        <v>3312</v>
      </c>
      <c r="O54" s="64">
        <f t="shared" si="11"/>
        <v>17561</v>
      </c>
      <c r="P54" s="122">
        <f t="shared" si="12"/>
        <v>1628</v>
      </c>
      <c r="Q54" s="64">
        <f t="shared" si="13"/>
        <v>132</v>
      </c>
      <c r="R54" s="121">
        <f t="shared" si="14"/>
        <v>300</v>
      </c>
      <c r="S54" s="118">
        <v>0</v>
      </c>
      <c r="T54" s="64">
        <f t="shared" si="15"/>
        <v>2060</v>
      </c>
      <c r="U54" s="64">
        <f t="shared" si="16"/>
        <v>15501</v>
      </c>
      <c r="V54" s="138"/>
      <c r="W54" s="78">
        <v>17561</v>
      </c>
      <c r="X54" s="78">
        <f t="shared" si="6"/>
        <v>0</v>
      </c>
      <c r="Y54" s="78">
        <v>24</v>
      </c>
      <c r="Z54" s="78">
        <f t="shared" si="17"/>
        <v>548</v>
      </c>
      <c r="AA54" s="13" t="s">
        <v>652</v>
      </c>
      <c r="AB54" s="78">
        <v>13000</v>
      </c>
      <c r="AC54" s="78">
        <v>17561</v>
      </c>
    </row>
    <row r="55" spans="1:29" ht="75" customHeight="1">
      <c r="A55" s="155">
        <v>46</v>
      </c>
      <c r="B55" s="121" t="s">
        <v>694</v>
      </c>
      <c r="C55" s="121">
        <v>2504464833</v>
      </c>
      <c r="D55" s="64" t="s">
        <v>653</v>
      </c>
      <c r="E55" s="64" t="s">
        <v>392</v>
      </c>
      <c r="F55" s="64">
        <v>14249</v>
      </c>
      <c r="G55" s="118">
        <v>13570</v>
      </c>
      <c r="H55" s="118">
        <f t="shared" si="32"/>
        <v>679</v>
      </c>
      <c r="I55" s="64">
        <v>0</v>
      </c>
      <c r="J55" s="121">
        <v>24</v>
      </c>
      <c r="K55" s="64">
        <f t="shared" si="8"/>
        <v>13570</v>
      </c>
      <c r="L55" s="64">
        <f t="shared" si="9"/>
        <v>679</v>
      </c>
      <c r="M55" s="64">
        <f t="shared" si="10"/>
        <v>0</v>
      </c>
      <c r="N55" s="64">
        <v>3606</v>
      </c>
      <c r="O55" s="64">
        <f t="shared" si="11"/>
        <v>17855</v>
      </c>
      <c r="P55" s="122">
        <f t="shared" si="12"/>
        <v>1628</v>
      </c>
      <c r="Q55" s="64">
        <f t="shared" si="13"/>
        <v>134</v>
      </c>
      <c r="R55" s="121">
        <f t="shared" si="14"/>
        <v>300</v>
      </c>
      <c r="S55" s="118">
        <v>0</v>
      </c>
      <c r="T55" s="64">
        <f t="shared" si="15"/>
        <v>2062</v>
      </c>
      <c r="U55" s="64">
        <f t="shared" si="16"/>
        <v>15793</v>
      </c>
      <c r="V55" s="138"/>
      <c r="W55" s="78">
        <v>17855</v>
      </c>
      <c r="X55" s="78">
        <f t="shared" si="6"/>
        <v>0</v>
      </c>
      <c r="Y55" s="78">
        <v>24</v>
      </c>
      <c r="Z55" s="78">
        <f t="shared" si="17"/>
        <v>548</v>
      </c>
      <c r="AA55" s="78" t="s">
        <v>653</v>
      </c>
      <c r="AB55" s="78">
        <v>13000</v>
      </c>
      <c r="AC55" s="78">
        <v>17855</v>
      </c>
    </row>
    <row r="56" spans="1:29" ht="75" customHeight="1">
      <c r="A56" s="155">
        <v>47</v>
      </c>
      <c r="B56" s="121" t="s">
        <v>695</v>
      </c>
      <c r="C56" s="121">
        <v>2503182956</v>
      </c>
      <c r="D56" s="64" t="s">
        <v>109</v>
      </c>
      <c r="E56" s="64" t="s">
        <v>392</v>
      </c>
      <c r="F56" s="64">
        <v>14249</v>
      </c>
      <c r="G56" s="118">
        <v>13570</v>
      </c>
      <c r="H56" s="118">
        <f t="shared" si="32"/>
        <v>679</v>
      </c>
      <c r="I56" s="64">
        <v>0</v>
      </c>
      <c r="J56" s="121">
        <v>24</v>
      </c>
      <c r="K56" s="64">
        <f t="shared" si="8"/>
        <v>13570</v>
      </c>
      <c r="L56" s="64">
        <f t="shared" si="9"/>
        <v>679</v>
      </c>
      <c r="M56" s="64">
        <f t="shared" si="10"/>
        <v>0</v>
      </c>
      <c r="N56" s="64">
        <v>415</v>
      </c>
      <c r="O56" s="64">
        <f t="shared" si="11"/>
        <v>14664</v>
      </c>
      <c r="P56" s="122">
        <f t="shared" si="12"/>
        <v>1628</v>
      </c>
      <c r="Q56" s="64">
        <f t="shared" si="13"/>
        <v>110</v>
      </c>
      <c r="R56" s="121">
        <f t="shared" si="14"/>
        <v>300</v>
      </c>
      <c r="S56" s="118">
        <v>1000</v>
      </c>
      <c r="T56" s="64">
        <f t="shared" si="15"/>
        <v>3038</v>
      </c>
      <c r="U56" s="64">
        <f t="shared" si="16"/>
        <v>11626</v>
      </c>
      <c r="V56" s="138"/>
      <c r="W56" s="78">
        <v>14664</v>
      </c>
      <c r="X56" s="78">
        <f t="shared" si="6"/>
        <v>0</v>
      </c>
      <c r="Y56" s="78">
        <v>24</v>
      </c>
      <c r="Z56" s="78">
        <f t="shared" si="17"/>
        <v>548</v>
      </c>
      <c r="AA56" s="78" t="s">
        <v>109</v>
      </c>
      <c r="AB56" s="78">
        <v>13000</v>
      </c>
      <c r="AC56" s="78">
        <v>14664</v>
      </c>
    </row>
    <row r="57" spans="1:29" ht="75" customHeight="1">
      <c r="A57" s="155">
        <v>48</v>
      </c>
      <c r="B57" s="121" t="s">
        <v>696</v>
      </c>
      <c r="C57" s="121">
        <v>2503528801</v>
      </c>
      <c r="D57" s="118" t="s">
        <v>124</v>
      </c>
      <c r="E57" s="64" t="s">
        <v>392</v>
      </c>
      <c r="F57" s="64">
        <v>14249</v>
      </c>
      <c r="G57" s="118">
        <v>13570</v>
      </c>
      <c r="H57" s="118">
        <f t="shared" si="32"/>
        <v>679</v>
      </c>
      <c r="I57" s="64">
        <v>0</v>
      </c>
      <c r="J57" s="121">
        <v>24</v>
      </c>
      <c r="K57" s="64">
        <f t="shared" si="8"/>
        <v>13570</v>
      </c>
      <c r="L57" s="64">
        <f t="shared" si="9"/>
        <v>679</v>
      </c>
      <c r="M57" s="64">
        <f t="shared" si="10"/>
        <v>0</v>
      </c>
      <c r="N57" s="64">
        <v>3630</v>
      </c>
      <c r="O57" s="64">
        <f t="shared" si="11"/>
        <v>17879</v>
      </c>
      <c r="P57" s="122">
        <f t="shared" si="12"/>
        <v>1628</v>
      </c>
      <c r="Q57" s="64">
        <f t="shared" si="13"/>
        <v>135</v>
      </c>
      <c r="R57" s="121">
        <f t="shared" si="14"/>
        <v>300</v>
      </c>
      <c r="S57" s="118">
        <v>0</v>
      </c>
      <c r="T57" s="64">
        <f t="shared" si="15"/>
        <v>2063</v>
      </c>
      <c r="U57" s="64">
        <f t="shared" si="16"/>
        <v>15816</v>
      </c>
      <c r="V57" s="138"/>
      <c r="W57" s="78">
        <v>17879</v>
      </c>
      <c r="X57" s="78">
        <f t="shared" si="6"/>
        <v>0</v>
      </c>
      <c r="Y57" s="78">
        <v>24</v>
      </c>
      <c r="Z57" s="78">
        <f t="shared" si="17"/>
        <v>548</v>
      </c>
      <c r="AA57" s="78" t="s">
        <v>124</v>
      </c>
      <c r="AB57" s="78">
        <v>13000</v>
      </c>
      <c r="AC57" s="78">
        <v>17879</v>
      </c>
    </row>
    <row r="58" spans="1:29" ht="75" customHeight="1">
      <c r="A58" s="155">
        <v>49</v>
      </c>
      <c r="B58" s="121" t="s">
        <v>697</v>
      </c>
      <c r="C58" s="121">
        <v>2504287953</v>
      </c>
      <c r="D58" s="64" t="s">
        <v>654</v>
      </c>
      <c r="E58" s="64" t="s">
        <v>392</v>
      </c>
      <c r="F58" s="64">
        <v>14249</v>
      </c>
      <c r="G58" s="118">
        <v>13570</v>
      </c>
      <c r="H58" s="118">
        <f t="shared" si="32"/>
        <v>679</v>
      </c>
      <c r="I58" s="64">
        <v>0</v>
      </c>
      <c r="J58" s="121">
        <v>24</v>
      </c>
      <c r="K58" s="64">
        <f t="shared" si="8"/>
        <v>13570</v>
      </c>
      <c r="L58" s="64">
        <f t="shared" si="9"/>
        <v>679</v>
      </c>
      <c r="M58" s="64">
        <f t="shared" si="10"/>
        <v>0</v>
      </c>
      <c r="N58" s="64">
        <v>4403</v>
      </c>
      <c r="O58" s="64">
        <f t="shared" si="11"/>
        <v>18652</v>
      </c>
      <c r="P58" s="122">
        <f t="shared" si="12"/>
        <v>1628</v>
      </c>
      <c r="Q58" s="64">
        <f t="shared" si="13"/>
        <v>140</v>
      </c>
      <c r="R58" s="121">
        <f t="shared" si="14"/>
        <v>300</v>
      </c>
      <c r="S58" s="118">
        <v>0</v>
      </c>
      <c r="T58" s="64">
        <f t="shared" si="15"/>
        <v>2068</v>
      </c>
      <c r="U58" s="64">
        <f t="shared" si="16"/>
        <v>16584</v>
      </c>
      <c r="V58" s="138"/>
      <c r="W58" s="78">
        <v>18652</v>
      </c>
      <c r="X58" s="78">
        <f t="shared" si="6"/>
        <v>0</v>
      </c>
      <c r="Y58" s="78">
        <v>24</v>
      </c>
      <c r="Z58" s="78">
        <f t="shared" si="17"/>
        <v>548</v>
      </c>
      <c r="AA58" s="78" t="s">
        <v>654</v>
      </c>
      <c r="AB58" s="78">
        <v>13000</v>
      </c>
      <c r="AC58" s="78">
        <v>18652</v>
      </c>
    </row>
    <row r="59" spans="1:29" ht="75" customHeight="1">
      <c r="A59" s="155">
        <v>50</v>
      </c>
      <c r="B59" s="121" t="s">
        <v>698</v>
      </c>
      <c r="C59" s="121">
        <v>2504046699</v>
      </c>
      <c r="D59" s="64" t="s">
        <v>655</v>
      </c>
      <c r="E59" s="64" t="s">
        <v>392</v>
      </c>
      <c r="F59" s="64">
        <v>14249</v>
      </c>
      <c r="G59" s="118">
        <v>13570</v>
      </c>
      <c r="H59" s="118">
        <f t="shared" si="32"/>
        <v>679</v>
      </c>
      <c r="I59" s="64">
        <v>0</v>
      </c>
      <c r="J59" s="121">
        <v>24</v>
      </c>
      <c r="K59" s="64">
        <f t="shared" si="8"/>
        <v>13570</v>
      </c>
      <c r="L59" s="64">
        <f t="shared" si="9"/>
        <v>679</v>
      </c>
      <c r="M59" s="64">
        <f t="shared" si="10"/>
        <v>0</v>
      </c>
      <c r="N59" s="64">
        <v>4403</v>
      </c>
      <c r="O59" s="64">
        <f t="shared" si="11"/>
        <v>18652</v>
      </c>
      <c r="P59" s="122">
        <f t="shared" si="12"/>
        <v>1628</v>
      </c>
      <c r="Q59" s="64">
        <f t="shared" si="13"/>
        <v>140</v>
      </c>
      <c r="R59" s="121">
        <f t="shared" si="14"/>
        <v>300</v>
      </c>
      <c r="S59" s="118">
        <v>2000</v>
      </c>
      <c r="T59" s="64">
        <f t="shared" si="15"/>
        <v>4068</v>
      </c>
      <c r="U59" s="64">
        <f t="shared" si="16"/>
        <v>14584</v>
      </c>
      <c r="V59" s="138"/>
      <c r="W59" s="78">
        <v>18652</v>
      </c>
      <c r="X59" s="78">
        <f t="shared" si="6"/>
        <v>0</v>
      </c>
      <c r="Y59" s="78">
        <v>24</v>
      </c>
      <c r="Z59" s="78">
        <f t="shared" si="17"/>
        <v>548</v>
      </c>
      <c r="AA59" s="78" t="s">
        <v>655</v>
      </c>
      <c r="AB59" s="78">
        <v>13000</v>
      </c>
      <c r="AC59" s="78">
        <v>18652</v>
      </c>
    </row>
    <row r="60" spans="1:29" ht="75" customHeight="1">
      <c r="A60" s="155">
        <v>51</v>
      </c>
      <c r="B60" s="121" t="s">
        <v>699</v>
      </c>
      <c r="C60" s="121">
        <v>2504216630</v>
      </c>
      <c r="D60" s="64" t="s">
        <v>656</v>
      </c>
      <c r="E60" s="64" t="s">
        <v>392</v>
      </c>
      <c r="F60" s="64">
        <v>14249</v>
      </c>
      <c r="G60" s="118">
        <v>13570</v>
      </c>
      <c r="H60" s="118">
        <f t="shared" si="32"/>
        <v>679</v>
      </c>
      <c r="I60" s="64">
        <v>0</v>
      </c>
      <c r="J60" s="121">
        <v>24</v>
      </c>
      <c r="K60" s="64">
        <f t="shared" si="8"/>
        <v>13570</v>
      </c>
      <c r="L60" s="64">
        <f t="shared" si="9"/>
        <v>679</v>
      </c>
      <c r="M60" s="64">
        <f t="shared" si="10"/>
        <v>0</v>
      </c>
      <c r="N60" s="64">
        <v>3912</v>
      </c>
      <c r="O60" s="64">
        <f t="shared" si="11"/>
        <v>18161</v>
      </c>
      <c r="P60" s="122">
        <f t="shared" si="12"/>
        <v>1628</v>
      </c>
      <c r="Q60" s="64">
        <f t="shared" si="13"/>
        <v>137</v>
      </c>
      <c r="R60" s="121">
        <f t="shared" si="14"/>
        <v>300</v>
      </c>
      <c r="S60" s="118">
        <v>0</v>
      </c>
      <c r="T60" s="64">
        <f t="shared" si="15"/>
        <v>2065</v>
      </c>
      <c r="U60" s="64">
        <f t="shared" si="16"/>
        <v>16096</v>
      </c>
      <c r="V60" s="138"/>
      <c r="W60" s="78">
        <v>18161</v>
      </c>
      <c r="X60" s="78">
        <f t="shared" si="6"/>
        <v>0</v>
      </c>
      <c r="Y60" s="78">
        <v>24</v>
      </c>
      <c r="Z60" s="78">
        <f t="shared" si="17"/>
        <v>548</v>
      </c>
      <c r="AA60" s="78" t="s">
        <v>656</v>
      </c>
      <c r="AB60" s="78">
        <v>13000</v>
      </c>
      <c r="AC60" s="78">
        <v>18161</v>
      </c>
    </row>
    <row r="61" spans="1:29" ht="75" customHeight="1">
      <c r="A61" s="155">
        <v>52</v>
      </c>
      <c r="B61" s="121" t="s">
        <v>700</v>
      </c>
      <c r="C61" s="121">
        <v>2504458854</v>
      </c>
      <c r="D61" s="64" t="s">
        <v>657</v>
      </c>
      <c r="E61" s="64" t="s">
        <v>392</v>
      </c>
      <c r="F61" s="64">
        <v>14249</v>
      </c>
      <c r="G61" s="118">
        <v>13570</v>
      </c>
      <c r="H61" s="118">
        <f t="shared" si="32"/>
        <v>679</v>
      </c>
      <c r="I61" s="64">
        <v>0</v>
      </c>
      <c r="J61" s="121">
        <v>22</v>
      </c>
      <c r="K61" s="64">
        <f t="shared" si="8"/>
        <v>12439</v>
      </c>
      <c r="L61" s="64">
        <f t="shared" si="9"/>
        <v>622</v>
      </c>
      <c r="M61" s="64">
        <f t="shared" si="10"/>
        <v>0</v>
      </c>
      <c r="N61" s="64">
        <v>139</v>
      </c>
      <c r="O61" s="64">
        <f t="shared" si="11"/>
        <v>13200</v>
      </c>
      <c r="P61" s="122">
        <f t="shared" si="12"/>
        <v>1493</v>
      </c>
      <c r="Q61" s="64">
        <f t="shared" si="13"/>
        <v>99</v>
      </c>
      <c r="R61" s="121">
        <f t="shared" si="14"/>
        <v>300</v>
      </c>
      <c r="S61" s="118">
        <v>0</v>
      </c>
      <c r="T61" s="64">
        <f t="shared" si="15"/>
        <v>1892</v>
      </c>
      <c r="U61" s="64">
        <f t="shared" si="16"/>
        <v>11308</v>
      </c>
      <c r="V61" s="138"/>
      <c r="W61" s="78">
        <v>13200</v>
      </c>
      <c r="X61" s="78">
        <f t="shared" si="6"/>
        <v>0</v>
      </c>
      <c r="Y61" s="78">
        <f t="shared" si="27"/>
        <v>24</v>
      </c>
      <c r="Z61" s="78">
        <f t="shared" si="17"/>
        <v>548</v>
      </c>
      <c r="AA61" s="78" t="s">
        <v>657</v>
      </c>
      <c r="AB61" s="78">
        <v>13000</v>
      </c>
      <c r="AC61" s="78">
        <v>13200</v>
      </c>
    </row>
    <row r="62" spans="1:29" ht="75" customHeight="1">
      <c r="A62" s="155">
        <v>53</v>
      </c>
      <c r="B62" s="163" t="s">
        <v>771</v>
      </c>
      <c r="C62" s="121">
        <v>2504502236</v>
      </c>
      <c r="D62" s="118" t="s">
        <v>717</v>
      </c>
      <c r="E62" s="64" t="s">
        <v>392</v>
      </c>
      <c r="F62" s="64">
        <v>14249</v>
      </c>
      <c r="G62" s="118">
        <v>13570</v>
      </c>
      <c r="H62" s="118">
        <f t="shared" si="32"/>
        <v>679</v>
      </c>
      <c r="I62" s="64">
        <v>0</v>
      </c>
      <c r="J62" s="121">
        <v>19</v>
      </c>
      <c r="K62" s="64">
        <f>ROUND(G62/24*J62,0)</f>
        <v>10743</v>
      </c>
      <c r="L62" s="64">
        <f>ROUND(H62/24*J62,0)</f>
        <v>538</v>
      </c>
      <c r="M62" s="64">
        <f>ROUND(I62/24*J62,0)</f>
        <v>0</v>
      </c>
      <c r="N62" s="64">
        <v>19</v>
      </c>
      <c r="O62" s="64">
        <f>SUM(K62:N62)</f>
        <v>11300</v>
      </c>
      <c r="P62" s="122">
        <f>ROUND(IF(K62&gt;=15000,(15000*12%),(K62*12%)),0)</f>
        <v>1289</v>
      </c>
      <c r="Q62" s="64">
        <f>ROUNDUP(O62*0.75%,0)</f>
        <v>85</v>
      </c>
      <c r="R62" s="121">
        <f>SUM(IF(O62&gt;=10001,"300",IF(O62&gt;=7501,"175",)))</f>
        <v>300</v>
      </c>
      <c r="S62" s="118">
        <v>1000</v>
      </c>
      <c r="T62" s="64">
        <f>SUM(P62:S62)</f>
        <v>2674</v>
      </c>
      <c r="U62" s="64">
        <f>+O62-T62</f>
        <v>8626</v>
      </c>
      <c r="V62" s="138"/>
      <c r="W62" s="78">
        <v>11300</v>
      </c>
      <c r="X62" s="78">
        <f t="shared" si="6"/>
        <v>0</v>
      </c>
      <c r="Y62" s="78">
        <f t="shared" si="27"/>
        <v>21</v>
      </c>
      <c r="Z62" s="78">
        <f t="shared" si="17"/>
        <v>548</v>
      </c>
      <c r="AA62" s="78" t="s">
        <v>717</v>
      </c>
      <c r="AB62" s="78">
        <v>13000</v>
      </c>
      <c r="AC62" s="78">
        <v>11300</v>
      </c>
    </row>
    <row r="63" spans="1:29" ht="75" customHeight="1">
      <c r="A63" s="155">
        <v>54</v>
      </c>
      <c r="B63" s="163"/>
      <c r="C63" s="121"/>
      <c r="D63" s="64" t="s">
        <v>1689</v>
      </c>
      <c r="E63" s="64" t="s">
        <v>392</v>
      </c>
      <c r="F63" s="64">
        <v>14249</v>
      </c>
      <c r="G63" s="118">
        <v>13570</v>
      </c>
      <c r="H63" s="118">
        <f t="shared" ref="H63" si="38">14249-G63</f>
        <v>679</v>
      </c>
      <c r="I63" s="64">
        <v>0</v>
      </c>
      <c r="J63" s="121">
        <v>24</v>
      </c>
      <c r="K63" s="64">
        <f>ROUND(G63/24*J63,0)</f>
        <v>13570</v>
      </c>
      <c r="L63" s="64">
        <f>ROUND(H63/24*J63,0)</f>
        <v>679</v>
      </c>
      <c r="M63" s="64">
        <f>ROUND(I63/24*J63,0)</f>
        <v>0</v>
      </c>
      <c r="N63" s="64">
        <v>1227</v>
      </c>
      <c r="O63" s="64">
        <f>SUM(K63:N63)</f>
        <v>15476</v>
      </c>
      <c r="P63" s="122">
        <f>ROUND(IF(K63&gt;=15000,(15000*12%),(K63*12%)),0)</f>
        <v>1628</v>
      </c>
      <c r="Q63" s="64">
        <f>ROUNDUP(O63*0.75%,0)</f>
        <v>117</v>
      </c>
      <c r="R63" s="121">
        <f>SUM(IF(O63&gt;=10001,"300",IF(O63&gt;=7501,"175",)))</f>
        <v>300</v>
      </c>
      <c r="S63" s="118">
        <v>0</v>
      </c>
      <c r="T63" s="64">
        <f>SUM(P63:S63)</f>
        <v>2045</v>
      </c>
      <c r="U63" s="64">
        <f>+O63-T63</f>
        <v>13431</v>
      </c>
      <c r="V63" s="138"/>
      <c r="W63" s="78">
        <v>15476</v>
      </c>
      <c r="X63" s="78">
        <f t="shared" ref="X63" si="39">+W63-O63</f>
        <v>0</v>
      </c>
      <c r="Y63" s="78">
        <v>24</v>
      </c>
      <c r="Z63" s="78">
        <f t="shared" ref="Z63" si="40">ROUND(F63/26,0)</f>
        <v>548</v>
      </c>
    </row>
    <row r="64" spans="1:29" ht="75" customHeight="1">
      <c r="A64" s="155">
        <v>55</v>
      </c>
      <c r="B64" s="163" t="s">
        <v>1697</v>
      </c>
      <c r="C64" s="121">
        <v>3307427499</v>
      </c>
      <c r="D64" s="64" t="s">
        <v>1696</v>
      </c>
      <c r="E64" s="64" t="s">
        <v>22</v>
      </c>
      <c r="F64" s="64">
        <v>20000</v>
      </c>
      <c r="G64" s="118">
        <v>13570</v>
      </c>
      <c r="H64" s="118">
        <v>4000</v>
      </c>
      <c r="I64" s="64">
        <v>2430</v>
      </c>
      <c r="J64" s="121">
        <v>24</v>
      </c>
      <c r="K64" s="64">
        <f>ROUND(G64/24*J64,0)</f>
        <v>13570</v>
      </c>
      <c r="L64" s="64">
        <f>ROUND(H64/24*J64,0)</f>
        <v>4000</v>
      </c>
      <c r="M64" s="64">
        <f>ROUND(I64/24*J64,0)</f>
        <v>2430</v>
      </c>
      <c r="N64" s="64">
        <v>0</v>
      </c>
      <c r="O64" s="64">
        <f>SUM(K64:N64)</f>
        <v>20000</v>
      </c>
      <c r="P64" s="122">
        <f>ROUND(IF(K64&gt;=15000,(15000*12%),(K64*12%)),0)</f>
        <v>1628</v>
      </c>
      <c r="Q64" s="64">
        <f>ROUNDUP(O64*0.75%,0)</f>
        <v>150</v>
      </c>
      <c r="R64" s="121">
        <f>SUM(IF(O64&gt;=10001,"300",IF(O64&gt;=7501,"175",)))</f>
        <v>300</v>
      </c>
      <c r="S64" s="118">
        <v>0</v>
      </c>
      <c r="T64" s="64">
        <f>SUM(P64:S64)</f>
        <v>2078</v>
      </c>
      <c r="U64" s="64">
        <f>+O64-T64</f>
        <v>17922</v>
      </c>
      <c r="V64" s="138"/>
      <c r="W64" s="78">
        <v>15476</v>
      </c>
      <c r="X64" s="78">
        <f t="shared" si="6"/>
        <v>-4524</v>
      </c>
      <c r="Y64" s="78">
        <v>24</v>
      </c>
      <c r="Z64" s="78">
        <f t="shared" si="17"/>
        <v>769</v>
      </c>
      <c r="AA64" s="78" t="s">
        <v>1689</v>
      </c>
      <c r="AB64" s="78">
        <v>13000</v>
      </c>
      <c r="AC64" s="78">
        <v>15476</v>
      </c>
    </row>
    <row r="65" spans="1:22">
      <c r="A65" s="99"/>
      <c r="K65" s="78">
        <f t="shared" ref="K65:U65" si="41">SUM(K10:K64)</f>
        <v>625916</v>
      </c>
      <c r="L65" s="78">
        <f t="shared" si="41"/>
        <v>38239</v>
      </c>
      <c r="M65" s="78">
        <f t="shared" si="41"/>
        <v>5645</v>
      </c>
      <c r="N65" s="78">
        <f t="shared" si="41"/>
        <v>98606</v>
      </c>
      <c r="O65" s="78">
        <f t="shared" si="41"/>
        <v>768406</v>
      </c>
      <c r="P65" s="78">
        <f t="shared" si="41"/>
        <v>75094</v>
      </c>
      <c r="Q65" s="78">
        <f t="shared" si="41"/>
        <v>5790</v>
      </c>
      <c r="R65" s="78">
        <f t="shared" si="41"/>
        <v>13075</v>
      </c>
      <c r="S65" s="78">
        <f t="shared" si="41"/>
        <v>41500</v>
      </c>
      <c r="T65" s="78">
        <f t="shared" si="41"/>
        <v>135459</v>
      </c>
      <c r="U65" s="78">
        <f t="shared" si="41"/>
        <v>632947</v>
      </c>
      <c r="V65" s="100"/>
    </row>
    <row r="66" spans="1:22">
      <c r="A66" s="99"/>
      <c r="V66" s="100"/>
    </row>
    <row r="67" spans="1:22">
      <c r="A67" s="99"/>
      <c r="V67" s="100"/>
    </row>
    <row r="68" spans="1:22" ht="15.75" thickBot="1">
      <c r="A68" s="164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6"/>
    </row>
    <row r="74" spans="1:22">
      <c r="O74" s="78">
        <f>+O65+'W-9A'!Q14</f>
        <v>892206</v>
      </c>
    </row>
    <row r="76" spans="1:22">
      <c r="R76" s="54">
        <f>ROUND(175*1,0)</f>
        <v>175</v>
      </c>
      <c r="S76" s="78">
        <f>+S65/12</f>
        <v>3458.3333333333335</v>
      </c>
    </row>
    <row r="77" spans="1:22">
      <c r="R77" s="13">
        <f>+R76/175</f>
        <v>1</v>
      </c>
    </row>
    <row r="78" spans="1:22">
      <c r="R78" s="13">
        <f>ROUND((R65-R76)/200,0)</f>
        <v>65</v>
      </c>
    </row>
  </sheetData>
  <mergeCells count="19">
    <mergeCell ref="F8:F9"/>
    <mergeCell ref="J8:J9"/>
    <mergeCell ref="K8:K9"/>
    <mergeCell ref="L8:L9"/>
    <mergeCell ref="M8:M9"/>
    <mergeCell ref="G8:G9"/>
    <mergeCell ref="H8:H9"/>
    <mergeCell ref="I8:I9"/>
    <mergeCell ref="A8:A9"/>
    <mergeCell ref="D8:D9"/>
    <mergeCell ref="E8:E9"/>
    <mergeCell ref="C8:C9"/>
    <mergeCell ref="B8:B9"/>
    <mergeCell ref="T8:T9"/>
    <mergeCell ref="U8:U9"/>
    <mergeCell ref="V8:V9"/>
    <mergeCell ref="P8:S8"/>
    <mergeCell ref="N8:N9"/>
    <mergeCell ref="O8:O9"/>
  </mergeCells>
  <printOptions horizontalCentered="1"/>
  <pageMargins left="0" right="0" top="0" bottom="0" header="0.3" footer="0.3"/>
  <pageSetup paperSize="9" scale="85" orientation="landscape" r:id="rId1"/>
  <ignoredErrors>
    <ignoredError sqref="O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7:AA22"/>
  <sheetViews>
    <sheetView workbookViewId="0">
      <selection activeCell="W14" sqref="W14"/>
    </sheetView>
  </sheetViews>
  <sheetFormatPr defaultColWidth="7.140625" defaultRowHeight="15" customHeight="1"/>
  <cols>
    <col min="1" max="1" width="4.140625" style="16" customWidth="1"/>
    <col min="2" max="2" width="13.5703125" style="16" hidden="1" customWidth="1"/>
    <col min="3" max="3" width="11.42578125" style="16" hidden="1" customWidth="1"/>
    <col min="4" max="4" width="23.140625" style="16" bestFit="1" customWidth="1"/>
    <col min="5" max="5" width="6.42578125" style="16" bestFit="1" customWidth="1"/>
    <col min="6" max="6" width="10.85546875" style="16" bestFit="1" customWidth="1"/>
    <col min="7" max="7" width="10.28515625" style="16" bestFit="1" customWidth="1"/>
    <col min="8" max="8" width="5.5703125" style="16" bestFit="1" customWidth="1"/>
    <col min="9" max="9" width="8.28515625" style="16" bestFit="1" customWidth="1"/>
    <col min="10" max="10" width="9.42578125" style="16" bestFit="1" customWidth="1"/>
    <col min="11" max="11" width="4.85546875" style="16" customWidth="1"/>
    <col min="12" max="12" width="6.85546875" style="16" customWidth="1"/>
    <col min="13" max="13" width="6.140625" style="16" customWidth="1"/>
    <col min="14" max="15" width="6.28515625" style="16" customWidth="1"/>
    <col min="16" max="16" width="5.140625" style="16" bestFit="1" customWidth="1"/>
    <col min="17" max="17" width="7.42578125" style="16" customWidth="1"/>
    <col min="18" max="18" width="5.140625" style="16" bestFit="1" customWidth="1"/>
    <col min="19" max="19" width="4.140625" style="16" bestFit="1" customWidth="1"/>
    <col min="20" max="20" width="4" style="16" bestFit="1" customWidth="1"/>
    <col min="21" max="21" width="4.28515625" style="16" bestFit="1" customWidth="1"/>
    <col min="22" max="22" width="7" style="16" customWidth="1"/>
    <col min="23" max="23" width="6.7109375" style="16" customWidth="1"/>
    <col min="24" max="24" width="18.7109375" style="16" customWidth="1"/>
    <col min="25" max="25" width="6.140625" style="16" bestFit="1" customWidth="1"/>
    <col min="26" max="26" width="6.7109375" style="16" bestFit="1" customWidth="1"/>
    <col min="27" max="27" width="4" style="16" bestFit="1" customWidth="1"/>
    <col min="28" max="28" width="3" style="16" bestFit="1" customWidth="1"/>
    <col min="29" max="16384" width="7.140625" style="16"/>
  </cols>
  <sheetData>
    <row r="7" spans="1:27" ht="15" customHeight="1" thickBot="1"/>
    <row r="8" spans="1:27" ht="15" customHeight="1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27" ht="15" customHeight="1">
      <c r="A9" s="8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111"/>
    </row>
    <row r="10" spans="1:27" ht="15" customHeight="1">
      <c r="A10" s="82"/>
      <c r="B10" s="54"/>
      <c r="C10" s="54"/>
      <c r="D10" s="54" t="s">
        <v>0</v>
      </c>
      <c r="E10" s="54"/>
      <c r="F10" s="54"/>
      <c r="G10" s="54"/>
      <c r="H10" s="54"/>
      <c r="I10" s="54"/>
      <c r="J10" s="54"/>
      <c r="K10" s="54" t="s">
        <v>24</v>
      </c>
      <c r="L10" s="54"/>
      <c r="M10" s="54"/>
      <c r="N10" s="54"/>
      <c r="O10" s="54"/>
      <c r="P10" s="54"/>
      <c r="Q10" s="54"/>
      <c r="R10" s="54"/>
      <c r="S10" s="54"/>
      <c r="T10" s="115"/>
      <c r="U10" s="54"/>
      <c r="V10" s="54"/>
      <c r="W10" s="54"/>
      <c r="X10" s="111"/>
    </row>
    <row r="11" spans="1:27" ht="15" customHeight="1">
      <c r="A11" s="82"/>
      <c r="B11" s="54"/>
      <c r="C11" s="54"/>
      <c r="D11" s="54" t="s">
        <v>2</v>
      </c>
      <c r="E11" s="54"/>
      <c r="F11" s="54"/>
      <c r="G11" s="54"/>
      <c r="H11" s="54"/>
      <c r="I11" s="54"/>
      <c r="J11" s="54"/>
      <c r="K11" s="54" t="s">
        <v>3</v>
      </c>
      <c r="L11" s="54"/>
      <c r="M11" s="54"/>
      <c r="N11" s="54"/>
      <c r="O11" s="54"/>
      <c r="P11" s="54"/>
      <c r="Q11" s="54" t="str">
        <f>+'W-9A'!Q5</f>
        <v>FEB.-2023</v>
      </c>
      <c r="R11" s="54"/>
      <c r="S11" s="54"/>
      <c r="T11" s="54"/>
      <c r="U11" s="54"/>
      <c r="V11" s="54"/>
      <c r="W11" s="54"/>
      <c r="X11" s="111"/>
    </row>
    <row r="12" spans="1:27" ht="15" customHeight="1">
      <c r="A12" s="287" t="s">
        <v>84</v>
      </c>
      <c r="B12" s="270" t="s">
        <v>278</v>
      </c>
      <c r="C12" s="270" t="s">
        <v>277</v>
      </c>
      <c r="D12" s="280" t="s">
        <v>88</v>
      </c>
      <c r="E12" s="280" t="s">
        <v>6</v>
      </c>
      <c r="F12" s="280" t="s">
        <v>55</v>
      </c>
      <c r="G12" s="280" t="s">
        <v>89</v>
      </c>
      <c r="H12" s="280" t="s">
        <v>8</v>
      </c>
      <c r="I12" s="280" t="s">
        <v>140</v>
      </c>
      <c r="J12" s="280" t="s">
        <v>93</v>
      </c>
      <c r="K12" s="280" t="s">
        <v>7</v>
      </c>
      <c r="L12" s="280" t="s">
        <v>89</v>
      </c>
      <c r="M12" s="280" t="s">
        <v>8</v>
      </c>
      <c r="N12" s="280" t="s">
        <v>140</v>
      </c>
      <c r="O12" s="280" t="s">
        <v>93</v>
      </c>
      <c r="P12" s="280" t="s">
        <v>16</v>
      </c>
      <c r="Q12" s="280" t="s">
        <v>86</v>
      </c>
      <c r="R12" s="284" t="s">
        <v>9</v>
      </c>
      <c r="S12" s="285"/>
      <c r="T12" s="285"/>
      <c r="U12" s="286"/>
      <c r="V12" s="280" t="s">
        <v>91</v>
      </c>
      <c r="W12" s="280" t="s">
        <v>87</v>
      </c>
      <c r="X12" s="282" t="s">
        <v>92</v>
      </c>
    </row>
    <row r="13" spans="1:27" ht="15" customHeight="1">
      <c r="A13" s="288"/>
      <c r="B13" s="279"/>
      <c r="C13" s="279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116" t="s">
        <v>12</v>
      </c>
      <c r="S13" s="116" t="s">
        <v>13</v>
      </c>
      <c r="T13" s="116" t="s">
        <v>14</v>
      </c>
      <c r="U13" s="117" t="s">
        <v>15</v>
      </c>
      <c r="V13" s="281"/>
      <c r="W13" s="281"/>
      <c r="X13" s="283"/>
    </row>
    <row r="14" spans="1:27" ht="24" customHeight="1">
      <c r="A14" s="109">
        <v>1</v>
      </c>
      <c r="B14" s="118" t="s">
        <v>516</v>
      </c>
      <c r="C14" s="119">
        <v>3307640221</v>
      </c>
      <c r="D14" s="120" t="s">
        <v>401</v>
      </c>
      <c r="E14" s="118" t="s">
        <v>500</v>
      </c>
      <c r="F14" s="118">
        <v>21000</v>
      </c>
      <c r="G14" s="118">
        <v>14700</v>
      </c>
      <c r="H14" s="118">
        <v>4200</v>
      </c>
      <c r="I14" s="118">
        <v>1050</v>
      </c>
      <c r="J14" s="118">
        <v>1050</v>
      </c>
      <c r="K14" s="121">
        <v>24</v>
      </c>
      <c r="L14" s="118">
        <f>ROUND(G14/24*K14,0)</f>
        <v>14700</v>
      </c>
      <c r="M14" s="118">
        <f>ROUND(H14/24*K14,0)</f>
        <v>4200</v>
      </c>
      <c r="N14" s="118">
        <f>ROUND(I14/24*K14,0)</f>
        <v>1050</v>
      </c>
      <c r="O14" s="118">
        <f>ROUND(J14/24*K14,0)</f>
        <v>1050</v>
      </c>
      <c r="P14" s="64">
        <v>4000</v>
      </c>
      <c r="Q14" s="118">
        <f>SUM(L14:P14)</f>
        <v>25000</v>
      </c>
      <c r="R14" s="122">
        <f>ROUND(IF(L14&gt;=15000,(15000*12%),(L14*12%)),0)</f>
        <v>1764</v>
      </c>
      <c r="S14" s="118">
        <f>ROUNDUP(Q14*0.75%,0)</f>
        <v>188</v>
      </c>
      <c r="T14" s="121">
        <f>SUM(IF(Q14&gt;=10001,"300",IF(Q14&gt;=7501,"175",)))</f>
        <v>300</v>
      </c>
      <c r="U14" s="118">
        <v>0</v>
      </c>
      <c r="V14" s="118">
        <f>SUM(R14:U14)</f>
        <v>2252</v>
      </c>
      <c r="W14" s="118">
        <f>+Q14-V14</f>
        <v>22748</v>
      </c>
      <c r="X14" s="123"/>
      <c r="Y14" s="16">
        <v>25000</v>
      </c>
      <c r="Z14" s="16">
        <f>+Y14-Q14</f>
        <v>0</v>
      </c>
      <c r="AA14" s="36">
        <f>ROUND(+F14/26,0)</f>
        <v>808</v>
      </c>
    </row>
    <row r="15" spans="1:27" s="13" customFormat="1" ht="21" customHeight="1">
      <c r="A15" s="110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>
        <f t="shared" ref="L15:W15" si="0">SUM(L14:L14)</f>
        <v>14700</v>
      </c>
      <c r="M15" s="54">
        <f t="shared" si="0"/>
        <v>4200</v>
      </c>
      <c r="N15" s="54">
        <f t="shared" si="0"/>
        <v>1050</v>
      </c>
      <c r="O15" s="54">
        <f t="shared" si="0"/>
        <v>1050</v>
      </c>
      <c r="P15" s="54">
        <f t="shared" si="0"/>
        <v>4000</v>
      </c>
      <c r="Q15" s="54">
        <f t="shared" si="0"/>
        <v>25000</v>
      </c>
      <c r="R15" s="54">
        <f t="shared" si="0"/>
        <v>1764</v>
      </c>
      <c r="S15" s="54">
        <f t="shared" si="0"/>
        <v>188</v>
      </c>
      <c r="T15" s="54">
        <f t="shared" si="0"/>
        <v>300</v>
      </c>
      <c r="U15" s="54">
        <f t="shared" si="0"/>
        <v>0</v>
      </c>
      <c r="V15" s="54">
        <f t="shared" si="0"/>
        <v>2252</v>
      </c>
      <c r="W15" s="54">
        <f t="shared" si="0"/>
        <v>22748</v>
      </c>
      <c r="X15" s="111"/>
      <c r="Z15" s="13">
        <f t="shared" ref="Z15" si="1">+Q15-Y15</f>
        <v>25000</v>
      </c>
    </row>
    <row r="16" spans="1:27" s="13" customFormat="1" ht="21" customHeight="1">
      <c r="A16" s="110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111"/>
    </row>
    <row r="17" spans="1:24" s="13" customFormat="1" ht="21" customHeight="1">
      <c r="A17" s="110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111"/>
    </row>
    <row r="18" spans="1:24" s="13" customFormat="1" ht="21" customHeight="1">
      <c r="A18" s="110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111"/>
    </row>
    <row r="19" spans="1:24" ht="21" customHeight="1" thickBot="1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4"/>
    </row>
    <row r="20" spans="1:24" ht="21" customHeight="1">
      <c r="T20" s="15">
        <f>ROUND(175*0,0)</f>
        <v>0</v>
      </c>
      <c r="U20" s="16">
        <f>+U15/12</f>
        <v>0</v>
      </c>
    </row>
    <row r="21" spans="1:24" ht="21" customHeight="1">
      <c r="T21" s="16">
        <f>+T20/175</f>
        <v>0</v>
      </c>
    </row>
    <row r="22" spans="1:24" ht="21" customHeight="1">
      <c r="T22" s="16">
        <f>ROUND((T15-T20)/200,0)</f>
        <v>2</v>
      </c>
    </row>
  </sheetData>
  <mergeCells count="21">
    <mergeCell ref="O12:O13"/>
    <mergeCell ref="P12:P13"/>
    <mergeCell ref="F12:F13"/>
    <mergeCell ref="K12:K13"/>
    <mergeCell ref="L12:L13"/>
    <mergeCell ref="M12:M13"/>
    <mergeCell ref="N12:N13"/>
    <mergeCell ref="H12:H13"/>
    <mergeCell ref="I12:I13"/>
    <mergeCell ref="J12:J13"/>
    <mergeCell ref="G12:G13"/>
    <mergeCell ref="A12:A13"/>
    <mergeCell ref="D12:D13"/>
    <mergeCell ref="E12:E13"/>
    <mergeCell ref="B12:B13"/>
    <mergeCell ref="C12:C13"/>
    <mergeCell ref="Q12:Q13"/>
    <mergeCell ref="V12:V13"/>
    <mergeCell ref="W12:W13"/>
    <mergeCell ref="X12:X13"/>
    <mergeCell ref="R12:U12"/>
  </mergeCells>
  <printOptions horizontalCentered="1"/>
  <pageMargins left="0" right="0" top="1.28" bottom="0" header="1.57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6:AH107"/>
  <sheetViews>
    <sheetView zoomScale="90" zoomScaleNormal="90" workbookViewId="0">
      <pane xSplit="11" ySplit="10" topLeftCell="L96" activePane="bottomRight" state="frozen"/>
      <selection pane="topRight" activeCell="N1" sqref="N1"/>
      <selection pane="bottomLeft" activeCell="A5" sqref="A5"/>
      <selection pane="bottomRight" sqref="A1:XFD1048576"/>
    </sheetView>
  </sheetViews>
  <sheetFormatPr defaultRowHeight="15" customHeight="1"/>
  <cols>
    <col min="1" max="1" width="6.85546875" style="28" bestFit="1" customWidth="1"/>
    <col min="2" max="2" width="14.5703125" style="28" hidden="1" customWidth="1"/>
    <col min="3" max="3" width="12.28515625" style="28" hidden="1" customWidth="1"/>
    <col min="4" max="4" width="32.28515625" style="28" customWidth="1"/>
    <col min="5" max="5" width="7.7109375" style="28" bestFit="1" customWidth="1"/>
    <col min="6" max="6" width="9.42578125" style="28" customWidth="1"/>
    <col min="7" max="7" width="10.28515625" style="28" hidden="1" customWidth="1"/>
    <col min="8" max="8" width="5.7109375" style="28" hidden="1" customWidth="1"/>
    <col min="9" max="9" width="8.28515625" style="28" hidden="1" customWidth="1"/>
    <col min="10" max="10" width="9.42578125" style="28" hidden="1" customWidth="1"/>
    <col min="11" max="11" width="6.28515625" style="28" customWidth="1"/>
    <col min="12" max="13" width="7.42578125" style="28" customWidth="1"/>
    <col min="14" max="15" width="7.140625" style="28" customWidth="1"/>
    <col min="16" max="16" width="7.42578125" style="28" customWidth="1"/>
    <col min="17" max="17" width="9" style="28" customWidth="1"/>
    <col min="18" max="18" width="8" style="28" customWidth="1"/>
    <col min="19" max="19" width="6" style="28" bestFit="1" customWidth="1"/>
    <col min="20" max="20" width="6.5703125" style="28" customWidth="1"/>
    <col min="21" max="21" width="7.85546875" style="28" customWidth="1"/>
    <col min="22" max="22" width="7.140625" style="28" customWidth="1"/>
    <col min="23" max="24" width="8.140625" style="28" customWidth="1"/>
    <col min="25" max="25" width="26.28515625" style="28" customWidth="1"/>
    <col min="26" max="26" width="7.7109375" style="28" customWidth="1"/>
    <col min="27" max="27" width="7.85546875" style="28" customWidth="1"/>
    <col min="28" max="28" width="5" style="28" customWidth="1"/>
    <col min="29" max="29" width="5.42578125" style="28" customWidth="1"/>
    <col min="30" max="30" width="6.140625" style="28" customWidth="1"/>
    <col min="31" max="31" width="33.140625" style="28" bestFit="1" customWidth="1"/>
    <col min="32" max="16384" width="9.140625" style="28"/>
  </cols>
  <sheetData>
    <row r="6" spans="1:34" ht="15" customHeight="1" thickBot="1"/>
    <row r="7" spans="1:34" ht="18" customHeight="1">
      <c r="A7" s="95"/>
      <c r="B7" s="96" t="s">
        <v>782</v>
      </c>
      <c r="C7" s="96"/>
      <c r="D7" s="96" t="s">
        <v>0</v>
      </c>
      <c r="E7" s="96"/>
      <c r="F7" s="96"/>
      <c r="G7" s="96"/>
      <c r="H7" s="96"/>
      <c r="I7" s="96"/>
      <c r="J7" s="96"/>
      <c r="K7" s="96" t="s">
        <v>25</v>
      </c>
      <c r="L7" s="96"/>
      <c r="M7" s="96"/>
      <c r="N7" s="96"/>
      <c r="O7" s="96"/>
      <c r="P7" s="96"/>
      <c r="Q7" s="96"/>
      <c r="R7" s="96"/>
      <c r="S7" s="96"/>
      <c r="T7" s="97"/>
      <c r="U7" s="96"/>
      <c r="V7" s="96"/>
      <c r="W7" s="96"/>
      <c r="X7" s="96"/>
      <c r="Y7" s="98"/>
    </row>
    <row r="8" spans="1:34" ht="18" customHeight="1">
      <c r="A8" s="99"/>
      <c r="B8" s="78"/>
      <c r="C8" s="78"/>
      <c r="D8" s="78" t="s">
        <v>2</v>
      </c>
      <c r="E8" s="78"/>
      <c r="F8" s="78"/>
      <c r="G8" s="78"/>
      <c r="H8" s="78"/>
      <c r="I8" s="78"/>
      <c r="J8" s="78"/>
      <c r="K8" s="78" t="s">
        <v>3</v>
      </c>
      <c r="L8" s="78"/>
      <c r="M8" s="78"/>
      <c r="N8" s="78"/>
      <c r="O8" s="78"/>
      <c r="P8" s="78"/>
      <c r="Q8" s="78" t="str">
        <f>+'[1]W-9A'!Q2</f>
        <v>FEB.-2023</v>
      </c>
      <c r="R8" s="78"/>
      <c r="S8" s="78"/>
      <c r="T8" s="78"/>
      <c r="U8" s="78"/>
      <c r="V8" s="78"/>
      <c r="W8" s="78"/>
      <c r="X8" s="78"/>
      <c r="Y8" s="100"/>
    </row>
    <row r="9" spans="1:34" ht="18" customHeight="1">
      <c r="A9" s="291" t="s">
        <v>84</v>
      </c>
      <c r="B9" s="270" t="s">
        <v>278</v>
      </c>
      <c r="C9" s="270" t="s">
        <v>277</v>
      </c>
      <c r="D9" s="289" t="s">
        <v>88</v>
      </c>
      <c r="E9" s="270" t="s">
        <v>6</v>
      </c>
      <c r="F9" s="289" t="s">
        <v>55</v>
      </c>
      <c r="G9" s="289" t="s">
        <v>89</v>
      </c>
      <c r="H9" s="289" t="s">
        <v>8</v>
      </c>
      <c r="I9" s="289" t="s">
        <v>140</v>
      </c>
      <c r="J9" s="289" t="s">
        <v>93</v>
      </c>
      <c r="K9" s="289" t="s">
        <v>85</v>
      </c>
      <c r="L9" s="289" t="s">
        <v>89</v>
      </c>
      <c r="M9" s="289" t="s">
        <v>8</v>
      </c>
      <c r="N9" s="289" t="s">
        <v>140</v>
      </c>
      <c r="O9" s="289" t="s">
        <v>93</v>
      </c>
      <c r="P9" s="289" t="s">
        <v>16</v>
      </c>
      <c r="Q9" s="289" t="s">
        <v>86</v>
      </c>
      <c r="R9" s="274" t="s">
        <v>9</v>
      </c>
      <c r="S9" s="275"/>
      <c r="T9" s="275"/>
      <c r="U9" s="275"/>
      <c r="V9" s="276"/>
      <c r="W9" s="289" t="s">
        <v>91</v>
      </c>
      <c r="X9" s="289" t="s">
        <v>87</v>
      </c>
      <c r="Y9" s="290" t="s">
        <v>92</v>
      </c>
    </row>
    <row r="10" spans="1:34" ht="18" customHeight="1">
      <c r="A10" s="291"/>
      <c r="B10" s="279"/>
      <c r="C10" s="279"/>
      <c r="D10" s="289"/>
      <c r="E10" s="27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64" t="s">
        <v>12</v>
      </c>
      <c r="S10" s="64" t="s">
        <v>13</v>
      </c>
      <c r="T10" s="64" t="s">
        <v>14</v>
      </c>
      <c r="U10" s="64" t="s">
        <v>1749</v>
      </c>
      <c r="V10" s="64" t="s">
        <v>253</v>
      </c>
      <c r="W10" s="289"/>
      <c r="X10" s="289"/>
      <c r="Y10" s="290"/>
    </row>
    <row r="11" spans="1:34" ht="90" customHeight="1">
      <c r="A11" s="155">
        <v>1</v>
      </c>
      <c r="B11" s="156" t="s">
        <v>517</v>
      </c>
      <c r="C11" s="64">
        <v>3307640300</v>
      </c>
      <c r="D11" s="64" t="s">
        <v>99</v>
      </c>
      <c r="E11" s="64" t="s">
        <v>1694</v>
      </c>
      <c r="F11" s="64">
        <f>SUM(G11:J11)</f>
        <v>20000</v>
      </c>
      <c r="G11" s="64">
        <v>13570</v>
      </c>
      <c r="H11" s="64">
        <v>4000</v>
      </c>
      <c r="I11" s="64">
        <v>1215</v>
      </c>
      <c r="J11" s="64">
        <v>1215</v>
      </c>
      <c r="K11" s="121">
        <v>24</v>
      </c>
      <c r="L11" s="64">
        <f>ROUND(G11/24*K11,0)</f>
        <v>13570</v>
      </c>
      <c r="M11" s="64">
        <f>ROUND(H11/24*K11,0)</f>
        <v>4000</v>
      </c>
      <c r="N11" s="64">
        <f>ROUND(I11/24*K11,0)</f>
        <v>1215</v>
      </c>
      <c r="O11" s="64">
        <f>ROUND(J11/24*K11,0)</f>
        <v>1215</v>
      </c>
      <c r="P11" s="64">
        <v>5000</v>
      </c>
      <c r="Q11" s="64">
        <f t="shared" ref="Q11" si="0">SUM(L11:P11)</f>
        <v>25000</v>
      </c>
      <c r="R11" s="122">
        <f t="shared" ref="R11:R60" si="1">ROUND(IF(L11&gt;=15000,(15000*12%),(L11*12%)),0)</f>
        <v>1628</v>
      </c>
      <c r="S11" s="64">
        <f t="shared" ref="S11:S60" si="2">ROUNDUP(Q11*0.75%,0)</f>
        <v>188</v>
      </c>
      <c r="T11" s="121">
        <f>SUM(IF(Q11&gt;=10001,"300",IF(Q11&gt;=7501,"175",)))</f>
        <v>300</v>
      </c>
      <c r="U11" s="121">
        <v>0</v>
      </c>
      <c r="V11" s="121">
        <f t="shared" ref="V11:V60" si="3">+Q11-Z11</f>
        <v>0</v>
      </c>
      <c r="W11" s="64">
        <f t="shared" ref="W11:W59" si="4">SUM(R11:V11)</f>
        <v>2116</v>
      </c>
      <c r="X11" s="64">
        <f t="shared" ref="X11:X60" si="5">+Q11-W11</f>
        <v>22884</v>
      </c>
      <c r="Y11" s="173"/>
      <c r="Z11" s="28">
        <v>25000</v>
      </c>
      <c r="AA11" s="28">
        <f t="shared" ref="AA11:AA74" si="6">Z11-Q11</f>
        <v>0</v>
      </c>
      <c r="AB11" s="14">
        <v>26</v>
      </c>
      <c r="AC11" s="14">
        <f>ROUND(F11/26,0)</f>
        <v>769</v>
      </c>
      <c r="AD11" s="28">
        <v>26</v>
      </c>
      <c r="AE11" s="28" t="s">
        <v>99</v>
      </c>
      <c r="AF11" s="28">
        <v>24</v>
      </c>
      <c r="AG11" s="28">
        <v>15200</v>
      </c>
      <c r="AH11" s="28">
        <v>25000</v>
      </c>
    </row>
    <row r="12" spans="1:34" ht="90" customHeight="1">
      <c r="A12" s="155">
        <v>2</v>
      </c>
      <c r="B12" s="64" t="s">
        <v>309</v>
      </c>
      <c r="C12" s="64">
        <v>3307427457</v>
      </c>
      <c r="D12" s="64" t="s">
        <v>80</v>
      </c>
      <c r="E12" s="64" t="s">
        <v>1694</v>
      </c>
      <c r="F12" s="64">
        <f>SUM(G12:J12)</f>
        <v>20000</v>
      </c>
      <c r="G12" s="64">
        <v>13570</v>
      </c>
      <c r="H12" s="64">
        <v>3500</v>
      </c>
      <c r="I12" s="64">
        <v>1465</v>
      </c>
      <c r="J12" s="64">
        <v>1465</v>
      </c>
      <c r="K12" s="121">
        <v>24</v>
      </c>
      <c r="L12" s="64">
        <f t="shared" ref="L12:L75" si="7">ROUND(G12/24*K12,0)</f>
        <v>13570</v>
      </c>
      <c r="M12" s="64">
        <f t="shared" ref="M12:M75" si="8">ROUND(H12/24*K12,0)</f>
        <v>3500</v>
      </c>
      <c r="N12" s="64">
        <f t="shared" ref="N12:N75" si="9">ROUND(I12/24*K12,0)</f>
        <v>1465</v>
      </c>
      <c r="O12" s="64">
        <f t="shared" ref="O12:O75" si="10">ROUND(J12/24*K12,0)</f>
        <v>1465</v>
      </c>
      <c r="P12" s="64">
        <v>5000</v>
      </c>
      <c r="Q12" s="64">
        <f t="shared" ref="Q12:Q59" si="11">SUM(L12:P12)</f>
        <v>25000</v>
      </c>
      <c r="R12" s="122">
        <f t="shared" si="1"/>
        <v>1628</v>
      </c>
      <c r="S12" s="64">
        <f t="shared" si="2"/>
        <v>188</v>
      </c>
      <c r="T12" s="121">
        <f t="shared" ref="T12:T75" si="12">SUM(IF(Q12&gt;=10001,"300",IF(Q12&gt;=7501,"175",)))</f>
        <v>300</v>
      </c>
      <c r="U12" s="264">
        <v>5000</v>
      </c>
      <c r="V12" s="121">
        <f t="shared" si="3"/>
        <v>0</v>
      </c>
      <c r="W12" s="64">
        <f t="shared" si="4"/>
        <v>7116</v>
      </c>
      <c r="X12" s="64">
        <f t="shared" si="5"/>
        <v>17884</v>
      </c>
      <c r="Y12" s="173"/>
      <c r="Z12" s="28">
        <v>25000</v>
      </c>
      <c r="AA12" s="28">
        <f t="shared" si="6"/>
        <v>0</v>
      </c>
      <c r="AB12" s="14">
        <v>26</v>
      </c>
      <c r="AC12" s="14">
        <f t="shared" ref="AC12:AC75" si="13">ROUND(F12/26,0)</f>
        <v>769</v>
      </c>
      <c r="AD12" s="28">
        <v>26</v>
      </c>
      <c r="AE12" s="94" t="s">
        <v>80</v>
      </c>
      <c r="AF12" s="28">
        <v>24</v>
      </c>
      <c r="AG12" s="28">
        <v>12000</v>
      </c>
      <c r="AH12" s="28">
        <v>25000</v>
      </c>
    </row>
    <row r="13" spans="1:34" ht="90" customHeight="1">
      <c r="A13" s="155">
        <v>3</v>
      </c>
      <c r="B13" s="64" t="s">
        <v>310</v>
      </c>
      <c r="C13" s="64">
        <v>3307427815</v>
      </c>
      <c r="D13" s="64" t="s">
        <v>166</v>
      </c>
      <c r="E13" s="64" t="s">
        <v>1694</v>
      </c>
      <c r="F13" s="64">
        <v>14249</v>
      </c>
      <c r="G13" s="64">
        <v>13570</v>
      </c>
      <c r="H13" s="64">
        <v>679</v>
      </c>
      <c r="I13" s="64">
        <v>0</v>
      </c>
      <c r="J13" s="64">
        <v>0</v>
      </c>
      <c r="K13" s="121">
        <v>24</v>
      </c>
      <c r="L13" s="64">
        <f t="shared" si="7"/>
        <v>13570</v>
      </c>
      <c r="M13" s="64">
        <f t="shared" si="8"/>
        <v>679</v>
      </c>
      <c r="N13" s="64">
        <f t="shared" si="9"/>
        <v>0</v>
      </c>
      <c r="O13" s="64">
        <f t="shared" si="10"/>
        <v>0</v>
      </c>
      <c r="P13" s="64">
        <v>6751</v>
      </c>
      <c r="Q13" s="64">
        <f t="shared" si="11"/>
        <v>21000</v>
      </c>
      <c r="R13" s="122">
        <f t="shared" si="1"/>
        <v>1628</v>
      </c>
      <c r="S13" s="64">
        <f t="shared" si="2"/>
        <v>158</v>
      </c>
      <c r="T13" s="121">
        <f t="shared" si="12"/>
        <v>300</v>
      </c>
      <c r="U13" s="121">
        <v>0</v>
      </c>
      <c r="V13" s="121">
        <f t="shared" si="3"/>
        <v>0</v>
      </c>
      <c r="W13" s="64">
        <f t="shared" si="4"/>
        <v>2086</v>
      </c>
      <c r="X13" s="64">
        <f t="shared" si="5"/>
        <v>18914</v>
      </c>
      <c r="Y13" s="173"/>
      <c r="Z13" s="28">
        <v>21000</v>
      </c>
      <c r="AA13" s="28">
        <f t="shared" si="6"/>
        <v>0</v>
      </c>
      <c r="AB13" s="14">
        <v>26</v>
      </c>
      <c r="AC13" s="14">
        <f t="shared" si="13"/>
        <v>548</v>
      </c>
      <c r="AD13" s="28">
        <v>26</v>
      </c>
      <c r="AE13" s="94" t="s">
        <v>166</v>
      </c>
      <c r="AF13" s="28">
        <v>24</v>
      </c>
      <c r="AG13" s="28">
        <v>12000</v>
      </c>
      <c r="AH13" s="28">
        <v>21000</v>
      </c>
    </row>
    <row r="14" spans="1:34" ht="90" customHeight="1">
      <c r="A14" s="155">
        <v>4</v>
      </c>
      <c r="B14" s="64" t="s">
        <v>311</v>
      </c>
      <c r="C14" s="64">
        <v>3308852043</v>
      </c>
      <c r="D14" s="64" t="s">
        <v>1685</v>
      </c>
      <c r="E14" s="64" t="s">
        <v>1694</v>
      </c>
      <c r="F14" s="64">
        <f t="shared" ref="F14" si="14">SUM(G14:J14)</f>
        <v>20000</v>
      </c>
      <c r="G14" s="64">
        <v>13570</v>
      </c>
      <c r="H14" s="64">
        <v>4000</v>
      </c>
      <c r="I14" s="64">
        <v>1215</v>
      </c>
      <c r="J14" s="64">
        <v>1215</v>
      </c>
      <c r="K14" s="121">
        <v>24</v>
      </c>
      <c r="L14" s="64">
        <f t="shared" si="7"/>
        <v>13570</v>
      </c>
      <c r="M14" s="64">
        <f t="shared" si="8"/>
        <v>4000</v>
      </c>
      <c r="N14" s="64">
        <f t="shared" si="9"/>
        <v>1215</v>
      </c>
      <c r="O14" s="64">
        <f t="shared" si="10"/>
        <v>1215</v>
      </c>
      <c r="P14" s="64">
        <v>5000</v>
      </c>
      <c r="Q14" s="64">
        <f t="shared" si="11"/>
        <v>25000</v>
      </c>
      <c r="R14" s="122">
        <f t="shared" si="1"/>
        <v>1628</v>
      </c>
      <c r="S14" s="64">
        <f t="shared" si="2"/>
        <v>188</v>
      </c>
      <c r="T14" s="121">
        <f t="shared" si="12"/>
        <v>300</v>
      </c>
      <c r="U14" s="121">
        <v>0</v>
      </c>
      <c r="V14" s="121">
        <f t="shared" si="3"/>
        <v>0</v>
      </c>
      <c r="W14" s="64">
        <f t="shared" si="4"/>
        <v>2116</v>
      </c>
      <c r="X14" s="64">
        <f t="shared" si="5"/>
        <v>22884</v>
      </c>
      <c r="Y14" s="173"/>
      <c r="Z14" s="28">
        <v>25000</v>
      </c>
      <c r="AA14" s="28">
        <f t="shared" si="6"/>
        <v>0</v>
      </c>
      <c r="AB14" s="14">
        <v>26</v>
      </c>
      <c r="AC14" s="14">
        <f t="shared" si="13"/>
        <v>769</v>
      </c>
      <c r="AD14" s="28">
        <v>26</v>
      </c>
      <c r="AE14" s="94" t="s">
        <v>121</v>
      </c>
      <c r="AF14" s="28">
        <v>24</v>
      </c>
      <c r="AG14" s="28">
        <v>9800</v>
      </c>
      <c r="AH14" s="28">
        <v>25000</v>
      </c>
    </row>
    <row r="15" spans="1:34" ht="90" customHeight="1">
      <c r="A15" s="155">
        <v>5</v>
      </c>
      <c r="B15" s="64" t="s">
        <v>312</v>
      </c>
      <c r="C15" s="64">
        <v>3310586188</v>
      </c>
      <c r="D15" s="64" t="s">
        <v>224</v>
      </c>
      <c r="E15" s="64" t="s">
        <v>1694</v>
      </c>
      <c r="F15" s="64">
        <v>20000</v>
      </c>
      <c r="G15" s="64">
        <v>13570</v>
      </c>
      <c r="H15" s="64">
        <v>4000</v>
      </c>
      <c r="I15" s="64">
        <v>1215</v>
      </c>
      <c r="J15" s="64">
        <v>1215</v>
      </c>
      <c r="K15" s="121">
        <v>24</v>
      </c>
      <c r="L15" s="64">
        <f t="shared" si="7"/>
        <v>13570</v>
      </c>
      <c r="M15" s="64">
        <f t="shared" si="8"/>
        <v>4000</v>
      </c>
      <c r="N15" s="64">
        <f t="shared" si="9"/>
        <v>1215</v>
      </c>
      <c r="O15" s="64">
        <f t="shared" si="10"/>
        <v>1215</v>
      </c>
      <c r="P15" s="64">
        <v>5000</v>
      </c>
      <c r="Q15" s="64">
        <f t="shared" si="11"/>
        <v>25000</v>
      </c>
      <c r="R15" s="122">
        <f t="shared" si="1"/>
        <v>1628</v>
      </c>
      <c r="S15" s="64">
        <f t="shared" si="2"/>
        <v>188</v>
      </c>
      <c r="T15" s="121">
        <f t="shared" si="12"/>
        <v>300</v>
      </c>
      <c r="U15" s="121">
        <v>0</v>
      </c>
      <c r="V15" s="121">
        <f t="shared" si="3"/>
        <v>0</v>
      </c>
      <c r="W15" s="64">
        <f t="shared" si="4"/>
        <v>2116</v>
      </c>
      <c r="X15" s="64">
        <f t="shared" si="5"/>
        <v>22884</v>
      </c>
      <c r="Y15" s="173"/>
      <c r="Z15" s="28">
        <v>25000</v>
      </c>
      <c r="AA15" s="28">
        <f t="shared" si="6"/>
        <v>0</v>
      </c>
      <c r="AB15" s="14">
        <v>26</v>
      </c>
      <c r="AC15" s="14">
        <f t="shared" si="13"/>
        <v>769</v>
      </c>
      <c r="AD15" s="28">
        <v>26</v>
      </c>
      <c r="AE15" s="94" t="s">
        <v>387</v>
      </c>
      <c r="AF15" s="28">
        <v>24</v>
      </c>
      <c r="AG15" s="28">
        <v>10000</v>
      </c>
      <c r="AH15" s="28">
        <v>25000</v>
      </c>
    </row>
    <row r="16" spans="1:34" ht="90" customHeight="1">
      <c r="A16" s="155">
        <v>6</v>
      </c>
      <c r="B16" s="64" t="s">
        <v>313</v>
      </c>
      <c r="C16" s="64">
        <v>3311079312</v>
      </c>
      <c r="D16" s="64" t="s">
        <v>250</v>
      </c>
      <c r="E16" s="64" t="s">
        <v>1694</v>
      </c>
      <c r="F16" s="64">
        <v>14249</v>
      </c>
      <c r="G16" s="64">
        <v>13570</v>
      </c>
      <c r="H16" s="64">
        <v>679</v>
      </c>
      <c r="I16" s="64">
        <v>0</v>
      </c>
      <c r="J16" s="64">
        <v>0</v>
      </c>
      <c r="K16" s="121">
        <v>24</v>
      </c>
      <c r="L16" s="64">
        <f t="shared" si="7"/>
        <v>13570</v>
      </c>
      <c r="M16" s="64">
        <f t="shared" si="8"/>
        <v>679</v>
      </c>
      <c r="N16" s="64">
        <f t="shared" si="9"/>
        <v>0</v>
      </c>
      <c r="O16" s="64">
        <f t="shared" si="10"/>
        <v>0</v>
      </c>
      <c r="P16" s="64">
        <v>0</v>
      </c>
      <c r="Q16" s="64">
        <f t="shared" si="11"/>
        <v>14249</v>
      </c>
      <c r="R16" s="122">
        <f t="shared" si="1"/>
        <v>1628</v>
      </c>
      <c r="S16" s="64">
        <f t="shared" si="2"/>
        <v>107</v>
      </c>
      <c r="T16" s="121">
        <f t="shared" si="12"/>
        <v>300</v>
      </c>
      <c r="U16" s="264">
        <v>4630</v>
      </c>
      <c r="V16" s="121">
        <f t="shared" si="3"/>
        <v>449</v>
      </c>
      <c r="W16" s="64">
        <f t="shared" si="4"/>
        <v>7114</v>
      </c>
      <c r="X16" s="64">
        <f t="shared" si="5"/>
        <v>7135</v>
      </c>
      <c r="Y16" s="173"/>
      <c r="Z16" s="28">
        <v>13800</v>
      </c>
      <c r="AA16" s="28">
        <f t="shared" si="6"/>
        <v>-449</v>
      </c>
      <c r="AB16" s="14">
        <v>26</v>
      </c>
      <c r="AC16" s="14">
        <f t="shared" si="13"/>
        <v>548</v>
      </c>
      <c r="AD16" s="28">
        <v>26</v>
      </c>
      <c r="AE16" s="94" t="s">
        <v>250</v>
      </c>
      <c r="AF16" s="28">
        <v>24</v>
      </c>
      <c r="AG16" s="28">
        <v>12000</v>
      </c>
      <c r="AH16" s="28">
        <v>13800</v>
      </c>
    </row>
    <row r="17" spans="1:34" ht="90" customHeight="1">
      <c r="A17" s="155">
        <v>7</v>
      </c>
      <c r="B17" s="64" t="s">
        <v>314</v>
      </c>
      <c r="C17" s="64">
        <v>3312358743</v>
      </c>
      <c r="D17" s="64" t="s">
        <v>226</v>
      </c>
      <c r="E17" s="64" t="s">
        <v>1694</v>
      </c>
      <c r="F17" s="64">
        <v>14249</v>
      </c>
      <c r="G17" s="64">
        <v>13570</v>
      </c>
      <c r="H17" s="64">
        <v>679</v>
      </c>
      <c r="I17" s="64">
        <v>0</v>
      </c>
      <c r="J17" s="64">
        <v>0</v>
      </c>
      <c r="K17" s="121">
        <v>26</v>
      </c>
      <c r="L17" s="64">
        <f t="shared" si="7"/>
        <v>14701</v>
      </c>
      <c r="M17" s="64">
        <f t="shared" si="8"/>
        <v>736</v>
      </c>
      <c r="N17" s="64">
        <f t="shared" si="9"/>
        <v>0</v>
      </c>
      <c r="O17" s="64">
        <f t="shared" si="10"/>
        <v>0</v>
      </c>
      <c r="P17" s="64">
        <v>163</v>
      </c>
      <c r="Q17" s="64">
        <f t="shared" si="11"/>
        <v>15600</v>
      </c>
      <c r="R17" s="122">
        <f t="shared" si="1"/>
        <v>1764</v>
      </c>
      <c r="S17" s="64">
        <f t="shared" si="2"/>
        <v>117</v>
      </c>
      <c r="T17" s="121">
        <f t="shared" si="12"/>
        <v>300</v>
      </c>
      <c r="U17" s="264">
        <v>260</v>
      </c>
      <c r="V17" s="121">
        <f t="shared" si="3"/>
        <v>0</v>
      </c>
      <c r="W17" s="64">
        <f t="shared" si="4"/>
        <v>2441</v>
      </c>
      <c r="X17" s="64">
        <f t="shared" si="5"/>
        <v>13159</v>
      </c>
      <c r="Y17" s="173"/>
      <c r="Z17" s="28">
        <v>15600</v>
      </c>
      <c r="AA17" s="28">
        <f t="shared" si="6"/>
        <v>0</v>
      </c>
      <c r="AB17" s="14">
        <v>26</v>
      </c>
      <c r="AC17" s="14">
        <f t="shared" si="13"/>
        <v>548</v>
      </c>
      <c r="AD17" s="28">
        <v>26</v>
      </c>
      <c r="AE17" s="94" t="s">
        <v>388</v>
      </c>
      <c r="AF17" s="28">
        <v>26</v>
      </c>
      <c r="AG17" s="28">
        <v>12000</v>
      </c>
      <c r="AH17" s="28">
        <v>15600</v>
      </c>
    </row>
    <row r="18" spans="1:34" ht="90" customHeight="1" thickBot="1">
      <c r="A18" s="174">
        <v>8</v>
      </c>
      <c r="B18" s="175" t="s">
        <v>315</v>
      </c>
      <c r="C18" s="175">
        <v>3311079701</v>
      </c>
      <c r="D18" s="175" t="s">
        <v>180</v>
      </c>
      <c r="E18" s="175" t="s">
        <v>1694</v>
      </c>
      <c r="F18" s="175">
        <v>14249</v>
      </c>
      <c r="G18" s="175">
        <v>13570</v>
      </c>
      <c r="H18" s="175">
        <v>679</v>
      </c>
      <c r="I18" s="175">
        <v>0</v>
      </c>
      <c r="J18" s="175">
        <v>0</v>
      </c>
      <c r="K18" s="176">
        <v>24</v>
      </c>
      <c r="L18" s="175">
        <f t="shared" si="7"/>
        <v>13570</v>
      </c>
      <c r="M18" s="175">
        <f t="shared" si="8"/>
        <v>679</v>
      </c>
      <c r="N18" s="175">
        <f t="shared" si="9"/>
        <v>0</v>
      </c>
      <c r="O18" s="175">
        <f t="shared" si="10"/>
        <v>0</v>
      </c>
      <c r="P18" s="175">
        <v>151</v>
      </c>
      <c r="Q18" s="175">
        <f t="shared" si="11"/>
        <v>14400</v>
      </c>
      <c r="R18" s="177">
        <f t="shared" si="1"/>
        <v>1628</v>
      </c>
      <c r="S18" s="175">
        <f t="shared" si="2"/>
        <v>108</v>
      </c>
      <c r="T18" s="176">
        <f t="shared" si="12"/>
        <v>300</v>
      </c>
      <c r="U18" s="176">
        <v>400</v>
      </c>
      <c r="V18" s="176">
        <f t="shared" si="3"/>
        <v>0</v>
      </c>
      <c r="W18" s="175">
        <f t="shared" si="4"/>
        <v>2436</v>
      </c>
      <c r="X18" s="175">
        <f t="shared" si="5"/>
        <v>11964</v>
      </c>
      <c r="Y18" s="178"/>
      <c r="Z18" s="28">
        <v>14400</v>
      </c>
      <c r="AA18" s="28">
        <f t="shared" si="6"/>
        <v>0</v>
      </c>
      <c r="AB18" s="14">
        <v>26</v>
      </c>
      <c r="AC18" s="14">
        <f t="shared" si="13"/>
        <v>548</v>
      </c>
      <c r="AD18" s="28">
        <v>26</v>
      </c>
      <c r="AE18" s="94" t="s">
        <v>180</v>
      </c>
      <c r="AF18" s="28">
        <v>24</v>
      </c>
      <c r="AG18" s="28">
        <v>12000</v>
      </c>
      <c r="AH18" s="28">
        <v>14400</v>
      </c>
    </row>
    <row r="19" spans="1:34" s="124" customFormat="1" ht="90" customHeight="1" thickBot="1">
      <c r="A19" s="167">
        <v>9</v>
      </c>
      <c r="B19" s="168" t="s">
        <v>1737</v>
      </c>
      <c r="C19" s="169">
        <v>3311103567</v>
      </c>
      <c r="D19" s="169" t="s">
        <v>181</v>
      </c>
      <c r="E19" s="169" t="s">
        <v>1694</v>
      </c>
      <c r="F19" s="169">
        <v>14249</v>
      </c>
      <c r="G19" s="169">
        <v>13570</v>
      </c>
      <c r="H19" s="169">
        <v>679</v>
      </c>
      <c r="I19" s="169">
        <v>0</v>
      </c>
      <c r="J19" s="169">
        <v>0</v>
      </c>
      <c r="K19" s="170">
        <v>10</v>
      </c>
      <c r="L19" s="169">
        <f t="shared" si="7"/>
        <v>5654</v>
      </c>
      <c r="M19" s="169">
        <f t="shared" si="8"/>
        <v>283</v>
      </c>
      <c r="N19" s="169">
        <f t="shared" si="9"/>
        <v>0</v>
      </c>
      <c r="O19" s="169">
        <f t="shared" si="10"/>
        <v>0</v>
      </c>
      <c r="P19" s="169">
        <v>63</v>
      </c>
      <c r="Q19" s="169">
        <f t="shared" si="11"/>
        <v>6000</v>
      </c>
      <c r="R19" s="171">
        <f t="shared" si="1"/>
        <v>678</v>
      </c>
      <c r="S19" s="169">
        <f t="shared" si="2"/>
        <v>45</v>
      </c>
      <c r="T19" s="170">
        <f t="shared" si="12"/>
        <v>0</v>
      </c>
      <c r="U19" s="170">
        <v>1420</v>
      </c>
      <c r="V19" s="170">
        <f t="shared" si="3"/>
        <v>0</v>
      </c>
      <c r="W19" s="169">
        <f t="shared" si="4"/>
        <v>2143</v>
      </c>
      <c r="X19" s="169">
        <f t="shared" si="5"/>
        <v>3857</v>
      </c>
      <c r="Y19" s="172"/>
      <c r="Z19" s="124">
        <v>6000</v>
      </c>
      <c r="AA19" s="124">
        <f t="shared" si="6"/>
        <v>0</v>
      </c>
      <c r="AB19" s="125">
        <v>26</v>
      </c>
      <c r="AC19" s="125">
        <f t="shared" si="13"/>
        <v>548</v>
      </c>
      <c r="AD19" s="124">
        <v>26</v>
      </c>
      <c r="AE19" s="126" t="s">
        <v>181</v>
      </c>
      <c r="AF19" s="124">
        <v>10</v>
      </c>
      <c r="AG19" s="124">
        <v>12000</v>
      </c>
      <c r="AH19" s="124">
        <v>6000</v>
      </c>
    </row>
    <row r="20" spans="1:34" s="124" customFormat="1" ht="90" customHeight="1">
      <c r="A20" s="127">
        <v>10</v>
      </c>
      <c r="B20" s="128" t="s">
        <v>316</v>
      </c>
      <c r="C20" s="129">
        <v>3311103715</v>
      </c>
      <c r="D20" s="129" t="s">
        <v>159</v>
      </c>
      <c r="E20" s="129" t="s">
        <v>1694</v>
      </c>
      <c r="F20" s="129">
        <v>14249</v>
      </c>
      <c r="G20" s="129">
        <v>13570</v>
      </c>
      <c r="H20" s="129">
        <v>679</v>
      </c>
      <c r="I20" s="129">
        <v>0</v>
      </c>
      <c r="J20" s="129">
        <v>0</v>
      </c>
      <c r="K20" s="130">
        <v>24</v>
      </c>
      <c r="L20" s="129">
        <f t="shared" si="7"/>
        <v>13570</v>
      </c>
      <c r="M20" s="129">
        <f t="shared" si="8"/>
        <v>679</v>
      </c>
      <c r="N20" s="129">
        <f t="shared" si="9"/>
        <v>0</v>
      </c>
      <c r="O20" s="129">
        <f t="shared" si="10"/>
        <v>0</v>
      </c>
      <c r="P20" s="129">
        <v>2131</v>
      </c>
      <c r="Q20" s="129">
        <f t="shared" si="11"/>
        <v>16380</v>
      </c>
      <c r="R20" s="131">
        <f t="shared" si="1"/>
        <v>1628</v>
      </c>
      <c r="S20" s="129">
        <f t="shared" si="2"/>
        <v>123</v>
      </c>
      <c r="T20" s="130">
        <f t="shared" si="12"/>
        <v>300</v>
      </c>
      <c r="U20" s="130">
        <v>260</v>
      </c>
      <c r="V20" s="130">
        <f t="shared" si="3"/>
        <v>0</v>
      </c>
      <c r="W20" s="129">
        <f t="shared" si="4"/>
        <v>2311</v>
      </c>
      <c r="X20" s="129">
        <f t="shared" si="5"/>
        <v>14069</v>
      </c>
      <c r="Y20" s="132"/>
      <c r="Z20" s="124">
        <v>16380</v>
      </c>
      <c r="AA20" s="124">
        <f t="shared" si="6"/>
        <v>0</v>
      </c>
      <c r="AB20" s="125">
        <v>26</v>
      </c>
      <c r="AC20" s="125">
        <f t="shared" si="13"/>
        <v>548</v>
      </c>
      <c r="AD20" s="124">
        <v>26</v>
      </c>
      <c r="AE20" s="126" t="s">
        <v>159</v>
      </c>
      <c r="AF20" s="124">
        <v>24</v>
      </c>
      <c r="AG20" s="124">
        <v>12000</v>
      </c>
      <c r="AH20" s="124">
        <v>16380</v>
      </c>
    </row>
    <row r="21" spans="1:34" ht="90" customHeight="1">
      <c r="A21" s="155">
        <v>11</v>
      </c>
      <c r="B21" s="156" t="s">
        <v>1738</v>
      </c>
      <c r="C21" s="64">
        <v>3311471153</v>
      </c>
      <c r="D21" s="64" t="s">
        <v>748</v>
      </c>
      <c r="E21" s="64" t="s">
        <v>1694</v>
      </c>
      <c r="F21" s="64">
        <v>14249</v>
      </c>
      <c r="G21" s="64">
        <v>13570</v>
      </c>
      <c r="H21" s="64">
        <v>679</v>
      </c>
      <c r="I21" s="64">
        <v>0</v>
      </c>
      <c r="J21" s="64">
        <v>0</v>
      </c>
      <c r="K21" s="121">
        <v>24</v>
      </c>
      <c r="L21" s="64">
        <f t="shared" si="7"/>
        <v>13570</v>
      </c>
      <c r="M21" s="64">
        <f t="shared" si="8"/>
        <v>679</v>
      </c>
      <c r="N21" s="64">
        <f t="shared" si="9"/>
        <v>0</v>
      </c>
      <c r="O21" s="64">
        <f t="shared" si="10"/>
        <v>0</v>
      </c>
      <c r="P21" s="64">
        <v>751</v>
      </c>
      <c r="Q21" s="64">
        <f t="shared" si="11"/>
        <v>15000</v>
      </c>
      <c r="R21" s="122">
        <f t="shared" si="1"/>
        <v>1628</v>
      </c>
      <c r="S21" s="64">
        <f t="shared" si="2"/>
        <v>113</v>
      </c>
      <c r="T21" s="121">
        <f t="shared" si="12"/>
        <v>300</v>
      </c>
      <c r="U21" s="121">
        <v>1040</v>
      </c>
      <c r="V21" s="121">
        <f t="shared" si="3"/>
        <v>0</v>
      </c>
      <c r="W21" s="64">
        <f t="shared" si="4"/>
        <v>3081</v>
      </c>
      <c r="X21" s="64">
        <f t="shared" si="5"/>
        <v>11919</v>
      </c>
      <c r="Y21" s="173"/>
      <c r="Z21" s="28">
        <v>15000</v>
      </c>
      <c r="AA21" s="28">
        <f t="shared" si="6"/>
        <v>0</v>
      </c>
      <c r="AB21" s="14">
        <v>26</v>
      </c>
      <c r="AC21" s="14">
        <f t="shared" si="13"/>
        <v>548</v>
      </c>
      <c r="AD21" s="28">
        <v>26</v>
      </c>
      <c r="AE21" s="94" t="s">
        <v>748</v>
      </c>
      <c r="AF21" s="28">
        <v>24</v>
      </c>
      <c r="AG21" s="28">
        <v>12000</v>
      </c>
      <c r="AH21" s="28">
        <v>15000</v>
      </c>
    </row>
    <row r="22" spans="1:34" ht="90" customHeight="1">
      <c r="A22" s="155">
        <v>12</v>
      </c>
      <c r="B22" s="179" t="s">
        <v>713</v>
      </c>
      <c r="C22" s="64">
        <v>3311712967</v>
      </c>
      <c r="D22" s="64" t="s">
        <v>529</v>
      </c>
      <c r="E22" s="64" t="s">
        <v>1694</v>
      </c>
      <c r="F22" s="64">
        <v>14249</v>
      </c>
      <c r="G22" s="64">
        <v>13570</v>
      </c>
      <c r="H22" s="64">
        <v>679</v>
      </c>
      <c r="I22" s="64">
        <v>0</v>
      </c>
      <c r="J22" s="64">
        <v>0</v>
      </c>
      <c r="K22" s="121">
        <v>5</v>
      </c>
      <c r="L22" s="64">
        <f t="shared" si="7"/>
        <v>2827</v>
      </c>
      <c r="M22" s="64">
        <f t="shared" si="8"/>
        <v>141</v>
      </c>
      <c r="N22" s="64">
        <f t="shared" si="9"/>
        <v>0</v>
      </c>
      <c r="O22" s="64">
        <f t="shared" si="10"/>
        <v>0</v>
      </c>
      <c r="P22" s="64">
        <v>32</v>
      </c>
      <c r="Q22" s="64">
        <f t="shared" si="11"/>
        <v>3000</v>
      </c>
      <c r="R22" s="122">
        <f t="shared" si="1"/>
        <v>339</v>
      </c>
      <c r="S22" s="64">
        <f t="shared" si="2"/>
        <v>23</v>
      </c>
      <c r="T22" s="121">
        <f t="shared" si="12"/>
        <v>0</v>
      </c>
      <c r="U22" s="121">
        <v>2550</v>
      </c>
      <c r="V22" s="121">
        <f t="shared" si="3"/>
        <v>0</v>
      </c>
      <c r="W22" s="64">
        <f t="shared" si="4"/>
        <v>2912</v>
      </c>
      <c r="X22" s="64">
        <f t="shared" si="5"/>
        <v>88</v>
      </c>
      <c r="Y22" s="173"/>
      <c r="Z22" s="28">
        <v>3000</v>
      </c>
      <c r="AA22" s="28">
        <f t="shared" si="6"/>
        <v>0</v>
      </c>
      <c r="AB22" s="14">
        <v>26</v>
      </c>
      <c r="AC22" s="14">
        <f t="shared" si="13"/>
        <v>548</v>
      </c>
      <c r="AD22" s="28">
        <v>26</v>
      </c>
      <c r="AE22" s="94" t="s">
        <v>529</v>
      </c>
      <c r="AF22" s="28">
        <v>5</v>
      </c>
      <c r="AG22" s="28">
        <v>12000</v>
      </c>
      <c r="AH22" s="28">
        <v>3000</v>
      </c>
    </row>
    <row r="23" spans="1:34" ht="90" customHeight="1">
      <c r="A23" s="155">
        <v>13</v>
      </c>
      <c r="B23" s="179" t="s">
        <v>1739</v>
      </c>
      <c r="C23" s="64">
        <v>3312159182</v>
      </c>
      <c r="D23" s="64" t="s">
        <v>1698</v>
      </c>
      <c r="E23" s="64" t="s">
        <v>1694</v>
      </c>
      <c r="F23" s="64">
        <v>14249</v>
      </c>
      <c r="G23" s="64">
        <v>13570</v>
      </c>
      <c r="H23" s="64">
        <v>679</v>
      </c>
      <c r="I23" s="64">
        <v>0</v>
      </c>
      <c r="J23" s="64">
        <v>0</v>
      </c>
      <c r="K23" s="121">
        <v>16</v>
      </c>
      <c r="L23" s="64">
        <f t="shared" si="7"/>
        <v>9047</v>
      </c>
      <c r="M23" s="64">
        <f t="shared" si="8"/>
        <v>453</v>
      </c>
      <c r="N23" s="64">
        <f t="shared" si="9"/>
        <v>0</v>
      </c>
      <c r="O23" s="64">
        <f t="shared" si="10"/>
        <v>0</v>
      </c>
      <c r="P23" s="64">
        <v>100</v>
      </c>
      <c r="Q23" s="64">
        <f t="shared" si="11"/>
        <v>9600</v>
      </c>
      <c r="R23" s="122">
        <f t="shared" si="1"/>
        <v>1086</v>
      </c>
      <c r="S23" s="64">
        <f t="shared" si="2"/>
        <v>72</v>
      </c>
      <c r="T23" s="121">
        <f t="shared" si="12"/>
        <v>175</v>
      </c>
      <c r="U23" s="121">
        <v>3710</v>
      </c>
      <c r="V23" s="121">
        <f t="shared" si="3"/>
        <v>0</v>
      </c>
      <c r="W23" s="64">
        <f t="shared" si="4"/>
        <v>5043</v>
      </c>
      <c r="X23" s="64">
        <f t="shared" si="5"/>
        <v>4557</v>
      </c>
      <c r="Y23" s="173"/>
      <c r="Z23" s="28">
        <v>9600</v>
      </c>
      <c r="AA23" s="28">
        <f t="shared" si="6"/>
        <v>0</v>
      </c>
      <c r="AB23" s="14">
        <v>26</v>
      </c>
      <c r="AC23" s="14">
        <f t="shared" si="13"/>
        <v>548</v>
      </c>
      <c r="AD23" s="28">
        <v>26</v>
      </c>
      <c r="AE23" s="94" t="s">
        <v>1698</v>
      </c>
      <c r="AF23" s="28">
        <v>16</v>
      </c>
      <c r="AG23" s="28">
        <v>12000</v>
      </c>
      <c r="AH23" s="28">
        <v>9600</v>
      </c>
    </row>
    <row r="24" spans="1:34" ht="90" customHeight="1">
      <c r="A24" s="155">
        <v>14</v>
      </c>
      <c r="B24" s="163" t="s">
        <v>594</v>
      </c>
      <c r="C24" s="121">
        <v>3311597878</v>
      </c>
      <c r="D24" s="64" t="s">
        <v>182</v>
      </c>
      <c r="E24" s="64" t="s">
        <v>1694</v>
      </c>
      <c r="F24" s="64">
        <v>14249</v>
      </c>
      <c r="G24" s="64">
        <v>13570</v>
      </c>
      <c r="H24" s="64">
        <v>679</v>
      </c>
      <c r="I24" s="64">
        <v>0</v>
      </c>
      <c r="J24" s="64">
        <v>0</v>
      </c>
      <c r="K24" s="121">
        <v>22</v>
      </c>
      <c r="L24" s="64">
        <f t="shared" si="7"/>
        <v>12439</v>
      </c>
      <c r="M24" s="64">
        <f t="shared" si="8"/>
        <v>622</v>
      </c>
      <c r="N24" s="64">
        <f t="shared" si="9"/>
        <v>0</v>
      </c>
      <c r="O24" s="64">
        <f t="shared" si="10"/>
        <v>0</v>
      </c>
      <c r="P24" s="64">
        <v>139</v>
      </c>
      <c r="Q24" s="64">
        <f t="shared" si="11"/>
        <v>13200</v>
      </c>
      <c r="R24" s="122">
        <f t="shared" si="1"/>
        <v>1493</v>
      </c>
      <c r="S24" s="64">
        <f t="shared" si="2"/>
        <v>99</v>
      </c>
      <c r="T24" s="121">
        <f t="shared" si="12"/>
        <v>300</v>
      </c>
      <c r="U24" s="121">
        <v>3100</v>
      </c>
      <c r="V24" s="121">
        <f t="shared" si="3"/>
        <v>0</v>
      </c>
      <c r="W24" s="64">
        <f t="shared" si="4"/>
        <v>4992</v>
      </c>
      <c r="X24" s="64">
        <f t="shared" si="5"/>
        <v>8208</v>
      </c>
      <c r="Y24" s="173"/>
      <c r="Z24" s="28">
        <v>13200</v>
      </c>
      <c r="AA24" s="28">
        <f t="shared" si="6"/>
        <v>0</v>
      </c>
      <c r="AB24" s="14">
        <v>26</v>
      </c>
      <c r="AC24" s="14">
        <f t="shared" si="13"/>
        <v>548</v>
      </c>
      <c r="AD24" s="28">
        <v>26</v>
      </c>
      <c r="AE24" s="94" t="s">
        <v>182</v>
      </c>
      <c r="AF24" s="28">
        <v>22</v>
      </c>
      <c r="AG24" s="28">
        <v>12000</v>
      </c>
      <c r="AH24" s="28">
        <v>13200</v>
      </c>
    </row>
    <row r="25" spans="1:34" ht="90" customHeight="1">
      <c r="A25" s="155">
        <v>15</v>
      </c>
      <c r="B25" s="64" t="s">
        <v>317</v>
      </c>
      <c r="C25" s="64">
        <v>3312150917</v>
      </c>
      <c r="D25" s="64" t="s">
        <v>251</v>
      </c>
      <c r="E25" s="64" t="s">
        <v>1694</v>
      </c>
      <c r="F25" s="64">
        <v>14249</v>
      </c>
      <c r="G25" s="64">
        <v>13570</v>
      </c>
      <c r="H25" s="64">
        <v>679</v>
      </c>
      <c r="I25" s="64">
        <v>0</v>
      </c>
      <c r="J25" s="64">
        <v>0</v>
      </c>
      <c r="K25" s="121">
        <v>13</v>
      </c>
      <c r="L25" s="64">
        <f t="shared" si="7"/>
        <v>7350</v>
      </c>
      <c r="M25" s="64">
        <f t="shared" si="8"/>
        <v>368</v>
      </c>
      <c r="N25" s="64">
        <f t="shared" si="9"/>
        <v>0</v>
      </c>
      <c r="O25" s="64">
        <f t="shared" si="10"/>
        <v>0</v>
      </c>
      <c r="P25" s="64">
        <v>82</v>
      </c>
      <c r="Q25" s="64">
        <f t="shared" si="11"/>
        <v>7800</v>
      </c>
      <c r="R25" s="122">
        <f t="shared" si="1"/>
        <v>882</v>
      </c>
      <c r="S25" s="64">
        <f t="shared" si="2"/>
        <v>59</v>
      </c>
      <c r="T25" s="121">
        <f t="shared" si="12"/>
        <v>175</v>
      </c>
      <c r="U25" s="121">
        <v>2130</v>
      </c>
      <c r="V25" s="121">
        <f t="shared" si="3"/>
        <v>0</v>
      </c>
      <c r="W25" s="64">
        <f t="shared" si="4"/>
        <v>3246</v>
      </c>
      <c r="X25" s="64">
        <f t="shared" si="5"/>
        <v>4554</v>
      </c>
      <c r="Y25" s="173"/>
      <c r="Z25" s="28">
        <v>7800</v>
      </c>
      <c r="AA25" s="28">
        <f t="shared" si="6"/>
        <v>0</v>
      </c>
      <c r="AB25" s="14">
        <v>26</v>
      </c>
      <c r="AC25" s="14">
        <f t="shared" si="13"/>
        <v>548</v>
      </c>
      <c r="AD25" s="28">
        <v>26</v>
      </c>
      <c r="AE25" s="28" t="s">
        <v>251</v>
      </c>
      <c r="AF25" s="28">
        <v>13</v>
      </c>
      <c r="AG25" s="28">
        <v>12000</v>
      </c>
      <c r="AH25" s="28">
        <v>7800</v>
      </c>
    </row>
    <row r="26" spans="1:34" ht="90" customHeight="1">
      <c r="A26" s="155">
        <v>16</v>
      </c>
      <c r="B26" s="64" t="s">
        <v>427</v>
      </c>
      <c r="C26" s="64">
        <v>3312177958</v>
      </c>
      <c r="D26" s="64" t="s">
        <v>419</v>
      </c>
      <c r="E26" s="64" t="s">
        <v>1694</v>
      </c>
      <c r="F26" s="64">
        <v>14249</v>
      </c>
      <c r="G26" s="64">
        <v>13570</v>
      </c>
      <c r="H26" s="64">
        <v>679</v>
      </c>
      <c r="I26" s="64">
        <v>0</v>
      </c>
      <c r="J26" s="64">
        <v>0</v>
      </c>
      <c r="K26" s="121">
        <v>26</v>
      </c>
      <c r="L26" s="64">
        <f t="shared" si="7"/>
        <v>14701</v>
      </c>
      <c r="M26" s="64">
        <f t="shared" si="8"/>
        <v>736</v>
      </c>
      <c r="N26" s="64">
        <f t="shared" si="9"/>
        <v>0</v>
      </c>
      <c r="O26" s="64">
        <f t="shared" si="10"/>
        <v>0</v>
      </c>
      <c r="P26" s="64">
        <v>163</v>
      </c>
      <c r="Q26" s="64">
        <f t="shared" si="11"/>
        <v>15600</v>
      </c>
      <c r="R26" s="122">
        <f t="shared" si="1"/>
        <v>1764</v>
      </c>
      <c r="S26" s="64">
        <f t="shared" si="2"/>
        <v>117</v>
      </c>
      <c r="T26" s="121">
        <f t="shared" si="12"/>
        <v>300</v>
      </c>
      <c r="U26" s="121">
        <v>1100</v>
      </c>
      <c r="V26" s="121">
        <f t="shared" si="3"/>
        <v>0</v>
      </c>
      <c r="W26" s="64">
        <f t="shared" si="4"/>
        <v>3281</v>
      </c>
      <c r="X26" s="64">
        <f t="shared" si="5"/>
        <v>12319</v>
      </c>
      <c r="Y26" s="173"/>
      <c r="Z26" s="28">
        <v>15600</v>
      </c>
      <c r="AA26" s="28">
        <f t="shared" si="6"/>
        <v>0</v>
      </c>
      <c r="AB26" s="14">
        <v>26</v>
      </c>
      <c r="AC26" s="14">
        <f t="shared" si="13"/>
        <v>548</v>
      </c>
      <c r="AD26" s="28">
        <v>26</v>
      </c>
      <c r="AE26" s="28" t="s">
        <v>419</v>
      </c>
      <c r="AF26" s="28">
        <v>26</v>
      </c>
      <c r="AG26" s="28">
        <v>12000</v>
      </c>
      <c r="AH26" s="28">
        <v>15600</v>
      </c>
    </row>
    <row r="27" spans="1:34" ht="90" customHeight="1">
      <c r="A27" s="155">
        <v>17</v>
      </c>
      <c r="B27" s="180" t="s">
        <v>550</v>
      </c>
      <c r="C27" s="64">
        <v>3312178041</v>
      </c>
      <c r="D27" s="64" t="s">
        <v>184</v>
      </c>
      <c r="E27" s="64" t="s">
        <v>1694</v>
      </c>
      <c r="F27" s="64">
        <v>14249</v>
      </c>
      <c r="G27" s="64">
        <v>13570</v>
      </c>
      <c r="H27" s="64">
        <v>679</v>
      </c>
      <c r="I27" s="64">
        <v>0</v>
      </c>
      <c r="J27" s="64">
        <v>0</v>
      </c>
      <c r="K27" s="121">
        <v>24</v>
      </c>
      <c r="L27" s="64">
        <f t="shared" si="7"/>
        <v>13570</v>
      </c>
      <c r="M27" s="64">
        <f t="shared" si="8"/>
        <v>679</v>
      </c>
      <c r="N27" s="64">
        <f t="shared" si="9"/>
        <v>0</v>
      </c>
      <c r="O27" s="64">
        <f t="shared" si="10"/>
        <v>0</v>
      </c>
      <c r="P27" s="64">
        <v>751</v>
      </c>
      <c r="Q27" s="64">
        <f t="shared" si="11"/>
        <v>15000</v>
      </c>
      <c r="R27" s="122">
        <f t="shared" si="1"/>
        <v>1628</v>
      </c>
      <c r="S27" s="64">
        <f t="shared" si="2"/>
        <v>113</v>
      </c>
      <c r="T27" s="121">
        <f t="shared" si="12"/>
        <v>300</v>
      </c>
      <c r="U27" s="121">
        <v>610</v>
      </c>
      <c r="V27" s="121">
        <f t="shared" si="3"/>
        <v>0</v>
      </c>
      <c r="W27" s="64">
        <f t="shared" si="4"/>
        <v>2651</v>
      </c>
      <c r="X27" s="64">
        <f t="shared" si="5"/>
        <v>12349</v>
      </c>
      <c r="Y27" s="173"/>
      <c r="Z27" s="28">
        <v>15000</v>
      </c>
      <c r="AA27" s="28">
        <f t="shared" si="6"/>
        <v>0</v>
      </c>
      <c r="AB27" s="14">
        <v>26</v>
      </c>
      <c r="AC27" s="14">
        <f t="shared" si="13"/>
        <v>548</v>
      </c>
      <c r="AD27" s="28">
        <v>26</v>
      </c>
      <c r="AE27" s="28" t="s">
        <v>184</v>
      </c>
      <c r="AF27" s="28">
        <v>24</v>
      </c>
      <c r="AG27" s="28">
        <v>12000</v>
      </c>
      <c r="AH27" s="28">
        <v>15000</v>
      </c>
    </row>
    <row r="28" spans="1:34" ht="90" customHeight="1">
      <c r="A28" s="155">
        <v>18</v>
      </c>
      <c r="B28" s="180" t="s">
        <v>563</v>
      </c>
      <c r="C28" s="64">
        <v>3307427815</v>
      </c>
      <c r="D28" s="64" t="s">
        <v>196</v>
      </c>
      <c r="E28" s="64" t="s">
        <v>1694</v>
      </c>
      <c r="F28" s="64">
        <v>14249</v>
      </c>
      <c r="G28" s="64">
        <v>13570</v>
      </c>
      <c r="H28" s="64">
        <v>679</v>
      </c>
      <c r="I28" s="64">
        <v>0</v>
      </c>
      <c r="J28" s="64">
        <v>0</v>
      </c>
      <c r="K28" s="121">
        <v>24</v>
      </c>
      <c r="L28" s="64">
        <f t="shared" si="7"/>
        <v>13570</v>
      </c>
      <c r="M28" s="64">
        <f t="shared" si="8"/>
        <v>679</v>
      </c>
      <c r="N28" s="64">
        <f t="shared" si="9"/>
        <v>0</v>
      </c>
      <c r="O28" s="64">
        <f t="shared" si="10"/>
        <v>0</v>
      </c>
      <c r="P28" s="64">
        <v>1351</v>
      </c>
      <c r="Q28" s="64">
        <f t="shared" si="11"/>
        <v>15600</v>
      </c>
      <c r="R28" s="122">
        <f t="shared" si="1"/>
        <v>1628</v>
      </c>
      <c r="S28" s="64">
        <f t="shared" si="2"/>
        <v>117</v>
      </c>
      <c r="T28" s="121">
        <f t="shared" si="12"/>
        <v>300</v>
      </c>
      <c r="U28" s="121">
        <v>260</v>
      </c>
      <c r="V28" s="121">
        <f t="shared" si="3"/>
        <v>0</v>
      </c>
      <c r="W28" s="64">
        <f t="shared" si="4"/>
        <v>2305</v>
      </c>
      <c r="X28" s="64">
        <f t="shared" si="5"/>
        <v>13295</v>
      </c>
      <c r="Y28" s="173"/>
      <c r="Z28" s="28">
        <v>15600</v>
      </c>
      <c r="AA28" s="28">
        <f t="shared" si="6"/>
        <v>0</v>
      </c>
      <c r="AB28" s="14">
        <v>26</v>
      </c>
      <c r="AC28" s="14">
        <f t="shared" si="13"/>
        <v>548</v>
      </c>
      <c r="AD28" s="28">
        <v>26</v>
      </c>
      <c r="AE28" s="28" t="s">
        <v>196</v>
      </c>
      <c r="AF28" s="28">
        <v>24</v>
      </c>
      <c r="AG28" s="28">
        <v>12000</v>
      </c>
      <c r="AH28" s="28">
        <v>15600</v>
      </c>
    </row>
    <row r="29" spans="1:34" ht="90" customHeight="1">
      <c r="A29" s="155">
        <v>19</v>
      </c>
      <c r="B29" s="64" t="s">
        <v>318</v>
      </c>
      <c r="C29" s="64">
        <v>3312265583</v>
      </c>
      <c r="D29" s="64" t="s">
        <v>197</v>
      </c>
      <c r="E29" s="64" t="s">
        <v>1694</v>
      </c>
      <c r="F29" s="64">
        <v>14249</v>
      </c>
      <c r="G29" s="64">
        <v>13570</v>
      </c>
      <c r="H29" s="64">
        <v>679</v>
      </c>
      <c r="I29" s="64">
        <v>0</v>
      </c>
      <c r="J29" s="64">
        <v>0</v>
      </c>
      <c r="K29" s="121">
        <v>24</v>
      </c>
      <c r="L29" s="64">
        <f t="shared" si="7"/>
        <v>13570</v>
      </c>
      <c r="M29" s="64">
        <f t="shared" si="8"/>
        <v>679</v>
      </c>
      <c r="N29" s="64">
        <f t="shared" si="9"/>
        <v>0</v>
      </c>
      <c r="O29" s="64">
        <f t="shared" si="10"/>
        <v>0</v>
      </c>
      <c r="P29" s="64">
        <v>6751</v>
      </c>
      <c r="Q29" s="64">
        <f t="shared" si="11"/>
        <v>21000</v>
      </c>
      <c r="R29" s="122">
        <f t="shared" si="1"/>
        <v>1628</v>
      </c>
      <c r="S29" s="64">
        <f t="shared" si="2"/>
        <v>158</v>
      </c>
      <c r="T29" s="121">
        <f t="shared" si="12"/>
        <v>300</v>
      </c>
      <c r="U29" s="121">
        <v>0</v>
      </c>
      <c r="V29" s="121">
        <f t="shared" si="3"/>
        <v>0</v>
      </c>
      <c r="W29" s="64">
        <f t="shared" si="4"/>
        <v>2086</v>
      </c>
      <c r="X29" s="64">
        <f t="shared" si="5"/>
        <v>18914</v>
      </c>
      <c r="Y29" s="173"/>
      <c r="Z29" s="28">
        <v>21000</v>
      </c>
      <c r="AA29" s="28">
        <f t="shared" si="6"/>
        <v>0</v>
      </c>
      <c r="AB29" s="14">
        <v>26</v>
      </c>
      <c r="AC29" s="14">
        <f t="shared" si="13"/>
        <v>548</v>
      </c>
      <c r="AD29" s="28">
        <v>26</v>
      </c>
      <c r="AE29" s="28" t="s">
        <v>197</v>
      </c>
      <c r="AF29" s="28">
        <v>24</v>
      </c>
      <c r="AG29" s="28">
        <v>12000</v>
      </c>
      <c r="AH29" s="28">
        <v>21000</v>
      </c>
    </row>
    <row r="30" spans="1:34" ht="90" customHeight="1">
      <c r="A30" s="155">
        <v>20</v>
      </c>
      <c r="B30" s="156" t="s">
        <v>1740</v>
      </c>
      <c r="C30" s="64">
        <v>3312359208</v>
      </c>
      <c r="D30" s="64" t="s">
        <v>749</v>
      </c>
      <c r="E30" s="64" t="s">
        <v>1694</v>
      </c>
      <c r="F30" s="64">
        <v>14249</v>
      </c>
      <c r="G30" s="64">
        <v>13570</v>
      </c>
      <c r="H30" s="64">
        <v>679</v>
      </c>
      <c r="I30" s="64">
        <v>0</v>
      </c>
      <c r="J30" s="64">
        <v>0</v>
      </c>
      <c r="K30" s="121">
        <v>22</v>
      </c>
      <c r="L30" s="64">
        <f t="shared" si="7"/>
        <v>12439</v>
      </c>
      <c r="M30" s="64">
        <f t="shared" si="8"/>
        <v>622</v>
      </c>
      <c r="N30" s="64">
        <f t="shared" si="9"/>
        <v>0</v>
      </c>
      <c r="O30" s="64">
        <f t="shared" si="10"/>
        <v>0</v>
      </c>
      <c r="P30" s="64">
        <v>139</v>
      </c>
      <c r="Q30" s="64">
        <f t="shared" si="11"/>
        <v>13200</v>
      </c>
      <c r="R30" s="122">
        <f t="shared" si="1"/>
        <v>1493</v>
      </c>
      <c r="S30" s="64">
        <f t="shared" si="2"/>
        <v>99</v>
      </c>
      <c r="T30" s="121">
        <f t="shared" si="12"/>
        <v>300</v>
      </c>
      <c r="U30" s="121">
        <v>220</v>
      </c>
      <c r="V30" s="121">
        <f t="shared" si="3"/>
        <v>0</v>
      </c>
      <c r="W30" s="64">
        <f t="shared" si="4"/>
        <v>2112</v>
      </c>
      <c r="X30" s="64">
        <f t="shared" si="5"/>
        <v>11088</v>
      </c>
      <c r="Y30" s="173"/>
      <c r="Z30" s="28">
        <v>13200</v>
      </c>
      <c r="AA30" s="28">
        <f t="shared" si="6"/>
        <v>0</v>
      </c>
      <c r="AB30" s="14">
        <v>26</v>
      </c>
      <c r="AC30" s="14">
        <f t="shared" si="13"/>
        <v>548</v>
      </c>
      <c r="AD30" s="28">
        <v>26</v>
      </c>
      <c r="AE30" s="28" t="s">
        <v>749</v>
      </c>
      <c r="AF30" s="28">
        <v>22</v>
      </c>
      <c r="AG30" s="28">
        <v>12000</v>
      </c>
      <c r="AH30" s="28">
        <v>13200</v>
      </c>
    </row>
    <row r="31" spans="1:34" ht="90" customHeight="1">
      <c r="A31" s="155">
        <v>21</v>
      </c>
      <c r="B31" s="64" t="s">
        <v>319</v>
      </c>
      <c r="C31" s="64">
        <v>3312716909</v>
      </c>
      <c r="D31" s="64" t="s">
        <v>216</v>
      </c>
      <c r="E31" s="64" t="s">
        <v>1694</v>
      </c>
      <c r="F31" s="64">
        <v>2000</v>
      </c>
      <c r="G31" s="64">
        <v>13570</v>
      </c>
      <c r="H31" s="64">
        <v>4000</v>
      </c>
      <c r="I31" s="64">
        <v>1215</v>
      </c>
      <c r="J31" s="64">
        <v>1215</v>
      </c>
      <c r="K31" s="121">
        <v>24</v>
      </c>
      <c r="L31" s="64">
        <f t="shared" si="7"/>
        <v>13570</v>
      </c>
      <c r="M31" s="64">
        <f t="shared" si="8"/>
        <v>4000</v>
      </c>
      <c r="N31" s="64">
        <f t="shared" si="9"/>
        <v>1215</v>
      </c>
      <c r="O31" s="64">
        <f t="shared" si="10"/>
        <v>1215</v>
      </c>
      <c r="P31" s="64">
        <v>5000</v>
      </c>
      <c r="Q31" s="64">
        <f t="shared" si="11"/>
        <v>25000</v>
      </c>
      <c r="R31" s="122">
        <f t="shared" si="1"/>
        <v>1628</v>
      </c>
      <c r="S31" s="64">
        <f t="shared" si="2"/>
        <v>188</v>
      </c>
      <c r="T31" s="121">
        <f t="shared" si="12"/>
        <v>300</v>
      </c>
      <c r="U31" s="121">
        <v>0</v>
      </c>
      <c r="V31" s="121">
        <f t="shared" si="3"/>
        <v>0</v>
      </c>
      <c r="W31" s="64">
        <f t="shared" si="4"/>
        <v>2116</v>
      </c>
      <c r="X31" s="64">
        <f t="shared" si="5"/>
        <v>22884</v>
      </c>
      <c r="Y31" s="173"/>
      <c r="Z31" s="28">
        <v>25000</v>
      </c>
      <c r="AA31" s="28">
        <f t="shared" si="6"/>
        <v>0</v>
      </c>
      <c r="AB31" s="14">
        <v>26</v>
      </c>
      <c r="AC31" s="14">
        <f t="shared" si="13"/>
        <v>77</v>
      </c>
      <c r="AD31" s="28">
        <v>26</v>
      </c>
      <c r="AE31" s="28" t="s">
        <v>216</v>
      </c>
      <c r="AF31" s="28">
        <v>24</v>
      </c>
      <c r="AG31" s="28">
        <v>12000</v>
      </c>
      <c r="AH31" s="28">
        <v>25000</v>
      </c>
    </row>
    <row r="32" spans="1:34" ht="90" customHeight="1">
      <c r="A32" s="155">
        <v>22</v>
      </c>
      <c r="B32" s="64" t="s">
        <v>320</v>
      </c>
      <c r="C32" s="64">
        <v>3313079407</v>
      </c>
      <c r="D32" s="64" t="s">
        <v>234</v>
      </c>
      <c r="E32" s="64" t="s">
        <v>1694</v>
      </c>
      <c r="F32" s="64">
        <v>14249</v>
      </c>
      <c r="G32" s="64">
        <v>13570</v>
      </c>
      <c r="H32" s="64">
        <v>679</v>
      </c>
      <c r="I32" s="64">
        <v>0</v>
      </c>
      <c r="J32" s="64">
        <v>0</v>
      </c>
      <c r="K32" s="121">
        <v>16</v>
      </c>
      <c r="L32" s="64">
        <f t="shared" si="7"/>
        <v>9047</v>
      </c>
      <c r="M32" s="64">
        <f t="shared" si="8"/>
        <v>453</v>
      </c>
      <c r="N32" s="64">
        <f t="shared" si="9"/>
        <v>0</v>
      </c>
      <c r="O32" s="64">
        <f t="shared" si="10"/>
        <v>0</v>
      </c>
      <c r="P32" s="64">
        <v>100</v>
      </c>
      <c r="Q32" s="64">
        <f t="shared" si="11"/>
        <v>9600</v>
      </c>
      <c r="R32" s="122">
        <f t="shared" si="1"/>
        <v>1086</v>
      </c>
      <c r="S32" s="64">
        <f t="shared" si="2"/>
        <v>72</v>
      </c>
      <c r="T32" s="121">
        <f t="shared" si="12"/>
        <v>175</v>
      </c>
      <c r="U32" s="121">
        <v>540</v>
      </c>
      <c r="V32" s="121">
        <f t="shared" si="3"/>
        <v>0</v>
      </c>
      <c r="W32" s="64">
        <f t="shared" si="4"/>
        <v>1873</v>
      </c>
      <c r="X32" s="64">
        <f t="shared" si="5"/>
        <v>7727</v>
      </c>
      <c r="Y32" s="173"/>
      <c r="Z32" s="28">
        <v>9600</v>
      </c>
      <c r="AA32" s="28">
        <f t="shared" si="6"/>
        <v>0</v>
      </c>
      <c r="AB32" s="14">
        <v>26</v>
      </c>
      <c r="AC32" s="14">
        <f t="shared" si="13"/>
        <v>548</v>
      </c>
      <c r="AD32" s="28">
        <v>26</v>
      </c>
      <c r="AE32" s="28" t="s">
        <v>234</v>
      </c>
      <c r="AF32" s="28">
        <v>16</v>
      </c>
      <c r="AG32" s="28">
        <v>12000</v>
      </c>
      <c r="AH32" s="28">
        <v>9600</v>
      </c>
    </row>
    <row r="33" spans="1:34" ht="90" customHeight="1">
      <c r="A33" s="155">
        <v>23</v>
      </c>
      <c r="B33" s="181">
        <v>101477794301</v>
      </c>
      <c r="C33" s="64">
        <v>3311055626</v>
      </c>
      <c r="D33" s="64" t="s">
        <v>257</v>
      </c>
      <c r="E33" s="64" t="s">
        <v>1694</v>
      </c>
      <c r="F33" s="64">
        <v>14249</v>
      </c>
      <c r="G33" s="64">
        <v>13570</v>
      </c>
      <c r="H33" s="64">
        <v>679</v>
      </c>
      <c r="I33" s="64">
        <v>0</v>
      </c>
      <c r="J33" s="64">
        <v>0</v>
      </c>
      <c r="K33" s="121">
        <v>20</v>
      </c>
      <c r="L33" s="64">
        <f t="shared" si="7"/>
        <v>11308</v>
      </c>
      <c r="M33" s="64">
        <f t="shared" si="8"/>
        <v>566</v>
      </c>
      <c r="N33" s="64">
        <f t="shared" si="9"/>
        <v>0</v>
      </c>
      <c r="O33" s="64">
        <f t="shared" si="10"/>
        <v>0</v>
      </c>
      <c r="P33" s="64">
        <v>126</v>
      </c>
      <c r="Q33" s="64">
        <f t="shared" si="11"/>
        <v>12000</v>
      </c>
      <c r="R33" s="122">
        <f t="shared" si="1"/>
        <v>1357</v>
      </c>
      <c r="S33" s="64">
        <f t="shared" si="2"/>
        <v>90</v>
      </c>
      <c r="T33" s="121">
        <f t="shared" si="12"/>
        <v>300</v>
      </c>
      <c r="U33" s="121">
        <v>240</v>
      </c>
      <c r="V33" s="121">
        <f t="shared" si="3"/>
        <v>0</v>
      </c>
      <c r="W33" s="64">
        <f t="shared" si="4"/>
        <v>1987</v>
      </c>
      <c r="X33" s="64">
        <f t="shared" si="5"/>
        <v>10013</v>
      </c>
      <c r="Y33" s="173"/>
      <c r="Z33" s="28">
        <v>12000</v>
      </c>
      <c r="AA33" s="28">
        <f t="shared" si="6"/>
        <v>0</v>
      </c>
      <c r="AB33" s="14">
        <v>26</v>
      </c>
      <c r="AC33" s="14">
        <f t="shared" si="13"/>
        <v>548</v>
      </c>
      <c r="AD33" s="28">
        <v>26</v>
      </c>
      <c r="AE33" s="28" t="s">
        <v>257</v>
      </c>
      <c r="AF33" s="28">
        <v>20</v>
      </c>
      <c r="AG33" s="28">
        <v>12000</v>
      </c>
      <c r="AH33" s="28">
        <v>12000</v>
      </c>
    </row>
    <row r="34" spans="1:34" ht="90" customHeight="1">
      <c r="A34" s="155">
        <v>24</v>
      </c>
      <c r="B34" s="64" t="s">
        <v>321</v>
      </c>
      <c r="C34" s="64">
        <v>3313504035</v>
      </c>
      <c r="D34" s="64" t="s">
        <v>268</v>
      </c>
      <c r="E34" s="64" t="s">
        <v>1694</v>
      </c>
      <c r="F34" s="64">
        <v>14249</v>
      </c>
      <c r="G34" s="64">
        <v>13570</v>
      </c>
      <c r="H34" s="64">
        <v>679</v>
      </c>
      <c r="I34" s="64">
        <v>0</v>
      </c>
      <c r="J34" s="64">
        <v>0</v>
      </c>
      <c r="K34" s="121">
        <v>24</v>
      </c>
      <c r="L34" s="64">
        <f t="shared" si="7"/>
        <v>13570</v>
      </c>
      <c r="M34" s="64">
        <f t="shared" si="8"/>
        <v>679</v>
      </c>
      <c r="N34" s="64">
        <f t="shared" si="9"/>
        <v>0</v>
      </c>
      <c r="O34" s="64">
        <f t="shared" si="10"/>
        <v>0</v>
      </c>
      <c r="P34" s="64">
        <v>751</v>
      </c>
      <c r="Q34" s="64">
        <f t="shared" si="11"/>
        <v>15000</v>
      </c>
      <c r="R34" s="122">
        <f t="shared" si="1"/>
        <v>1628</v>
      </c>
      <c r="S34" s="64">
        <f t="shared" si="2"/>
        <v>113</v>
      </c>
      <c r="T34" s="121">
        <f t="shared" si="12"/>
        <v>300</v>
      </c>
      <c r="U34" s="121">
        <v>250</v>
      </c>
      <c r="V34" s="121">
        <f t="shared" si="3"/>
        <v>0</v>
      </c>
      <c r="W34" s="64">
        <f t="shared" si="4"/>
        <v>2291</v>
      </c>
      <c r="X34" s="64">
        <f t="shared" si="5"/>
        <v>12709</v>
      </c>
      <c r="Y34" s="173"/>
      <c r="Z34" s="28">
        <v>15000</v>
      </c>
      <c r="AA34" s="28">
        <f t="shared" si="6"/>
        <v>0</v>
      </c>
      <c r="AB34" s="14">
        <v>26</v>
      </c>
      <c r="AC34" s="14">
        <f t="shared" si="13"/>
        <v>548</v>
      </c>
      <c r="AD34" s="28">
        <v>26</v>
      </c>
      <c r="AE34" s="28" t="s">
        <v>268</v>
      </c>
      <c r="AF34" s="28">
        <v>24</v>
      </c>
      <c r="AG34" s="28">
        <v>13000</v>
      </c>
      <c r="AH34" s="28">
        <v>15000</v>
      </c>
    </row>
    <row r="35" spans="1:34" ht="90" customHeight="1">
      <c r="A35" s="155">
        <v>25</v>
      </c>
      <c r="B35" s="163" t="s">
        <v>430</v>
      </c>
      <c r="C35" s="163">
        <v>3313784687</v>
      </c>
      <c r="D35" s="64" t="s">
        <v>421</v>
      </c>
      <c r="E35" s="64" t="s">
        <v>1694</v>
      </c>
      <c r="F35" s="64">
        <v>14249</v>
      </c>
      <c r="G35" s="64">
        <v>13570</v>
      </c>
      <c r="H35" s="64">
        <v>679</v>
      </c>
      <c r="I35" s="64">
        <v>0</v>
      </c>
      <c r="J35" s="64">
        <v>0</v>
      </c>
      <c r="K35" s="121">
        <v>17</v>
      </c>
      <c r="L35" s="64">
        <f t="shared" si="7"/>
        <v>9612</v>
      </c>
      <c r="M35" s="64">
        <f t="shared" si="8"/>
        <v>481</v>
      </c>
      <c r="N35" s="64">
        <f t="shared" si="9"/>
        <v>0</v>
      </c>
      <c r="O35" s="64">
        <f t="shared" si="10"/>
        <v>0</v>
      </c>
      <c r="P35" s="64">
        <v>107</v>
      </c>
      <c r="Q35" s="64">
        <f t="shared" si="11"/>
        <v>10200</v>
      </c>
      <c r="R35" s="122">
        <f t="shared" si="1"/>
        <v>1153</v>
      </c>
      <c r="S35" s="64">
        <f t="shared" si="2"/>
        <v>77</v>
      </c>
      <c r="T35" s="121">
        <f t="shared" si="12"/>
        <v>300</v>
      </c>
      <c r="U35" s="121">
        <v>4850</v>
      </c>
      <c r="V35" s="121">
        <f t="shared" si="3"/>
        <v>0</v>
      </c>
      <c r="W35" s="64">
        <f t="shared" si="4"/>
        <v>6380</v>
      </c>
      <c r="X35" s="64">
        <f t="shared" si="5"/>
        <v>3820</v>
      </c>
      <c r="Y35" s="173"/>
      <c r="Z35" s="28">
        <v>10200</v>
      </c>
      <c r="AA35" s="28">
        <f t="shared" si="6"/>
        <v>0</v>
      </c>
      <c r="AB35" s="14">
        <v>26</v>
      </c>
      <c r="AC35" s="14">
        <f t="shared" si="13"/>
        <v>548</v>
      </c>
      <c r="AD35" s="28">
        <v>26</v>
      </c>
      <c r="AE35" s="28" t="s">
        <v>421</v>
      </c>
      <c r="AF35" s="28">
        <v>17</v>
      </c>
      <c r="AG35" s="28">
        <v>13000</v>
      </c>
      <c r="AH35" s="28">
        <v>10200</v>
      </c>
    </row>
    <row r="36" spans="1:34" ht="90" customHeight="1">
      <c r="A36" s="155">
        <v>26</v>
      </c>
      <c r="B36" s="163" t="s">
        <v>494</v>
      </c>
      <c r="C36" s="121">
        <v>3311103774</v>
      </c>
      <c r="D36" s="64" t="s">
        <v>466</v>
      </c>
      <c r="E36" s="64" t="s">
        <v>1694</v>
      </c>
      <c r="F36" s="64">
        <v>14249</v>
      </c>
      <c r="G36" s="64">
        <v>13570</v>
      </c>
      <c r="H36" s="64">
        <v>679</v>
      </c>
      <c r="I36" s="64">
        <v>0</v>
      </c>
      <c r="J36" s="64">
        <v>0</v>
      </c>
      <c r="K36" s="121">
        <v>24</v>
      </c>
      <c r="L36" s="64">
        <f t="shared" si="7"/>
        <v>13570</v>
      </c>
      <c r="M36" s="64">
        <f t="shared" si="8"/>
        <v>679</v>
      </c>
      <c r="N36" s="64">
        <f t="shared" si="9"/>
        <v>0</v>
      </c>
      <c r="O36" s="64">
        <f t="shared" si="10"/>
        <v>0</v>
      </c>
      <c r="P36" s="64">
        <v>751</v>
      </c>
      <c r="Q36" s="64">
        <f t="shared" si="11"/>
        <v>15000</v>
      </c>
      <c r="R36" s="122">
        <f t="shared" si="1"/>
        <v>1628</v>
      </c>
      <c r="S36" s="64">
        <f t="shared" si="2"/>
        <v>113</v>
      </c>
      <c r="T36" s="121">
        <f t="shared" si="12"/>
        <v>300</v>
      </c>
      <c r="U36" s="121">
        <v>1250</v>
      </c>
      <c r="V36" s="121">
        <f t="shared" si="3"/>
        <v>0</v>
      </c>
      <c r="W36" s="64">
        <f t="shared" si="4"/>
        <v>3291</v>
      </c>
      <c r="X36" s="64">
        <f t="shared" si="5"/>
        <v>11709</v>
      </c>
      <c r="Y36" s="173"/>
      <c r="Z36" s="28">
        <v>15000</v>
      </c>
      <c r="AA36" s="28">
        <f t="shared" si="6"/>
        <v>0</v>
      </c>
      <c r="AB36" s="14">
        <v>26</v>
      </c>
      <c r="AC36" s="14">
        <f t="shared" si="13"/>
        <v>548</v>
      </c>
      <c r="AD36" s="28">
        <v>26</v>
      </c>
      <c r="AE36" s="28" t="s">
        <v>466</v>
      </c>
      <c r="AF36" s="28">
        <v>24</v>
      </c>
      <c r="AG36" s="28">
        <v>13000</v>
      </c>
      <c r="AH36" s="28">
        <v>15000</v>
      </c>
    </row>
    <row r="37" spans="1:34" ht="90" customHeight="1">
      <c r="A37" s="155">
        <v>27</v>
      </c>
      <c r="B37" s="163" t="s">
        <v>495</v>
      </c>
      <c r="C37" s="121">
        <v>3314022342</v>
      </c>
      <c r="D37" s="64" t="s">
        <v>467</v>
      </c>
      <c r="E37" s="64" t="s">
        <v>1694</v>
      </c>
      <c r="F37" s="64">
        <v>14249</v>
      </c>
      <c r="G37" s="64">
        <v>13570</v>
      </c>
      <c r="H37" s="64">
        <v>679</v>
      </c>
      <c r="I37" s="64">
        <v>0</v>
      </c>
      <c r="J37" s="64">
        <v>0</v>
      </c>
      <c r="K37" s="121">
        <v>24</v>
      </c>
      <c r="L37" s="64">
        <f t="shared" si="7"/>
        <v>13570</v>
      </c>
      <c r="M37" s="64">
        <f t="shared" si="8"/>
        <v>679</v>
      </c>
      <c r="N37" s="64">
        <f t="shared" si="9"/>
        <v>0</v>
      </c>
      <c r="O37" s="64">
        <f t="shared" si="10"/>
        <v>0</v>
      </c>
      <c r="P37" s="64">
        <v>1951</v>
      </c>
      <c r="Q37" s="64">
        <f t="shared" si="11"/>
        <v>16200</v>
      </c>
      <c r="R37" s="122">
        <f t="shared" si="1"/>
        <v>1628</v>
      </c>
      <c r="S37" s="64">
        <f t="shared" si="2"/>
        <v>122</v>
      </c>
      <c r="T37" s="121">
        <f t="shared" si="12"/>
        <v>300</v>
      </c>
      <c r="U37" s="121">
        <v>310</v>
      </c>
      <c r="V37" s="121">
        <f t="shared" si="3"/>
        <v>0</v>
      </c>
      <c r="W37" s="64">
        <f t="shared" si="4"/>
        <v>2360</v>
      </c>
      <c r="X37" s="64">
        <f t="shared" si="5"/>
        <v>13840</v>
      </c>
      <c r="Y37" s="173"/>
      <c r="Z37" s="28">
        <v>16200</v>
      </c>
      <c r="AA37" s="28">
        <f t="shared" si="6"/>
        <v>0</v>
      </c>
      <c r="AB37" s="14">
        <v>26</v>
      </c>
      <c r="AC37" s="14">
        <f t="shared" si="13"/>
        <v>548</v>
      </c>
      <c r="AD37" s="28">
        <v>26</v>
      </c>
      <c r="AE37" s="28" t="s">
        <v>467</v>
      </c>
      <c r="AF37" s="28">
        <v>24</v>
      </c>
      <c r="AG37" s="28">
        <v>13000</v>
      </c>
      <c r="AH37" s="28">
        <v>16200</v>
      </c>
    </row>
    <row r="38" spans="1:34" ht="90" customHeight="1">
      <c r="A38" s="155">
        <v>28</v>
      </c>
      <c r="B38" s="163" t="s">
        <v>496</v>
      </c>
      <c r="C38" s="121">
        <v>3314033982</v>
      </c>
      <c r="D38" s="64" t="s">
        <v>472</v>
      </c>
      <c r="E38" s="64" t="s">
        <v>1694</v>
      </c>
      <c r="F38" s="64">
        <v>14249</v>
      </c>
      <c r="G38" s="64">
        <v>13570</v>
      </c>
      <c r="H38" s="64">
        <v>679</v>
      </c>
      <c r="I38" s="64">
        <v>0</v>
      </c>
      <c r="J38" s="64">
        <v>0</v>
      </c>
      <c r="K38" s="121">
        <v>11</v>
      </c>
      <c r="L38" s="64">
        <f t="shared" si="7"/>
        <v>6220</v>
      </c>
      <c r="M38" s="64">
        <f t="shared" si="8"/>
        <v>311</v>
      </c>
      <c r="N38" s="64">
        <f t="shared" si="9"/>
        <v>0</v>
      </c>
      <c r="O38" s="64">
        <f t="shared" si="10"/>
        <v>0</v>
      </c>
      <c r="P38" s="64">
        <v>69</v>
      </c>
      <c r="Q38" s="64">
        <f t="shared" si="11"/>
        <v>6600</v>
      </c>
      <c r="R38" s="122">
        <f t="shared" si="1"/>
        <v>746</v>
      </c>
      <c r="S38" s="64">
        <f t="shared" si="2"/>
        <v>50</v>
      </c>
      <c r="T38" s="121">
        <f t="shared" si="12"/>
        <v>0</v>
      </c>
      <c r="U38" s="121">
        <v>5710</v>
      </c>
      <c r="V38" s="121">
        <f t="shared" si="3"/>
        <v>0</v>
      </c>
      <c r="W38" s="64">
        <f t="shared" si="4"/>
        <v>6506</v>
      </c>
      <c r="X38" s="64">
        <f t="shared" si="5"/>
        <v>94</v>
      </c>
      <c r="Y38" s="173"/>
      <c r="Z38" s="28">
        <v>6600</v>
      </c>
      <c r="AA38" s="28">
        <f t="shared" si="6"/>
        <v>0</v>
      </c>
      <c r="AB38" s="14">
        <v>26</v>
      </c>
      <c r="AC38" s="14">
        <f t="shared" si="13"/>
        <v>548</v>
      </c>
      <c r="AD38" s="28">
        <v>26</v>
      </c>
      <c r="AE38" s="28" t="s">
        <v>472</v>
      </c>
      <c r="AF38" s="28">
        <v>11</v>
      </c>
      <c r="AG38" s="28">
        <v>13000</v>
      </c>
      <c r="AH38" s="28">
        <v>6600</v>
      </c>
    </row>
    <row r="39" spans="1:34" ht="90" customHeight="1">
      <c r="A39" s="155">
        <v>29</v>
      </c>
      <c r="B39" s="163" t="s">
        <v>497</v>
      </c>
      <c r="C39" s="121">
        <v>3314034055</v>
      </c>
      <c r="D39" s="64" t="s">
        <v>475</v>
      </c>
      <c r="E39" s="64" t="s">
        <v>1694</v>
      </c>
      <c r="F39" s="64">
        <v>14249</v>
      </c>
      <c r="G39" s="64">
        <v>13570</v>
      </c>
      <c r="H39" s="64">
        <v>679</v>
      </c>
      <c r="I39" s="64">
        <v>0</v>
      </c>
      <c r="J39" s="64">
        <v>0</v>
      </c>
      <c r="K39" s="121">
        <v>16</v>
      </c>
      <c r="L39" s="64">
        <f t="shared" si="7"/>
        <v>9047</v>
      </c>
      <c r="M39" s="64">
        <f t="shared" si="8"/>
        <v>453</v>
      </c>
      <c r="N39" s="64">
        <f t="shared" si="9"/>
        <v>0</v>
      </c>
      <c r="O39" s="64">
        <f t="shared" si="10"/>
        <v>0</v>
      </c>
      <c r="P39" s="64">
        <v>100</v>
      </c>
      <c r="Q39" s="64">
        <f t="shared" si="11"/>
        <v>9600</v>
      </c>
      <c r="R39" s="122">
        <f t="shared" si="1"/>
        <v>1086</v>
      </c>
      <c r="S39" s="64">
        <f t="shared" si="2"/>
        <v>72</v>
      </c>
      <c r="T39" s="121">
        <f t="shared" si="12"/>
        <v>175</v>
      </c>
      <c r="U39" s="121">
        <v>5200</v>
      </c>
      <c r="V39" s="121">
        <f t="shared" si="3"/>
        <v>0</v>
      </c>
      <c r="W39" s="64">
        <f t="shared" si="4"/>
        <v>6533</v>
      </c>
      <c r="X39" s="64">
        <f t="shared" si="5"/>
        <v>3067</v>
      </c>
      <c r="Y39" s="173"/>
      <c r="Z39" s="28">
        <v>9600</v>
      </c>
      <c r="AA39" s="28">
        <f t="shared" si="6"/>
        <v>0</v>
      </c>
      <c r="AB39" s="14">
        <v>26</v>
      </c>
      <c r="AC39" s="14">
        <f t="shared" si="13"/>
        <v>548</v>
      </c>
      <c r="AD39" s="28">
        <v>26</v>
      </c>
      <c r="AE39" s="28" t="s">
        <v>475</v>
      </c>
      <c r="AF39" s="28">
        <v>16</v>
      </c>
      <c r="AG39" s="28">
        <v>13000</v>
      </c>
      <c r="AH39" s="28">
        <v>9600</v>
      </c>
    </row>
    <row r="40" spans="1:34" ht="90" customHeight="1">
      <c r="A40" s="155">
        <v>30</v>
      </c>
      <c r="B40" s="181" t="s">
        <v>556</v>
      </c>
      <c r="C40" s="121">
        <v>3311079827</v>
      </c>
      <c r="D40" s="64" t="s">
        <v>503</v>
      </c>
      <c r="E40" s="64" t="s">
        <v>1694</v>
      </c>
      <c r="F40" s="64">
        <v>14249</v>
      </c>
      <c r="G40" s="64">
        <v>13570</v>
      </c>
      <c r="H40" s="64">
        <v>679</v>
      </c>
      <c r="I40" s="64">
        <v>0</v>
      </c>
      <c r="J40" s="64">
        <v>0</v>
      </c>
      <c r="K40" s="121">
        <v>7</v>
      </c>
      <c r="L40" s="64">
        <f t="shared" si="7"/>
        <v>3958</v>
      </c>
      <c r="M40" s="64">
        <f t="shared" si="8"/>
        <v>198</v>
      </c>
      <c r="N40" s="64">
        <f t="shared" si="9"/>
        <v>0</v>
      </c>
      <c r="O40" s="64">
        <f t="shared" si="10"/>
        <v>0</v>
      </c>
      <c r="P40" s="64">
        <v>44</v>
      </c>
      <c r="Q40" s="64">
        <f t="shared" si="11"/>
        <v>4200</v>
      </c>
      <c r="R40" s="122">
        <f t="shared" si="1"/>
        <v>475</v>
      </c>
      <c r="S40" s="64">
        <f t="shared" si="2"/>
        <v>32</v>
      </c>
      <c r="T40" s="121">
        <f t="shared" si="12"/>
        <v>0</v>
      </c>
      <c r="U40" s="121">
        <v>570</v>
      </c>
      <c r="V40" s="121">
        <f t="shared" si="3"/>
        <v>0</v>
      </c>
      <c r="W40" s="64">
        <f t="shared" si="4"/>
        <v>1077</v>
      </c>
      <c r="X40" s="64">
        <f t="shared" si="5"/>
        <v>3123</v>
      </c>
      <c r="Y40" s="173"/>
      <c r="Z40" s="28">
        <v>4200</v>
      </c>
      <c r="AA40" s="28">
        <f t="shared" si="6"/>
        <v>0</v>
      </c>
      <c r="AB40" s="14">
        <v>26</v>
      </c>
      <c r="AC40" s="14">
        <f t="shared" si="13"/>
        <v>548</v>
      </c>
      <c r="AD40" s="28">
        <v>26</v>
      </c>
      <c r="AE40" s="28" t="s">
        <v>503</v>
      </c>
      <c r="AF40" s="28">
        <v>7</v>
      </c>
      <c r="AG40" s="28">
        <v>13000</v>
      </c>
      <c r="AH40" s="28">
        <v>4200</v>
      </c>
    </row>
    <row r="41" spans="1:34" ht="90" customHeight="1">
      <c r="A41" s="155">
        <v>31</v>
      </c>
      <c r="B41" s="121" t="s">
        <v>557</v>
      </c>
      <c r="C41" s="121">
        <v>3314238325</v>
      </c>
      <c r="D41" s="64" t="s">
        <v>535</v>
      </c>
      <c r="E41" s="64" t="s">
        <v>1694</v>
      </c>
      <c r="F41" s="64">
        <v>14249</v>
      </c>
      <c r="G41" s="64">
        <v>13570</v>
      </c>
      <c r="H41" s="64">
        <v>679</v>
      </c>
      <c r="I41" s="64">
        <v>0</v>
      </c>
      <c r="J41" s="64">
        <v>0</v>
      </c>
      <c r="K41" s="121">
        <v>24</v>
      </c>
      <c r="L41" s="64">
        <f t="shared" si="7"/>
        <v>13570</v>
      </c>
      <c r="M41" s="64">
        <f t="shared" si="8"/>
        <v>679</v>
      </c>
      <c r="N41" s="64">
        <f t="shared" si="9"/>
        <v>0</v>
      </c>
      <c r="O41" s="64">
        <f t="shared" si="10"/>
        <v>0</v>
      </c>
      <c r="P41" s="64">
        <v>151</v>
      </c>
      <c r="Q41" s="64">
        <f t="shared" si="11"/>
        <v>14400</v>
      </c>
      <c r="R41" s="122">
        <f t="shared" si="1"/>
        <v>1628</v>
      </c>
      <c r="S41" s="64">
        <f t="shared" si="2"/>
        <v>108</v>
      </c>
      <c r="T41" s="121">
        <f t="shared" si="12"/>
        <v>300</v>
      </c>
      <c r="U41" s="121">
        <v>540</v>
      </c>
      <c r="V41" s="121">
        <f t="shared" si="3"/>
        <v>0</v>
      </c>
      <c r="W41" s="64">
        <f t="shared" si="4"/>
        <v>2576</v>
      </c>
      <c r="X41" s="64">
        <f t="shared" si="5"/>
        <v>11824</v>
      </c>
      <c r="Y41" s="173"/>
      <c r="Z41" s="28">
        <v>14400</v>
      </c>
      <c r="AA41" s="28">
        <f t="shared" si="6"/>
        <v>0</v>
      </c>
      <c r="AB41" s="14">
        <v>26</v>
      </c>
      <c r="AC41" s="14">
        <f t="shared" si="13"/>
        <v>548</v>
      </c>
      <c r="AD41" s="28">
        <v>26</v>
      </c>
      <c r="AE41" s="28" t="s">
        <v>535</v>
      </c>
      <c r="AF41" s="28">
        <v>24</v>
      </c>
      <c r="AG41" s="28">
        <v>13000</v>
      </c>
      <c r="AH41" s="28">
        <v>14400</v>
      </c>
    </row>
    <row r="42" spans="1:34" ht="90" customHeight="1">
      <c r="A42" s="155">
        <v>32</v>
      </c>
      <c r="B42" s="181" t="s">
        <v>598</v>
      </c>
      <c r="C42" s="159">
        <v>3314347575</v>
      </c>
      <c r="D42" s="64" t="s">
        <v>568</v>
      </c>
      <c r="E42" s="64" t="s">
        <v>1694</v>
      </c>
      <c r="F42" s="64">
        <v>14249</v>
      </c>
      <c r="G42" s="64">
        <v>13570</v>
      </c>
      <c r="H42" s="64">
        <v>679</v>
      </c>
      <c r="I42" s="64">
        <v>0</v>
      </c>
      <c r="J42" s="64">
        <v>0</v>
      </c>
      <c r="K42" s="121">
        <v>19</v>
      </c>
      <c r="L42" s="64">
        <f t="shared" si="7"/>
        <v>10743</v>
      </c>
      <c r="M42" s="64">
        <f t="shared" si="8"/>
        <v>538</v>
      </c>
      <c r="N42" s="64">
        <f t="shared" si="9"/>
        <v>0</v>
      </c>
      <c r="O42" s="64">
        <f t="shared" si="10"/>
        <v>0</v>
      </c>
      <c r="P42" s="64">
        <v>119</v>
      </c>
      <c r="Q42" s="64">
        <f t="shared" si="11"/>
        <v>11400</v>
      </c>
      <c r="R42" s="122">
        <f t="shared" si="1"/>
        <v>1289</v>
      </c>
      <c r="S42" s="64">
        <f t="shared" si="2"/>
        <v>86</v>
      </c>
      <c r="T42" s="121">
        <f t="shared" si="12"/>
        <v>300</v>
      </c>
      <c r="U42" s="121">
        <v>4040</v>
      </c>
      <c r="V42" s="121">
        <f t="shared" si="3"/>
        <v>0</v>
      </c>
      <c r="W42" s="64">
        <f t="shared" si="4"/>
        <v>5715</v>
      </c>
      <c r="X42" s="64">
        <f t="shared" si="5"/>
        <v>5685</v>
      </c>
      <c r="Y42" s="173"/>
      <c r="Z42" s="28">
        <v>11400</v>
      </c>
      <c r="AA42" s="28">
        <f t="shared" si="6"/>
        <v>0</v>
      </c>
      <c r="AB42" s="14">
        <v>26</v>
      </c>
      <c r="AC42" s="14">
        <f t="shared" si="13"/>
        <v>548</v>
      </c>
      <c r="AD42" s="28">
        <v>26</v>
      </c>
      <c r="AE42" s="28" t="s">
        <v>568</v>
      </c>
      <c r="AF42" s="28">
        <v>19</v>
      </c>
      <c r="AG42" s="28">
        <v>13000</v>
      </c>
      <c r="AH42" s="28">
        <v>11400</v>
      </c>
    </row>
    <row r="43" spans="1:34" ht="90" customHeight="1">
      <c r="A43" s="155">
        <v>33</v>
      </c>
      <c r="B43" s="181" t="s">
        <v>599</v>
      </c>
      <c r="C43" s="159">
        <v>3314347558</v>
      </c>
      <c r="D43" s="64" t="s">
        <v>570</v>
      </c>
      <c r="E43" s="64" t="s">
        <v>1694</v>
      </c>
      <c r="F43" s="64">
        <v>14249</v>
      </c>
      <c r="G43" s="64">
        <v>13570</v>
      </c>
      <c r="H43" s="64">
        <v>679</v>
      </c>
      <c r="I43" s="64">
        <v>0</v>
      </c>
      <c r="J43" s="64">
        <v>0</v>
      </c>
      <c r="K43" s="121">
        <v>22</v>
      </c>
      <c r="L43" s="64">
        <f t="shared" si="7"/>
        <v>12439</v>
      </c>
      <c r="M43" s="64">
        <f t="shared" si="8"/>
        <v>622</v>
      </c>
      <c r="N43" s="64">
        <f t="shared" si="9"/>
        <v>0</v>
      </c>
      <c r="O43" s="64">
        <f t="shared" si="10"/>
        <v>0</v>
      </c>
      <c r="P43" s="64">
        <v>139</v>
      </c>
      <c r="Q43" s="64">
        <f t="shared" si="11"/>
        <v>13200</v>
      </c>
      <c r="R43" s="122">
        <f t="shared" si="1"/>
        <v>1493</v>
      </c>
      <c r="S43" s="64">
        <f t="shared" si="2"/>
        <v>99</v>
      </c>
      <c r="T43" s="121">
        <f t="shared" si="12"/>
        <v>300</v>
      </c>
      <c r="U43" s="121">
        <v>460</v>
      </c>
      <c r="V43" s="121">
        <f t="shared" si="3"/>
        <v>0</v>
      </c>
      <c r="W43" s="64">
        <f t="shared" si="4"/>
        <v>2352</v>
      </c>
      <c r="X43" s="64">
        <f t="shared" si="5"/>
        <v>10848</v>
      </c>
      <c r="Y43" s="173"/>
      <c r="Z43" s="28">
        <v>13200</v>
      </c>
      <c r="AA43" s="28">
        <f t="shared" si="6"/>
        <v>0</v>
      </c>
      <c r="AB43" s="14">
        <v>26</v>
      </c>
      <c r="AC43" s="14">
        <f t="shared" si="13"/>
        <v>548</v>
      </c>
      <c r="AD43" s="28">
        <v>26</v>
      </c>
      <c r="AE43" s="28" t="s">
        <v>570</v>
      </c>
      <c r="AF43" s="28">
        <v>22</v>
      </c>
      <c r="AG43" s="28">
        <v>13000</v>
      </c>
      <c r="AH43" s="28">
        <v>13200</v>
      </c>
    </row>
    <row r="44" spans="1:34" ht="90" customHeight="1">
      <c r="A44" s="155">
        <v>34</v>
      </c>
      <c r="B44" s="181" t="s">
        <v>600</v>
      </c>
      <c r="C44" s="159">
        <v>3312534040</v>
      </c>
      <c r="D44" s="64" t="s">
        <v>571</v>
      </c>
      <c r="E44" s="64" t="s">
        <v>1694</v>
      </c>
      <c r="F44" s="64">
        <v>14249</v>
      </c>
      <c r="G44" s="64">
        <v>13570</v>
      </c>
      <c r="H44" s="64">
        <v>679</v>
      </c>
      <c r="I44" s="64">
        <v>0</v>
      </c>
      <c r="J44" s="64">
        <v>0</v>
      </c>
      <c r="K44" s="121">
        <v>13</v>
      </c>
      <c r="L44" s="64">
        <f t="shared" si="7"/>
        <v>7350</v>
      </c>
      <c r="M44" s="64">
        <f t="shared" si="8"/>
        <v>368</v>
      </c>
      <c r="N44" s="64">
        <f t="shared" si="9"/>
        <v>0</v>
      </c>
      <c r="O44" s="64">
        <f t="shared" si="10"/>
        <v>0</v>
      </c>
      <c r="P44" s="64">
        <v>82</v>
      </c>
      <c r="Q44" s="64">
        <f t="shared" si="11"/>
        <v>7800</v>
      </c>
      <c r="R44" s="122">
        <f t="shared" si="1"/>
        <v>882</v>
      </c>
      <c r="S44" s="64">
        <f t="shared" si="2"/>
        <v>59</v>
      </c>
      <c r="T44" s="121">
        <f t="shared" si="12"/>
        <v>175</v>
      </c>
      <c r="U44" s="121">
        <v>210</v>
      </c>
      <c r="V44" s="121">
        <f t="shared" si="3"/>
        <v>0</v>
      </c>
      <c r="W44" s="64">
        <f t="shared" si="4"/>
        <v>1326</v>
      </c>
      <c r="X44" s="64">
        <f t="shared" si="5"/>
        <v>6474</v>
      </c>
      <c r="Y44" s="173"/>
      <c r="Z44" s="28">
        <v>7800</v>
      </c>
      <c r="AA44" s="28">
        <f t="shared" si="6"/>
        <v>0</v>
      </c>
      <c r="AB44" s="14">
        <v>26</v>
      </c>
      <c r="AC44" s="14">
        <f t="shared" si="13"/>
        <v>548</v>
      </c>
      <c r="AD44" s="28">
        <v>26</v>
      </c>
      <c r="AE44" s="28" t="s">
        <v>571</v>
      </c>
      <c r="AF44" s="28">
        <v>13</v>
      </c>
      <c r="AG44" s="28">
        <v>13000</v>
      </c>
      <c r="AH44" s="28">
        <v>7800</v>
      </c>
    </row>
    <row r="45" spans="1:34" ht="90" customHeight="1">
      <c r="A45" s="155">
        <v>35</v>
      </c>
      <c r="B45" s="181" t="s">
        <v>601</v>
      </c>
      <c r="C45" s="159">
        <v>3311432145</v>
      </c>
      <c r="D45" s="64" t="s">
        <v>573</v>
      </c>
      <c r="E45" s="64" t="s">
        <v>1694</v>
      </c>
      <c r="F45" s="64">
        <v>14249</v>
      </c>
      <c r="G45" s="64">
        <v>13570</v>
      </c>
      <c r="H45" s="64">
        <v>679</v>
      </c>
      <c r="I45" s="64">
        <v>0</v>
      </c>
      <c r="J45" s="64">
        <v>0</v>
      </c>
      <c r="K45" s="121">
        <v>20</v>
      </c>
      <c r="L45" s="64">
        <f t="shared" si="7"/>
        <v>11308</v>
      </c>
      <c r="M45" s="64">
        <f t="shared" si="8"/>
        <v>566</v>
      </c>
      <c r="N45" s="64">
        <f t="shared" si="9"/>
        <v>0</v>
      </c>
      <c r="O45" s="64">
        <f t="shared" si="10"/>
        <v>0</v>
      </c>
      <c r="P45" s="64">
        <v>126</v>
      </c>
      <c r="Q45" s="64">
        <f t="shared" si="11"/>
        <v>12000</v>
      </c>
      <c r="R45" s="122">
        <f t="shared" si="1"/>
        <v>1357</v>
      </c>
      <c r="S45" s="64">
        <f t="shared" si="2"/>
        <v>90</v>
      </c>
      <c r="T45" s="121">
        <f t="shared" si="12"/>
        <v>300</v>
      </c>
      <c r="U45" s="121">
        <v>200</v>
      </c>
      <c r="V45" s="121">
        <f t="shared" si="3"/>
        <v>0</v>
      </c>
      <c r="W45" s="64">
        <f t="shared" si="4"/>
        <v>1947</v>
      </c>
      <c r="X45" s="64">
        <f t="shared" si="5"/>
        <v>10053</v>
      </c>
      <c r="Y45" s="173"/>
      <c r="Z45" s="28">
        <v>12000</v>
      </c>
      <c r="AA45" s="28">
        <f t="shared" si="6"/>
        <v>0</v>
      </c>
      <c r="AB45" s="14">
        <v>26</v>
      </c>
      <c r="AC45" s="14">
        <f t="shared" si="13"/>
        <v>548</v>
      </c>
      <c r="AD45" s="28">
        <v>26</v>
      </c>
      <c r="AE45" s="28" t="s">
        <v>573</v>
      </c>
      <c r="AF45" s="28">
        <v>20</v>
      </c>
      <c r="AG45" s="28">
        <v>13000</v>
      </c>
      <c r="AH45" s="28">
        <v>12000</v>
      </c>
    </row>
    <row r="46" spans="1:34" ht="90" customHeight="1">
      <c r="A46" s="155">
        <v>36</v>
      </c>
      <c r="B46" s="181" t="s">
        <v>602</v>
      </c>
      <c r="C46" s="159">
        <v>3314347634</v>
      </c>
      <c r="D46" s="64" t="s">
        <v>574</v>
      </c>
      <c r="E46" s="64" t="s">
        <v>1694</v>
      </c>
      <c r="F46" s="64">
        <v>14249</v>
      </c>
      <c r="G46" s="64">
        <v>13570</v>
      </c>
      <c r="H46" s="64">
        <v>679</v>
      </c>
      <c r="I46" s="64">
        <v>0</v>
      </c>
      <c r="J46" s="64">
        <v>0</v>
      </c>
      <c r="K46" s="121">
        <v>24</v>
      </c>
      <c r="L46" s="64">
        <f t="shared" si="7"/>
        <v>13570</v>
      </c>
      <c r="M46" s="64">
        <f t="shared" si="8"/>
        <v>679</v>
      </c>
      <c r="N46" s="64">
        <f t="shared" si="9"/>
        <v>0</v>
      </c>
      <c r="O46" s="64">
        <f t="shared" si="10"/>
        <v>0</v>
      </c>
      <c r="P46" s="64">
        <v>1351</v>
      </c>
      <c r="Q46" s="64">
        <f t="shared" si="11"/>
        <v>15600</v>
      </c>
      <c r="R46" s="122">
        <f t="shared" si="1"/>
        <v>1628</v>
      </c>
      <c r="S46" s="64">
        <f t="shared" si="2"/>
        <v>117</v>
      </c>
      <c r="T46" s="121">
        <f t="shared" si="12"/>
        <v>300</v>
      </c>
      <c r="U46" s="121">
        <v>500</v>
      </c>
      <c r="V46" s="121">
        <f t="shared" si="3"/>
        <v>0</v>
      </c>
      <c r="W46" s="64">
        <f t="shared" si="4"/>
        <v>2545</v>
      </c>
      <c r="X46" s="64">
        <f t="shared" si="5"/>
        <v>13055</v>
      </c>
      <c r="Y46" s="173"/>
      <c r="Z46" s="28">
        <v>15600</v>
      </c>
      <c r="AA46" s="28">
        <f t="shared" si="6"/>
        <v>0</v>
      </c>
      <c r="AB46" s="14">
        <v>26</v>
      </c>
      <c r="AC46" s="14">
        <f t="shared" si="13"/>
        <v>548</v>
      </c>
      <c r="AD46" s="28">
        <v>26</v>
      </c>
      <c r="AE46" s="28" t="s">
        <v>574</v>
      </c>
      <c r="AF46" s="28">
        <v>24</v>
      </c>
      <c r="AG46" s="28">
        <v>13000</v>
      </c>
      <c r="AH46" s="28">
        <v>15600</v>
      </c>
    </row>
    <row r="47" spans="1:34" ht="90" customHeight="1">
      <c r="A47" s="155">
        <v>37</v>
      </c>
      <c r="B47" s="181" t="s">
        <v>603</v>
      </c>
      <c r="C47" s="159">
        <v>3314348232</v>
      </c>
      <c r="D47" s="64" t="s">
        <v>576</v>
      </c>
      <c r="E47" s="64" t="s">
        <v>1694</v>
      </c>
      <c r="F47" s="64">
        <v>14249</v>
      </c>
      <c r="G47" s="64">
        <v>13570</v>
      </c>
      <c r="H47" s="64">
        <v>679</v>
      </c>
      <c r="I47" s="64">
        <v>0</v>
      </c>
      <c r="J47" s="64">
        <v>0</v>
      </c>
      <c r="K47" s="121">
        <v>24</v>
      </c>
      <c r="L47" s="64">
        <f t="shared" si="7"/>
        <v>13570</v>
      </c>
      <c r="M47" s="64">
        <f t="shared" si="8"/>
        <v>679</v>
      </c>
      <c r="N47" s="64">
        <f t="shared" si="9"/>
        <v>0</v>
      </c>
      <c r="O47" s="64">
        <f t="shared" si="10"/>
        <v>0</v>
      </c>
      <c r="P47" s="64">
        <v>1351</v>
      </c>
      <c r="Q47" s="64">
        <f t="shared" si="11"/>
        <v>15600</v>
      </c>
      <c r="R47" s="122">
        <f t="shared" si="1"/>
        <v>1628</v>
      </c>
      <c r="S47" s="64">
        <f t="shared" si="2"/>
        <v>117</v>
      </c>
      <c r="T47" s="121">
        <f t="shared" si="12"/>
        <v>300</v>
      </c>
      <c r="U47" s="121">
        <v>1410</v>
      </c>
      <c r="V47" s="121">
        <f t="shared" si="3"/>
        <v>0</v>
      </c>
      <c r="W47" s="64">
        <f t="shared" si="4"/>
        <v>3455</v>
      </c>
      <c r="X47" s="64">
        <f t="shared" si="5"/>
        <v>12145</v>
      </c>
      <c r="Y47" s="173"/>
      <c r="Z47" s="28">
        <v>15600</v>
      </c>
      <c r="AA47" s="28">
        <f t="shared" si="6"/>
        <v>0</v>
      </c>
      <c r="AB47" s="14">
        <v>26</v>
      </c>
      <c r="AC47" s="14">
        <f t="shared" si="13"/>
        <v>548</v>
      </c>
      <c r="AD47" s="28">
        <v>26</v>
      </c>
      <c r="AE47" s="28" t="s">
        <v>576</v>
      </c>
      <c r="AF47" s="28">
        <v>24</v>
      </c>
      <c r="AG47" s="28">
        <v>13000</v>
      </c>
      <c r="AH47" s="28">
        <v>15600</v>
      </c>
    </row>
    <row r="48" spans="1:34" ht="90" customHeight="1">
      <c r="A48" s="155">
        <v>38</v>
      </c>
      <c r="B48" s="181" t="s">
        <v>604</v>
      </c>
      <c r="C48" s="159">
        <v>3311079668</v>
      </c>
      <c r="D48" s="64" t="s">
        <v>583</v>
      </c>
      <c r="E48" s="64" t="s">
        <v>1694</v>
      </c>
      <c r="F48" s="64">
        <v>14249</v>
      </c>
      <c r="G48" s="64">
        <v>13570</v>
      </c>
      <c r="H48" s="64">
        <v>679</v>
      </c>
      <c r="I48" s="64">
        <v>0</v>
      </c>
      <c r="J48" s="64">
        <v>0</v>
      </c>
      <c r="K48" s="121">
        <v>23</v>
      </c>
      <c r="L48" s="64">
        <f t="shared" si="7"/>
        <v>13005</v>
      </c>
      <c r="M48" s="64">
        <f t="shared" si="8"/>
        <v>651</v>
      </c>
      <c r="N48" s="64">
        <f t="shared" si="9"/>
        <v>0</v>
      </c>
      <c r="O48" s="64">
        <f t="shared" si="10"/>
        <v>0</v>
      </c>
      <c r="P48" s="64">
        <v>144</v>
      </c>
      <c r="Q48" s="64">
        <f t="shared" si="11"/>
        <v>13800</v>
      </c>
      <c r="R48" s="122">
        <f t="shared" si="1"/>
        <v>1561</v>
      </c>
      <c r="S48" s="64">
        <f t="shared" si="2"/>
        <v>104</v>
      </c>
      <c r="T48" s="121">
        <f t="shared" si="12"/>
        <v>300</v>
      </c>
      <c r="U48" s="121">
        <v>1730</v>
      </c>
      <c r="V48" s="121">
        <f t="shared" si="3"/>
        <v>0</v>
      </c>
      <c r="W48" s="64">
        <f t="shared" si="4"/>
        <v>3695</v>
      </c>
      <c r="X48" s="64">
        <f t="shared" si="5"/>
        <v>10105</v>
      </c>
      <c r="Y48" s="173"/>
      <c r="Z48" s="28">
        <v>13800</v>
      </c>
      <c r="AA48" s="28">
        <f t="shared" si="6"/>
        <v>0</v>
      </c>
      <c r="AB48" s="14">
        <v>26</v>
      </c>
      <c r="AC48" s="14">
        <f t="shared" si="13"/>
        <v>548</v>
      </c>
      <c r="AD48" s="28">
        <v>26</v>
      </c>
      <c r="AE48" s="28" t="s">
        <v>583</v>
      </c>
      <c r="AF48" s="28">
        <v>23</v>
      </c>
      <c r="AG48" s="28">
        <v>13000</v>
      </c>
      <c r="AH48" s="28">
        <v>13800</v>
      </c>
    </row>
    <row r="49" spans="1:34" ht="90" customHeight="1">
      <c r="A49" s="155">
        <v>39</v>
      </c>
      <c r="B49" s="181" t="s">
        <v>605</v>
      </c>
      <c r="C49" s="159">
        <v>3313109635</v>
      </c>
      <c r="D49" s="64" t="s">
        <v>584</v>
      </c>
      <c r="E49" s="64" t="s">
        <v>1694</v>
      </c>
      <c r="F49" s="64">
        <v>14249</v>
      </c>
      <c r="G49" s="64">
        <v>13570</v>
      </c>
      <c r="H49" s="64">
        <v>679</v>
      </c>
      <c r="I49" s="64">
        <v>0</v>
      </c>
      <c r="J49" s="64">
        <v>0</v>
      </c>
      <c r="K49" s="121">
        <v>20</v>
      </c>
      <c r="L49" s="64">
        <f t="shared" si="7"/>
        <v>11308</v>
      </c>
      <c r="M49" s="64">
        <f t="shared" si="8"/>
        <v>566</v>
      </c>
      <c r="N49" s="64">
        <f t="shared" si="9"/>
        <v>0</v>
      </c>
      <c r="O49" s="64">
        <f t="shared" si="10"/>
        <v>0</v>
      </c>
      <c r="P49" s="64">
        <v>126</v>
      </c>
      <c r="Q49" s="64">
        <f t="shared" si="11"/>
        <v>12000</v>
      </c>
      <c r="R49" s="122">
        <f t="shared" si="1"/>
        <v>1357</v>
      </c>
      <c r="S49" s="64">
        <f t="shared" si="2"/>
        <v>90</v>
      </c>
      <c r="T49" s="121">
        <f t="shared" si="12"/>
        <v>300</v>
      </c>
      <c r="U49" s="121">
        <v>1200</v>
      </c>
      <c r="V49" s="121">
        <f t="shared" si="3"/>
        <v>0</v>
      </c>
      <c r="W49" s="64">
        <f t="shared" si="4"/>
        <v>2947</v>
      </c>
      <c r="X49" s="64">
        <f t="shared" si="5"/>
        <v>9053</v>
      </c>
      <c r="Y49" s="173"/>
      <c r="Z49" s="28">
        <v>12000</v>
      </c>
      <c r="AA49" s="28">
        <f t="shared" si="6"/>
        <v>0</v>
      </c>
      <c r="AB49" s="14">
        <v>26</v>
      </c>
      <c r="AC49" s="14">
        <f t="shared" si="13"/>
        <v>548</v>
      </c>
      <c r="AD49" s="28">
        <v>26</v>
      </c>
      <c r="AE49" s="28" t="s">
        <v>584</v>
      </c>
      <c r="AF49" s="28">
        <v>20</v>
      </c>
      <c r="AG49" s="28">
        <v>13000</v>
      </c>
      <c r="AH49" s="28">
        <v>12000</v>
      </c>
    </row>
    <row r="50" spans="1:34" ht="90" customHeight="1">
      <c r="A50" s="155">
        <v>40</v>
      </c>
      <c r="B50" s="181" t="s">
        <v>606</v>
      </c>
      <c r="C50" s="159">
        <v>3314371608</v>
      </c>
      <c r="D50" s="64" t="s">
        <v>587</v>
      </c>
      <c r="E50" s="64" t="s">
        <v>1694</v>
      </c>
      <c r="F50" s="64">
        <v>14249</v>
      </c>
      <c r="G50" s="64">
        <v>13570</v>
      </c>
      <c r="H50" s="64">
        <v>679</v>
      </c>
      <c r="I50" s="64">
        <v>0</v>
      </c>
      <c r="J50" s="64">
        <v>0</v>
      </c>
      <c r="K50" s="121">
        <v>12</v>
      </c>
      <c r="L50" s="64">
        <f t="shared" si="7"/>
        <v>6785</v>
      </c>
      <c r="M50" s="64">
        <f t="shared" si="8"/>
        <v>340</v>
      </c>
      <c r="N50" s="64">
        <f t="shared" si="9"/>
        <v>0</v>
      </c>
      <c r="O50" s="64">
        <f t="shared" si="10"/>
        <v>0</v>
      </c>
      <c r="P50" s="64">
        <v>75</v>
      </c>
      <c r="Q50" s="64">
        <f t="shared" si="11"/>
        <v>7200</v>
      </c>
      <c r="R50" s="122">
        <f t="shared" si="1"/>
        <v>814</v>
      </c>
      <c r="S50" s="64">
        <f t="shared" si="2"/>
        <v>54</v>
      </c>
      <c r="T50" s="121">
        <f t="shared" si="12"/>
        <v>0</v>
      </c>
      <c r="U50" s="121">
        <v>460</v>
      </c>
      <c r="V50" s="121">
        <f t="shared" si="3"/>
        <v>0</v>
      </c>
      <c r="W50" s="64">
        <f t="shared" si="4"/>
        <v>1328</v>
      </c>
      <c r="X50" s="64">
        <f t="shared" si="5"/>
        <v>5872</v>
      </c>
      <c r="Y50" s="173"/>
      <c r="Z50" s="28">
        <v>7200</v>
      </c>
      <c r="AA50" s="28">
        <f t="shared" si="6"/>
        <v>0</v>
      </c>
      <c r="AB50" s="14">
        <v>26</v>
      </c>
      <c r="AC50" s="14">
        <f t="shared" si="13"/>
        <v>548</v>
      </c>
      <c r="AD50" s="28">
        <v>26</v>
      </c>
      <c r="AE50" s="28" t="s">
        <v>587</v>
      </c>
      <c r="AF50" s="28">
        <v>12</v>
      </c>
      <c r="AG50" s="28">
        <v>13000</v>
      </c>
      <c r="AH50" s="28">
        <v>7200</v>
      </c>
    </row>
    <row r="51" spans="1:34" ht="90" customHeight="1">
      <c r="A51" s="155">
        <v>41</v>
      </c>
      <c r="B51" s="163" t="s">
        <v>640</v>
      </c>
      <c r="C51" s="121">
        <v>3314484842</v>
      </c>
      <c r="D51" s="64" t="s">
        <v>440</v>
      </c>
      <c r="E51" s="64" t="s">
        <v>1694</v>
      </c>
      <c r="F51" s="64">
        <v>14249</v>
      </c>
      <c r="G51" s="64">
        <v>13570</v>
      </c>
      <c r="H51" s="64">
        <v>679</v>
      </c>
      <c r="I51" s="64">
        <v>0</v>
      </c>
      <c r="J51" s="64">
        <v>0</v>
      </c>
      <c r="K51" s="121">
        <v>24</v>
      </c>
      <c r="L51" s="64">
        <f t="shared" si="7"/>
        <v>13570</v>
      </c>
      <c r="M51" s="64">
        <f t="shared" si="8"/>
        <v>679</v>
      </c>
      <c r="N51" s="64">
        <f t="shared" si="9"/>
        <v>0</v>
      </c>
      <c r="O51" s="64">
        <f t="shared" si="10"/>
        <v>0</v>
      </c>
      <c r="P51" s="64">
        <v>1351</v>
      </c>
      <c r="Q51" s="64">
        <f t="shared" si="11"/>
        <v>15600</v>
      </c>
      <c r="R51" s="122">
        <f t="shared" si="1"/>
        <v>1628</v>
      </c>
      <c r="S51" s="64">
        <f t="shared" si="2"/>
        <v>117</v>
      </c>
      <c r="T51" s="121">
        <f t="shared" si="12"/>
        <v>300</v>
      </c>
      <c r="U51" s="121">
        <v>560</v>
      </c>
      <c r="V51" s="121">
        <f t="shared" si="3"/>
        <v>0</v>
      </c>
      <c r="W51" s="64">
        <f t="shared" si="4"/>
        <v>2605</v>
      </c>
      <c r="X51" s="64">
        <f t="shared" si="5"/>
        <v>12995</v>
      </c>
      <c r="Y51" s="173"/>
      <c r="Z51" s="28">
        <v>15600</v>
      </c>
      <c r="AA51" s="28">
        <f t="shared" si="6"/>
        <v>0</v>
      </c>
      <c r="AB51" s="14">
        <v>26</v>
      </c>
      <c r="AC51" s="14">
        <f t="shared" si="13"/>
        <v>548</v>
      </c>
      <c r="AD51" s="28">
        <v>26</v>
      </c>
      <c r="AE51" s="28" t="s">
        <v>440</v>
      </c>
      <c r="AF51" s="28">
        <v>24</v>
      </c>
      <c r="AG51" s="28">
        <v>13000</v>
      </c>
      <c r="AH51" s="28">
        <v>15600</v>
      </c>
    </row>
    <row r="52" spans="1:34" ht="90" customHeight="1">
      <c r="A52" s="155">
        <v>42</v>
      </c>
      <c r="B52" s="163" t="s">
        <v>641</v>
      </c>
      <c r="C52" s="121">
        <v>3314484854</v>
      </c>
      <c r="D52" s="64" t="s">
        <v>617</v>
      </c>
      <c r="E52" s="64" t="s">
        <v>1694</v>
      </c>
      <c r="F52" s="64">
        <v>14249</v>
      </c>
      <c r="G52" s="64">
        <v>13570</v>
      </c>
      <c r="H52" s="64">
        <v>679</v>
      </c>
      <c r="I52" s="64">
        <v>0</v>
      </c>
      <c r="J52" s="64">
        <v>0</v>
      </c>
      <c r="K52" s="121">
        <v>13</v>
      </c>
      <c r="L52" s="64">
        <f t="shared" si="7"/>
        <v>7350</v>
      </c>
      <c r="M52" s="64">
        <f t="shared" si="8"/>
        <v>368</v>
      </c>
      <c r="N52" s="64">
        <f t="shared" si="9"/>
        <v>0</v>
      </c>
      <c r="O52" s="64">
        <f t="shared" si="10"/>
        <v>0</v>
      </c>
      <c r="P52" s="64">
        <v>82</v>
      </c>
      <c r="Q52" s="64">
        <f t="shared" si="11"/>
        <v>7800</v>
      </c>
      <c r="R52" s="122">
        <f t="shared" si="1"/>
        <v>882</v>
      </c>
      <c r="S52" s="64">
        <f t="shared" si="2"/>
        <v>59</v>
      </c>
      <c r="T52" s="121">
        <f t="shared" si="12"/>
        <v>175</v>
      </c>
      <c r="U52" s="121">
        <v>3630</v>
      </c>
      <c r="V52" s="121">
        <f t="shared" si="3"/>
        <v>0</v>
      </c>
      <c r="W52" s="64">
        <f t="shared" si="4"/>
        <v>4746</v>
      </c>
      <c r="X52" s="64">
        <f t="shared" si="5"/>
        <v>3054</v>
      </c>
      <c r="Y52" s="173"/>
      <c r="Z52" s="28">
        <v>7800</v>
      </c>
      <c r="AA52" s="28">
        <f t="shared" si="6"/>
        <v>0</v>
      </c>
      <c r="AB52" s="14">
        <v>26</v>
      </c>
      <c r="AC52" s="14">
        <f t="shared" si="13"/>
        <v>548</v>
      </c>
      <c r="AD52" s="28">
        <v>26</v>
      </c>
      <c r="AE52" s="28" t="s">
        <v>617</v>
      </c>
      <c r="AF52" s="28">
        <v>13</v>
      </c>
      <c r="AG52" s="28">
        <v>13000</v>
      </c>
      <c r="AH52" s="28">
        <v>7800</v>
      </c>
    </row>
    <row r="53" spans="1:34" ht="90" customHeight="1">
      <c r="A53" s="155">
        <v>43</v>
      </c>
      <c r="B53" s="163" t="s">
        <v>701</v>
      </c>
      <c r="C53" s="121">
        <v>3308705449</v>
      </c>
      <c r="D53" s="64" t="s">
        <v>659</v>
      </c>
      <c r="E53" s="64" t="s">
        <v>1694</v>
      </c>
      <c r="F53" s="64">
        <v>14249</v>
      </c>
      <c r="G53" s="64">
        <v>13570</v>
      </c>
      <c r="H53" s="64">
        <v>679</v>
      </c>
      <c r="I53" s="64">
        <v>0</v>
      </c>
      <c r="J53" s="64">
        <v>0</v>
      </c>
      <c r="K53" s="121">
        <v>24</v>
      </c>
      <c r="L53" s="64">
        <f t="shared" si="7"/>
        <v>13570</v>
      </c>
      <c r="M53" s="64">
        <f t="shared" si="8"/>
        <v>679</v>
      </c>
      <c r="N53" s="64">
        <f t="shared" si="9"/>
        <v>0</v>
      </c>
      <c r="O53" s="64">
        <f t="shared" si="10"/>
        <v>0</v>
      </c>
      <c r="P53" s="64">
        <v>1951</v>
      </c>
      <c r="Q53" s="64">
        <f t="shared" si="11"/>
        <v>16200</v>
      </c>
      <c r="R53" s="122">
        <f t="shared" si="1"/>
        <v>1628</v>
      </c>
      <c r="S53" s="64">
        <f t="shared" si="2"/>
        <v>122</v>
      </c>
      <c r="T53" s="121">
        <f t="shared" si="12"/>
        <v>300</v>
      </c>
      <c r="U53" s="121">
        <v>1090</v>
      </c>
      <c r="V53" s="121">
        <f t="shared" si="3"/>
        <v>0</v>
      </c>
      <c r="W53" s="64">
        <f t="shared" si="4"/>
        <v>3140</v>
      </c>
      <c r="X53" s="64">
        <f t="shared" si="5"/>
        <v>13060</v>
      </c>
      <c r="Y53" s="173"/>
      <c r="Z53" s="28">
        <v>16200</v>
      </c>
      <c r="AA53" s="28">
        <f t="shared" si="6"/>
        <v>0</v>
      </c>
      <c r="AB53" s="14">
        <v>26</v>
      </c>
      <c r="AC53" s="14">
        <f t="shared" si="13"/>
        <v>548</v>
      </c>
      <c r="AD53" s="28">
        <v>26</v>
      </c>
      <c r="AE53" s="28" t="s">
        <v>659</v>
      </c>
      <c r="AF53" s="28">
        <v>24</v>
      </c>
      <c r="AG53" s="28">
        <v>13000</v>
      </c>
      <c r="AH53" s="28">
        <v>16200</v>
      </c>
    </row>
    <row r="54" spans="1:34" ht="90" customHeight="1">
      <c r="A54" s="155">
        <v>44</v>
      </c>
      <c r="B54" s="163" t="s">
        <v>711</v>
      </c>
      <c r="C54" s="121">
        <v>3314529125</v>
      </c>
      <c r="D54" s="64" t="s">
        <v>660</v>
      </c>
      <c r="E54" s="64" t="s">
        <v>1694</v>
      </c>
      <c r="F54" s="64">
        <v>14249</v>
      </c>
      <c r="G54" s="64">
        <v>13570</v>
      </c>
      <c r="H54" s="64">
        <v>679</v>
      </c>
      <c r="I54" s="64">
        <v>0</v>
      </c>
      <c r="J54" s="64">
        <v>0</v>
      </c>
      <c r="K54" s="121">
        <v>7</v>
      </c>
      <c r="L54" s="64">
        <f t="shared" si="7"/>
        <v>3958</v>
      </c>
      <c r="M54" s="64">
        <f t="shared" si="8"/>
        <v>198</v>
      </c>
      <c r="N54" s="64">
        <f t="shared" si="9"/>
        <v>0</v>
      </c>
      <c r="O54" s="64">
        <f t="shared" si="10"/>
        <v>0</v>
      </c>
      <c r="P54" s="64">
        <v>44</v>
      </c>
      <c r="Q54" s="64">
        <f t="shared" si="11"/>
        <v>4200</v>
      </c>
      <c r="R54" s="122">
        <f t="shared" si="1"/>
        <v>475</v>
      </c>
      <c r="S54" s="64">
        <f t="shared" si="2"/>
        <v>32</v>
      </c>
      <c r="T54" s="121">
        <f t="shared" si="12"/>
        <v>0</v>
      </c>
      <c r="U54" s="121">
        <v>0</v>
      </c>
      <c r="V54" s="121">
        <f t="shared" si="3"/>
        <v>0</v>
      </c>
      <c r="W54" s="64">
        <f t="shared" si="4"/>
        <v>507</v>
      </c>
      <c r="X54" s="64">
        <f t="shared" si="5"/>
        <v>3693</v>
      </c>
      <c r="Y54" s="173"/>
      <c r="Z54" s="28">
        <v>4200</v>
      </c>
      <c r="AA54" s="28">
        <f t="shared" si="6"/>
        <v>0</v>
      </c>
      <c r="AB54" s="14">
        <v>26</v>
      </c>
      <c r="AC54" s="14">
        <f t="shared" si="13"/>
        <v>548</v>
      </c>
      <c r="AD54" s="28">
        <v>26</v>
      </c>
      <c r="AE54" s="28" t="s">
        <v>660</v>
      </c>
      <c r="AF54" s="28">
        <v>7</v>
      </c>
      <c r="AG54" s="28">
        <v>13000</v>
      </c>
      <c r="AH54" s="28">
        <v>4200</v>
      </c>
    </row>
    <row r="55" spans="1:34" ht="90" customHeight="1">
      <c r="A55" s="155">
        <v>45</v>
      </c>
      <c r="B55" s="163">
        <v>101187556297</v>
      </c>
      <c r="C55" s="121">
        <v>3314528559</v>
      </c>
      <c r="D55" s="64" t="s">
        <v>665</v>
      </c>
      <c r="E55" s="64" t="s">
        <v>1694</v>
      </c>
      <c r="F55" s="64">
        <v>14249</v>
      </c>
      <c r="G55" s="64">
        <v>13570</v>
      </c>
      <c r="H55" s="64">
        <v>679</v>
      </c>
      <c r="I55" s="64">
        <v>0</v>
      </c>
      <c r="J55" s="64">
        <v>0</v>
      </c>
      <c r="K55" s="121">
        <v>23</v>
      </c>
      <c r="L55" s="64">
        <f t="shared" si="7"/>
        <v>13005</v>
      </c>
      <c r="M55" s="64">
        <f t="shared" si="8"/>
        <v>651</v>
      </c>
      <c r="N55" s="64">
        <f t="shared" si="9"/>
        <v>0</v>
      </c>
      <c r="O55" s="64">
        <f t="shared" si="10"/>
        <v>0</v>
      </c>
      <c r="P55" s="64">
        <v>144</v>
      </c>
      <c r="Q55" s="64">
        <f t="shared" si="11"/>
        <v>13800</v>
      </c>
      <c r="R55" s="122">
        <f t="shared" si="1"/>
        <v>1561</v>
      </c>
      <c r="S55" s="64">
        <f t="shared" si="2"/>
        <v>104</v>
      </c>
      <c r="T55" s="121">
        <f t="shared" si="12"/>
        <v>300</v>
      </c>
      <c r="U55" s="121">
        <v>230</v>
      </c>
      <c r="V55" s="121">
        <f t="shared" si="3"/>
        <v>0</v>
      </c>
      <c r="W55" s="64">
        <f t="shared" si="4"/>
        <v>2195</v>
      </c>
      <c r="X55" s="64">
        <f t="shared" si="5"/>
        <v>11605</v>
      </c>
      <c r="Y55" s="173"/>
      <c r="Z55" s="28">
        <v>13800</v>
      </c>
      <c r="AA55" s="28">
        <f t="shared" si="6"/>
        <v>0</v>
      </c>
      <c r="AB55" s="14">
        <v>26</v>
      </c>
      <c r="AC55" s="14">
        <f t="shared" si="13"/>
        <v>548</v>
      </c>
      <c r="AD55" s="28">
        <v>26</v>
      </c>
      <c r="AE55" s="28" t="s">
        <v>665</v>
      </c>
      <c r="AF55" s="28">
        <v>23</v>
      </c>
      <c r="AG55" s="28">
        <v>13000</v>
      </c>
      <c r="AH55" s="28">
        <v>13800</v>
      </c>
    </row>
    <row r="56" spans="1:34" ht="90" customHeight="1">
      <c r="A56" s="155">
        <v>46</v>
      </c>
      <c r="B56" s="163" t="s">
        <v>702</v>
      </c>
      <c r="C56" s="121">
        <v>3314528907</v>
      </c>
      <c r="D56" s="64" t="s">
        <v>666</v>
      </c>
      <c r="E56" s="64" t="s">
        <v>1694</v>
      </c>
      <c r="F56" s="64">
        <v>14249</v>
      </c>
      <c r="G56" s="64">
        <v>13570</v>
      </c>
      <c r="H56" s="64">
        <v>679</v>
      </c>
      <c r="I56" s="64">
        <v>0</v>
      </c>
      <c r="J56" s="64">
        <v>0</v>
      </c>
      <c r="K56" s="121">
        <v>24</v>
      </c>
      <c r="L56" s="64">
        <f t="shared" si="7"/>
        <v>13570</v>
      </c>
      <c r="M56" s="64">
        <f t="shared" si="8"/>
        <v>679</v>
      </c>
      <c r="N56" s="64">
        <f t="shared" si="9"/>
        <v>0</v>
      </c>
      <c r="O56" s="64">
        <f t="shared" si="10"/>
        <v>0</v>
      </c>
      <c r="P56" s="64">
        <v>1951</v>
      </c>
      <c r="Q56" s="64">
        <f t="shared" si="11"/>
        <v>16200</v>
      </c>
      <c r="R56" s="122">
        <f t="shared" si="1"/>
        <v>1628</v>
      </c>
      <c r="S56" s="64">
        <f t="shared" si="2"/>
        <v>122</v>
      </c>
      <c r="T56" s="121">
        <f t="shared" si="12"/>
        <v>300</v>
      </c>
      <c r="U56" s="121">
        <v>650</v>
      </c>
      <c r="V56" s="121">
        <f t="shared" si="3"/>
        <v>0</v>
      </c>
      <c r="W56" s="64">
        <f t="shared" si="4"/>
        <v>2700</v>
      </c>
      <c r="X56" s="64">
        <f t="shared" si="5"/>
        <v>13500</v>
      </c>
      <c r="Y56" s="173"/>
      <c r="Z56" s="28">
        <v>16200</v>
      </c>
      <c r="AA56" s="28">
        <f t="shared" si="6"/>
        <v>0</v>
      </c>
      <c r="AB56" s="14">
        <v>26</v>
      </c>
      <c r="AC56" s="14">
        <f t="shared" si="13"/>
        <v>548</v>
      </c>
      <c r="AD56" s="28">
        <v>26</v>
      </c>
      <c r="AE56" s="28" t="s">
        <v>666</v>
      </c>
      <c r="AF56" s="28">
        <v>24</v>
      </c>
      <c r="AG56" s="28">
        <v>13000</v>
      </c>
      <c r="AH56" s="28">
        <v>16200</v>
      </c>
    </row>
    <row r="57" spans="1:34" ht="90" customHeight="1">
      <c r="A57" s="155">
        <v>47</v>
      </c>
      <c r="B57" s="163" t="s">
        <v>782</v>
      </c>
      <c r="C57" s="121">
        <v>2503331533</v>
      </c>
      <c r="D57" s="64" t="s">
        <v>670</v>
      </c>
      <c r="E57" s="64" t="s">
        <v>1694</v>
      </c>
      <c r="F57" s="64">
        <v>14249</v>
      </c>
      <c r="G57" s="64">
        <v>13570</v>
      </c>
      <c r="H57" s="64">
        <v>679</v>
      </c>
      <c r="I57" s="64">
        <v>0</v>
      </c>
      <c r="J57" s="64">
        <v>0</v>
      </c>
      <c r="K57" s="121">
        <v>24</v>
      </c>
      <c r="L57" s="64">
        <f t="shared" si="7"/>
        <v>13570</v>
      </c>
      <c r="M57" s="64">
        <f t="shared" si="8"/>
        <v>679</v>
      </c>
      <c r="N57" s="64">
        <f t="shared" si="9"/>
        <v>0</v>
      </c>
      <c r="O57" s="64">
        <f t="shared" si="10"/>
        <v>0</v>
      </c>
      <c r="P57" s="64">
        <v>1351</v>
      </c>
      <c r="Q57" s="64">
        <f t="shared" si="11"/>
        <v>15600</v>
      </c>
      <c r="R57" s="122">
        <f t="shared" si="1"/>
        <v>1628</v>
      </c>
      <c r="S57" s="64">
        <f t="shared" si="2"/>
        <v>117</v>
      </c>
      <c r="T57" s="121">
        <f t="shared" si="12"/>
        <v>300</v>
      </c>
      <c r="U57" s="121">
        <v>660</v>
      </c>
      <c r="V57" s="121">
        <f t="shared" si="3"/>
        <v>0</v>
      </c>
      <c r="W57" s="64">
        <f t="shared" si="4"/>
        <v>2705</v>
      </c>
      <c r="X57" s="64">
        <f t="shared" si="5"/>
        <v>12895</v>
      </c>
      <c r="Y57" s="173"/>
      <c r="Z57" s="28">
        <v>15600</v>
      </c>
      <c r="AA57" s="28">
        <f t="shared" si="6"/>
        <v>0</v>
      </c>
      <c r="AB57" s="14">
        <v>26</v>
      </c>
      <c r="AC57" s="14">
        <f t="shared" si="13"/>
        <v>548</v>
      </c>
      <c r="AD57" s="28">
        <v>26</v>
      </c>
      <c r="AE57" s="28" t="s">
        <v>670</v>
      </c>
      <c r="AF57" s="28">
        <v>24</v>
      </c>
      <c r="AG57" s="28">
        <v>13000</v>
      </c>
      <c r="AH57" s="28">
        <v>15600</v>
      </c>
    </row>
    <row r="58" spans="1:34" ht="90" customHeight="1">
      <c r="A58" s="155">
        <v>48</v>
      </c>
      <c r="B58" s="163" t="s">
        <v>703</v>
      </c>
      <c r="C58" s="121">
        <v>3314565741</v>
      </c>
      <c r="D58" s="64" t="s">
        <v>673</v>
      </c>
      <c r="E58" s="64" t="s">
        <v>1694</v>
      </c>
      <c r="F58" s="64">
        <v>14249</v>
      </c>
      <c r="G58" s="64">
        <v>13570</v>
      </c>
      <c r="H58" s="64">
        <v>679</v>
      </c>
      <c r="I58" s="64">
        <v>0</v>
      </c>
      <c r="J58" s="64">
        <v>0</v>
      </c>
      <c r="K58" s="121">
        <v>24</v>
      </c>
      <c r="L58" s="64">
        <f t="shared" si="7"/>
        <v>13570</v>
      </c>
      <c r="M58" s="64">
        <f t="shared" si="8"/>
        <v>679</v>
      </c>
      <c r="N58" s="64">
        <f t="shared" si="9"/>
        <v>0</v>
      </c>
      <c r="O58" s="64">
        <f t="shared" si="10"/>
        <v>0</v>
      </c>
      <c r="P58" s="64">
        <v>751</v>
      </c>
      <c r="Q58" s="64">
        <f t="shared" si="11"/>
        <v>15000</v>
      </c>
      <c r="R58" s="122">
        <f t="shared" si="1"/>
        <v>1628</v>
      </c>
      <c r="S58" s="64">
        <f t="shared" si="2"/>
        <v>113</v>
      </c>
      <c r="T58" s="121">
        <f t="shared" si="12"/>
        <v>300</v>
      </c>
      <c r="U58" s="121">
        <v>1250</v>
      </c>
      <c r="V58" s="121">
        <f t="shared" si="3"/>
        <v>0</v>
      </c>
      <c r="W58" s="64">
        <f t="shared" si="4"/>
        <v>3291</v>
      </c>
      <c r="X58" s="64">
        <f t="shared" si="5"/>
        <v>11709</v>
      </c>
      <c r="Y58" s="173"/>
      <c r="Z58" s="28">
        <v>15000</v>
      </c>
      <c r="AA58" s="28">
        <f t="shared" si="6"/>
        <v>0</v>
      </c>
      <c r="AB58" s="14">
        <v>26</v>
      </c>
      <c r="AC58" s="14">
        <f t="shared" si="13"/>
        <v>548</v>
      </c>
      <c r="AD58" s="28">
        <v>26</v>
      </c>
      <c r="AE58" s="28" t="s">
        <v>673</v>
      </c>
      <c r="AF58" s="28">
        <v>24</v>
      </c>
      <c r="AG58" s="28">
        <v>13000</v>
      </c>
      <c r="AH58" s="28">
        <v>15000</v>
      </c>
    </row>
    <row r="59" spans="1:34" ht="90" customHeight="1">
      <c r="A59" s="155">
        <v>49</v>
      </c>
      <c r="B59" s="163" t="s">
        <v>704</v>
      </c>
      <c r="C59" s="121">
        <v>3314565958</v>
      </c>
      <c r="D59" s="64" t="s">
        <v>674</v>
      </c>
      <c r="E59" s="64" t="s">
        <v>1694</v>
      </c>
      <c r="F59" s="64">
        <v>14249</v>
      </c>
      <c r="G59" s="64">
        <v>13570</v>
      </c>
      <c r="H59" s="64">
        <v>679</v>
      </c>
      <c r="I59" s="64">
        <v>0</v>
      </c>
      <c r="J59" s="64">
        <v>0</v>
      </c>
      <c r="K59" s="121">
        <v>13</v>
      </c>
      <c r="L59" s="64">
        <f t="shared" si="7"/>
        <v>7350</v>
      </c>
      <c r="M59" s="64">
        <f t="shared" si="8"/>
        <v>368</v>
      </c>
      <c r="N59" s="64">
        <f t="shared" si="9"/>
        <v>0</v>
      </c>
      <c r="O59" s="64">
        <f t="shared" si="10"/>
        <v>0</v>
      </c>
      <c r="P59" s="64">
        <v>82</v>
      </c>
      <c r="Q59" s="64">
        <f t="shared" si="11"/>
        <v>7800</v>
      </c>
      <c r="R59" s="122">
        <f t="shared" si="1"/>
        <v>882</v>
      </c>
      <c r="S59" s="64">
        <f t="shared" si="2"/>
        <v>59</v>
      </c>
      <c r="T59" s="121">
        <f t="shared" si="12"/>
        <v>175</v>
      </c>
      <c r="U59" s="121">
        <v>3790</v>
      </c>
      <c r="V59" s="121">
        <f t="shared" si="3"/>
        <v>0</v>
      </c>
      <c r="W59" s="64">
        <f t="shared" si="4"/>
        <v>4906</v>
      </c>
      <c r="X59" s="64">
        <f t="shared" si="5"/>
        <v>2894</v>
      </c>
      <c r="Y59" s="173"/>
      <c r="Z59" s="28">
        <v>7800</v>
      </c>
      <c r="AA59" s="28">
        <f t="shared" si="6"/>
        <v>0</v>
      </c>
      <c r="AB59" s="14">
        <v>26</v>
      </c>
      <c r="AC59" s="14">
        <f t="shared" si="13"/>
        <v>548</v>
      </c>
      <c r="AD59" s="28">
        <v>26</v>
      </c>
      <c r="AE59" s="28" t="s">
        <v>674</v>
      </c>
      <c r="AF59" s="28">
        <v>13</v>
      </c>
      <c r="AG59" s="28">
        <v>13000</v>
      </c>
      <c r="AH59" s="28">
        <v>7800</v>
      </c>
    </row>
    <row r="60" spans="1:34" ht="90" customHeight="1">
      <c r="A60" s="155">
        <v>50</v>
      </c>
      <c r="B60" s="163" t="s">
        <v>705</v>
      </c>
      <c r="C60" s="121">
        <v>3314565915</v>
      </c>
      <c r="D60" s="64" t="s">
        <v>675</v>
      </c>
      <c r="E60" s="64" t="s">
        <v>1694</v>
      </c>
      <c r="F60" s="64">
        <v>14249</v>
      </c>
      <c r="G60" s="64">
        <v>13570</v>
      </c>
      <c r="H60" s="64">
        <v>679</v>
      </c>
      <c r="I60" s="64">
        <v>0</v>
      </c>
      <c r="J60" s="64">
        <v>0</v>
      </c>
      <c r="K60" s="121">
        <v>24</v>
      </c>
      <c r="L60" s="64">
        <f t="shared" si="7"/>
        <v>13570</v>
      </c>
      <c r="M60" s="64">
        <f t="shared" si="8"/>
        <v>679</v>
      </c>
      <c r="N60" s="64">
        <f t="shared" si="9"/>
        <v>0</v>
      </c>
      <c r="O60" s="64">
        <f t="shared" si="10"/>
        <v>0</v>
      </c>
      <c r="P60" s="64">
        <v>151</v>
      </c>
      <c r="Q60" s="64">
        <f t="shared" ref="Q60" si="15">SUM(L60:P60)</f>
        <v>14400</v>
      </c>
      <c r="R60" s="122">
        <f t="shared" si="1"/>
        <v>1628</v>
      </c>
      <c r="S60" s="64">
        <f t="shared" si="2"/>
        <v>108</v>
      </c>
      <c r="T60" s="121">
        <f t="shared" si="12"/>
        <v>300</v>
      </c>
      <c r="U60" s="121">
        <v>870</v>
      </c>
      <c r="V60" s="121">
        <f t="shared" si="3"/>
        <v>0</v>
      </c>
      <c r="W60" s="64">
        <f t="shared" ref="W60" si="16">SUM(R60:V60)</f>
        <v>2906</v>
      </c>
      <c r="X60" s="64">
        <f t="shared" si="5"/>
        <v>11494</v>
      </c>
      <c r="Y60" s="173"/>
      <c r="Z60" s="28">
        <v>14400</v>
      </c>
      <c r="AA60" s="28">
        <f t="shared" si="6"/>
        <v>0</v>
      </c>
      <c r="AB60" s="14">
        <v>26</v>
      </c>
      <c r="AC60" s="14">
        <f t="shared" si="13"/>
        <v>548</v>
      </c>
      <c r="AD60" s="28">
        <v>26</v>
      </c>
      <c r="AE60" s="28" t="s">
        <v>675</v>
      </c>
      <c r="AF60" s="28">
        <v>24</v>
      </c>
      <c r="AG60" s="28">
        <v>13000</v>
      </c>
      <c r="AH60" s="28">
        <v>14400</v>
      </c>
    </row>
    <row r="61" spans="1:34" ht="90" customHeight="1">
      <c r="A61" s="155">
        <v>51</v>
      </c>
      <c r="B61" s="163" t="s">
        <v>706</v>
      </c>
      <c r="C61" s="121">
        <v>3314566001</v>
      </c>
      <c r="D61" s="64" t="s">
        <v>677</v>
      </c>
      <c r="E61" s="64" t="s">
        <v>1694</v>
      </c>
      <c r="F61" s="64">
        <v>14249</v>
      </c>
      <c r="G61" s="64">
        <v>13570</v>
      </c>
      <c r="H61" s="64">
        <v>679</v>
      </c>
      <c r="I61" s="64">
        <v>0</v>
      </c>
      <c r="J61" s="64">
        <v>0</v>
      </c>
      <c r="K61" s="121">
        <v>24</v>
      </c>
      <c r="L61" s="64">
        <f t="shared" si="7"/>
        <v>13570</v>
      </c>
      <c r="M61" s="64">
        <f t="shared" si="8"/>
        <v>679</v>
      </c>
      <c r="N61" s="64">
        <f t="shared" si="9"/>
        <v>0</v>
      </c>
      <c r="O61" s="64">
        <f t="shared" si="10"/>
        <v>0</v>
      </c>
      <c r="P61" s="64">
        <v>0</v>
      </c>
      <c r="Q61" s="64">
        <f>SUM(L61:P61)</f>
        <v>14249</v>
      </c>
      <c r="R61" s="122">
        <f>ROUND(IF(L61&gt;=15000,(15000*12%),(L61*12%)),0)</f>
        <v>1628</v>
      </c>
      <c r="S61" s="64">
        <f>ROUNDUP(Q61*0.75%,0)</f>
        <v>107</v>
      </c>
      <c r="T61" s="121">
        <f t="shared" si="12"/>
        <v>300</v>
      </c>
      <c r="U61" s="121">
        <v>5010</v>
      </c>
      <c r="V61" s="121">
        <f>+Q61-Z61</f>
        <v>449</v>
      </c>
      <c r="W61" s="64">
        <f>SUM(R61:V61)</f>
        <v>7494</v>
      </c>
      <c r="X61" s="64">
        <f>+Q61-W61</f>
        <v>6755</v>
      </c>
      <c r="Y61" s="173"/>
      <c r="Z61" s="28">
        <v>13800</v>
      </c>
      <c r="AA61" s="28">
        <f t="shared" si="6"/>
        <v>-449</v>
      </c>
      <c r="AB61" s="14">
        <v>26</v>
      </c>
      <c r="AC61" s="14">
        <f t="shared" si="13"/>
        <v>548</v>
      </c>
      <c r="AD61" s="28">
        <v>26</v>
      </c>
      <c r="AE61" s="28" t="s">
        <v>677</v>
      </c>
      <c r="AF61" s="28">
        <v>24</v>
      </c>
      <c r="AG61" s="28">
        <v>13000</v>
      </c>
      <c r="AH61" s="28">
        <v>13800</v>
      </c>
    </row>
    <row r="62" spans="1:34" ht="90" customHeight="1">
      <c r="A62" s="155">
        <v>52</v>
      </c>
      <c r="B62" s="181" t="s">
        <v>772</v>
      </c>
      <c r="C62" s="182">
        <v>3314765217</v>
      </c>
      <c r="D62" s="64" t="s">
        <v>751</v>
      </c>
      <c r="E62" s="64" t="s">
        <v>1694</v>
      </c>
      <c r="F62" s="64">
        <v>14249</v>
      </c>
      <c r="G62" s="64">
        <v>13570</v>
      </c>
      <c r="H62" s="64">
        <v>679</v>
      </c>
      <c r="I62" s="64">
        <v>0</v>
      </c>
      <c r="J62" s="64">
        <v>0</v>
      </c>
      <c r="K62" s="121">
        <v>24</v>
      </c>
      <c r="L62" s="64">
        <f t="shared" si="7"/>
        <v>13570</v>
      </c>
      <c r="M62" s="64">
        <f t="shared" si="8"/>
        <v>679</v>
      </c>
      <c r="N62" s="64">
        <f t="shared" si="9"/>
        <v>0</v>
      </c>
      <c r="O62" s="64">
        <f t="shared" si="10"/>
        <v>0</v>
      </c>
      <c r="P62" s="64">
        <v>1951</v>
      </c>
      <c r="Q62" s="64">
        <f t="shared" ref="Q62:Q65" si="17">SUM(L62:P62)</f>
        <v>16200</v>
      </c>
      <c r="R62" s="122">
        <f t="shared" ref="R62:R97" si="18">ROUND(IF(L62&gt;=15000,(15000*12%),(L62*12%)),0)</f>
        <v>1628</v>
      </c>
      <c r="S62" s="64">
        <f t="shared" ref="S62:S97" si="19">ROUNDUP(Q62*0.75%,0)</f>
        <v>122</v>
      </c>
      <c r="T62" s="121">
        <f t="shared" si="12"/>
        <v>300</v>
      </c>
      <c r="U62" s="121">
        <v>870</v>
      </c>
      <c r="V62" s="121">
        <f t="shared" ref="V62:V97" si="20">+Q62-Z62</f>
        <v>0</v>
      </c>
      <c r="W62" s="64">
        <f t="shared" ref="W62:W65" si="21">SUM(R62:V62)</f>
        <v>2920</v>
      </c>
      <c r="X62" s="64">
        <f t="shared" ref="X62:X97" si="22">+Q62-W62</f>
        <v>13280</v>
      </c>
      <c r="Y62" s="173"/>
      <c r="Z62" s="28">
        <v>16200</v>
      </c>
      <c r="AA62" s="28">
        <f t="shared" si="6"/>
        <v>0</v>
      </c>
      <c r="AB62" s="14">
        <v>26</v>
      </c>
      <c r="AC62" s="14">
        <f t="shared" si="13"/>
        <v>548</v>
      </c>
      <c r="AD62" s="28">
        <v>26</v>
      </c>
      <c r="AE62" s="28" t="s">
        <v>751</v>
      </c>
      <c r="AF62" s="28">
        <v>24</v>
      </c>
      <c r="AG62" s="28">
        <v>13000</v>
      </c>
      <c r="AH62" s="28">
        <v>16200</v>
      </c>
    </row>
    <row r="63" spans="1:34" ht="90" customHeight="1">
      <c r="A63" s="155">
        <v>53</v>
      </c>
      <c r="B63" s="181" t="s">
        <v>773</v>
      </c>
      <c r="C63" s="182">
        <v>3313471290</v>
      </c>
      <c r="D63" s="64" t="s">
        <v>752</v>
      </c>
      <c r="E63" s="64" t="s">
        <v>1694</v>
      </c>
      <c r="F63" s="64">
        <v>14249</v>
      </c>
      <c r="G63" s="64">
        <v>13570</v>
      </c>
      <c r="H63" s="64">
        <v>679</v>
      </c>
      <c r="I63" s="64">
        <v>0</v>
      </c>
      <c r="J63" s="64">
        <v>0</v>
      </c>
      <c r="K63" s="121">
        <v>24</v>
      </c>
      <c r="L63" s="64">
        <f t="shared" si="7"/>
        <v>13570</v>
      </c>
      <c r="M63" s="64">
        <f t="shared" si="8"/>
        <v>679</v>
      </c>
      <c r="N63" s="64">
        <f t="shared" si="9"/>
        <v>0</v>
      </c>
      <c r="O63" s="64">
        <f t="shared" si="10"/>
        <v>0</v>
      </c>
      <c r="P63" s="64">
        <v>776</v>
      </c>
      <c r="Q63" s="64">
        <f t="shared" si="17"/>
        <v>15025</v>
      </c>
      <c r="R63" s="122">
        <f t="shared" si="18"/>
        <v>1628</v>
      </c>
      <c r="S63" s="64">
        <f t="shared" si="19"/>
        <v>113</v>
      </c>
      <c r="T63" s="121">
        <f t="shared" si="12"/>
        <v>300</v>
      </c>
      <c r="U63" s="121">
        <v>1510</v>
      </c>
      <c r="V63" s="121">
        <f t="shared" si="20"/>
        <v>0</v>
      </c>
      <c r="W63" s="64">
        <f t="shared" si="21"/>
        <v>3551</v>
      </c>
      <c r="X63" s="64">
        <f t="shared" si="22"/>
        <v>11474</v>
      </c>
      <c r="Y63" s="173"/>
      <c r="Z63" s="28">
        <v>15025</v>
      </c>
      <c r="AA63" s="28">
        <f t="shared" si="6"/>
        <v>0</v>
      </c>
      <c r="AB63" s="14">
        <v>26</v>
      </c>
      <c r="AC63" s="14">
        <f t="shared" si="13"/>
        <v>548</v>
      </c>
      <c r="AD63" s="28">
        <v>26</v>
      </c>
      <c r="AE63" s="28" t="s">
        <v>752</v>
      </c>
      <c r="AF63" s="28">
        <v>24</v>
      </c>
      <c r="AG63" s="28">
        <v>13000</v>
      </c>
      <c r="AH63" s="28">
        <v>15025</v>
      </c>
    </row>
    <row r="64" spans="1:34" ht="90" customHeight="1">
      <c r="A64" s="155">
        <v>54</v>
      </c>
      <c r="B64" s="181" t="s">
        <v>774</v>
      </c>
      <c r="C64" s="182">
        <v>3314763099</v>
      </c>
      <c r="D64" s="64" t="s">
        <v>754</v>
      </c>
      <c r="E64" s="64" t="s">
        <v>1694</v>
      </c>
      <c r="F64" s="64">
        <v>14249</v>
      </c>
      <c r="G64" s="64">
        <v>13570</v>
      </c>
      <c r="H64" s="64">
        <v>679</v>
      </c>
      <c r="I64" s="64">
        <v>0</v>
      </c>
      <c r="J64" s="64">
        <v>0</v>
      </c>
      <c r="K64" s="121">
        <v>20</v>
      </c>
      <c r="L64" s="64">
        <f t="shared" si="7"/>
        <v>11308</v>
      </c>
      <c r="M64" s="64">
        <f t="shared" si="8"/>
        <v>566</v>
      </c>
      <c r="N64" s="64">
        <f t="shared" si="9"/>
        <v>0</v>
      </c>
      <c r="O64" s="64">
        <f t="shared" si="10"/>
        <v>0</v>
      </c>
      <c r="P64" s="64">
        <v>126</v>
      </c>
      <c r="Q64" s="64">
        <f t="shared" si="17"/>
        <v>12000</v>
      </c>
      <c r="R64" s="122">
        <f t="shared" si="18"/>
        <v>1357</v>
      </c>
      <c r="S64" s="64">
        <f t="shared" si="19"/>
        <v>90</v>
      </c>
      <c r="T64" s="121">
        <f t="shared" si="12"/>
        <v>300</v>
      </c>
      <c r="U64" s="121">
        <v>5015</v>
      </c>
      <c r="V64" s="121">
        <f t="shared" si="20"/>
        <v>0</v>
      </c>
      <c r="W64" s="64">
        <f t="shared" si="21"/>
        <v>6762</v>
      </c>
      <c r="X64" s="64">
        <f t="shared" si="22"/>
        <v>5238</v>
      </c>
      <c r="Y64" s="173"/>
      <c r="Z64" s="28">
        <v>12000</v>
      </c>
      <c r="AA64" s="28">
        <f t="shared" si="6"/>
        <v>0</v>
      </c>
      <c r="AB64" s="14">
        <v>26</v>
      </c>
      <c r="AC64" s="14">
        <f t="shared" si="13"/>
        <v>548</v>
      </c>
      <c r="AD64" s="28">
        <v>26</v>
      </c>
      <c r="AE64" s="28" t="s">
        <v>754</v>
      </c>
      <c r="AF64" s="28">
        <v>20</v>
      </c>
      <c r="AG64" s="28">
        <v>13000</v>
      </c>
      <c r="AH64" s="28">
        <v>12000</v>
      </c>
    </row>
    <row r="65" spans="1:34" ht="90" customHeight="1">
      <c r="A65" s="155">
        <v>55</v>
      </c>
      <c r="B65" s="181" t="s">
        <v>774</v>
      </c>
      <c r="C65" s="182">
        <v>3314763218</v>
      </c>
      <c r="D65" s="64" t="s">
        <v>755</v>
      </c>
      <c r="E65" s="64" t="s">
        <v>1694</v>
      </c>
      <c r="F65" s="64">
        <v>14249</v>
      </c>
      <c r="G65" s="64">
        <v>14785</v>
      </c>
      <c r="H65" s="64">
        <v>679</v>
      </c>
      <c r="I65" s="64">
        <v>0</v>
      </c>
      <c r="J65" s="64">
        <v>0</v>
      </c>
      <c r="K65" s="121">
        <v>24</v>
      </c>
      <c r="L65" s="64">
        <f t="shared" si="7"/>
        <v>14785</v>
      </c>
      <c r="M65" s="64">
        <f t="shared" si="8"/>
        <v>679</v>
      </c>
      <c r="N65" s="64">
        <f t="shared" si="9"/>
        <v>0</v>
      </c>
      <c r="O65" s="64">
        <f t="shared" si="10"/>
        <v>0</v>
      </c>
      <c r="P65" s="64">
        <v>0</v>
      </c>
      <c r="Q65" s="64">
        <f t="shared" si="17"/>
        <v>15464</v>
      </c>
      <c r="R65" s="122">
        <f t="shared" si="18"/>
        <v>1774</v>
      </c>
      <c r="S65" s="64">
        <f t="shared" si="19"/>
        <v>116</v>
      </c>
      <c r="T65" s="121">
        <f t="shared" si="12"/>
        <v>300</v>
      </c>
      <c r="U65" s="121">
        <v>1880</v>
      </c>
      <c r="V65" s="121">
        <f t="shared" si="20"/>
        <v>1064</v>
      </c>
      <c r="W65" s="64">
        <f t="shared" si="21"/>
        <v>5134</v>
      </c>
      <c r="X65" s="64">
        <f t="shared" si="22"/>
        <v>10330</v>
      </c>
      <c r="Y65" s="173"/>
      <c r="Z65" s="28">
        <v>14400</v>
      </c>
      <c r="AA65" s="28">
        <f t="shared" si="6"/>
        <v>-1064</v>
      </c>
      <c r="AB65" s="14">
        <v>26</v>
      </c>
      <c r="AC65" s="14">
        <f t="shared" si="13"/>
        <v>548</v>
      </c>
      <c r="AD65" s="28">
        <v>26</v>
      </c>
      <c r="AE65" s="28" t="s">
        <v>755</v>
      </c>
      <c r="AF65" s="28">
        <v>24</v>
      </c>
      <c r="AG65" s="28">
        <v>13000</v>
      </c>
      <c r="AH65" s="28">
        <v>14400</v>
      </c>
    </row>
    <row r="66" spans="1:34" ht="90" customHeight="1">
      <c r="A66" s="155">
        <v>56</v>
      </c>
      <c r="B66" s="181" t="s">
        <v>775</v>
      </c>
      <c r="C66" s="182">
        <v>2504122168</v>
      </c>
      <c r="D66" s="64" t="s">
        <v>757</v>
      </c>
      <c r="E66" s="64" t="s">
        <v>1694</v>
      </c>
      <c r="F66" s="64">
        <v>14249</v>
      </c>
      <c r="G66" s="64">
        <v>14785</v>
      </c>
      <c r="H66" s="64">
        <v>679</v>
      </c>
      <c r="I66" s="64">
        <v>0</v>
      </c>
      <c r="J66" s="64">
        <v>0</v>
      </c>
      <c r="K66" s="121">
        <v>12</v>
      </c>
      <c r="L66" s="64">
        <f t="shared" si="7"/>
        <v>7393</v>
      </c>
      <c r="M66" s="64">
        <f t="shared" si="8"/>
        <v>340</v>
      </c>
      <c r="N66" s="64">
        <f t="shared" si="9"/>
        <v>0</v>
      </c>
      <c r="O66" s="64">
        <f t="shared" si="10"/>
        <v>0</v>
      </c>
      <c r="P66" s="64">
        <v>0</v>
      </c>
      <c r="Q66" s="64">
        <f t="shared" ref="Q66:Q97" si="23">SUM(L66:P66)</f>
        <v>7733</v>
      </c>
      <c r="R66" s="122">
        <f t="shared" si="18"/>
        <v>887</v>
      </c>
      <c r="S66" s="64">
        <f t="shared" si="19"/>
        <v>58</v>
      </c>
      <c r="T66" s="121">
        <f t="shared" si="12"/>
        <v>175</v>
      </c>
      <c r="U66" s="121">
        <v>420</v>
      </c>
      <c r="V66" s="121">
        <f t="shared" si="20"/>
        <v>533</v>
      </c>
      <c r="W66" s="64">
        <f t="shared" ref="W66:W97" si="24">SUM(R66:V66)</f>
        <v>2073</v>
      </c>
      <c r="X66" s="64">
        <f t="shared" si="22"/>
        <v>5660</v>
      </c>
      <c r="Y66" s="173"/>
      <c r="Z66" s="28">
        <v>7200</v>
      </c>
      <c r="AA66" s="28">
        <f t="shared" si="6"/>
        <v>-533</v>
      </c>
      <c r="AB66" s="14">
        <v>26</v>
      </c>
      <c r="AC66" s="14">
        <f t="shared" si="13"/>
        <v>548</v>
      </c>
      <c r="AD66" s="28">
        <v>26</v>
      </c>
      <c r="AE66" s="28" t="s">
        <v>757</v>
      </c>
      <c r="AF66" s="28">
        <v>12</v>
      </c>
      <c r="AG66" s="28">
        <v>13000</v>
      </c>
      <c r="AH66" s="28">
        <v>7200</v>
      </c>
    </row>
    <row r="67" spans="1:34" ht="90" customHeight="1">
      <c r="A67" s="155">
        <v>57</v>
      </c>
      <c r="B67" s="183" t="s">
        <v>1741</v>
      </c>
      <c r="C67" s="182">
        <v>3312359316</v>
      </c>
      <c r="D67" s="64" t="s">
        <v>585</v>
      </c>
      <c r="E67" s="64" t="s">
        <v>1694</v>
      </c>
      <c r="F67" s="64">
        <v>14249</v>
      </c>
      <c r="G67" s="64">
        <v>14785</v>
      </c>
      <c r="H67" s="64">
        <v>679</v>
      </c>
      <c r="I67" s="64">
        <v>0</v>
      </c>
      <c r="J67" s="64">
        <v>0</v>
      </c>
      <c r="K67" s="121">
        <v>24</v>
      </c>
      <c r="L67" s="64">
        <f t="shared" si="7"/>
        <v>14785</v>
      </c>
      <c r="M67" s="64">
        <f t="shared" si="8"/>
        <v>679</v>
      </c>
      <c r="N67" s="64">
        <f t="shared" si="9"/>
        <v>0</v>
      </c>
      <c r="O67" s="64">
        <f t="shared" si="10"/>
        <v>0</v>
      </c>
      <c r="P67" s="64">
        <v>0</v>
      </c>
      <c r="Q67" s="64">
        <f t="shared" si="23"/>
        <v>15464</v>
      </c>
      <c r="R67" s="122">
        <f t="shared" si="18"/>
        <v>1774</v>
      </c>
      <c r="S67" s="64">
        <f t="shared" si="19"/>
        <v>116</v>
      </c>
      <c r="T67" s="121">
        <f t="shared" si="12"/>
        <v>300</v>
      </c>
      <c r="U67" s="121">
        <v>1920</v>
      </c>
      <c r="V67" s="121">
        <f t="shared" si="20"/>
        <v>1664</v>
      </c>
      <c r="W67" s="64">
        <f t="shared" si="24"/>
        <v>5774</v>
      </c>
      <c r="X67" s="64">
        <f t="shared" si="22"/>
        <v>9690</v>
      </c>
      <c r="Y67" s="173"/>
      <c r="Z67" s="28">
        <v>13800</v>
      </c>
      <c r="AA67" s="28">
        <f t="shared" si="6"/>
        <v>-1664</v>
      </c>
      <c r="AB67" s="14">
        <v>26</v>
      </c>
      <c r="AC67" s="14">
        <f t="shared" si="13"/>
        <v>548</v>
      </c>
      <c r="AD67" s="28">
        <v>26</v>
      </c>
      <c r="AE67" s="28" t="s">
        <v>585</v>
      </c>
      <c r="AF67" s="28">
        <v>24</v>
      </c>
      <c r="AG67" s="28">
        <v>13000</v>
      </c>
      <c r="AH67" s="28">
        <v>13800</v>
      </c>
    </row>
    <row r="68" spans="1:34" ht="90" customHeight="1">
      <c r="A68" s="155">
        <v>58</v>
      </c>
      <c r="B68" s="181">
        <v>101358757073</v>
      </c>
      <c r="C68" s="182">
        <v>3314380816</v>
      </c>
      <c r="D68" s="78" t="s">
        <v>1699</v>
      </c>
      <c r="E68" s="64" t="s">
        <v>1694</v>
      </c>
      <c r="F68" s="64">
        <v>14249</v>
      </c>
      <c r="G68" s="64">
        <v>14785</v>
      </c>
      <c r="H68" s="64">
        <v>679</v>
      </c>
      <c r="I68" s="64">
        <v>0</v>
      </c>
      <c r="J68" s="64">
        <v>0</v>
      </c>
      <c r="K68" s="121">
        <v>22</v>
      </c>
      <c r="L68" s="64">
        <f t="shared" si="7"/>
        <v>13553</v>
      </c>
      <c r="M68" s="64">
        <f t="shared" si="8"/>
        <v>622</v>
      </c>
      <c r="N68" s="64">
        <f t="shared" si="9"/>
        <v>0</v>
      </c>
      <c r="O68" s="64">
        <f t="shared" si="10"/>
        <v>0</v>
      </c>
      <c r="P68" s="64">
        <v>0</v>
      </c>
      <c r="Q68" s="64">
        <f t="shared" si="23"/>
        <v>14175</v>
      </c>
      <c r="R68" s="122">
        <f t="shared" si="18"/>
        <v>1626</v>
      </c>
      <c r="S68" s="64">
        <f t="shared" si="19"/>
        <v>107</v>
      </c>
      <c r="T68" s="121">
        <f t="shared" si="12"/>
        <v>300</v>
      </c>
      <c r="U68" s="121">
        <v>4120</v>
      </c>
      <c r="V68" s="121">
        <f t="shared" si="20"/>
        <v>975</v>
      </c>
      <c r="W68" s="64">
        <f t="shared" si="24"/>
        <v>7128</v>
      </c>
      <c r="X68" s="64">
        <f t="shared" si="22"/>
        <v>7047</v>
      </c>
      <c r="Y68" s="173"/>
      <c r="Z68" s="28">
        <v>13200</v>
      </c>
      <c r="AA68" s="28">
        <f t="shared" si="6"/>
        <v>-975</v>
      </c>
      <c r="AB68" s="14">
        <v>26</v>
      </c>
      <c r="AC68" s="14">
        <f t="shared" si="13"/>
        <v>548</v>
      </c>
      <c r="AD68" s="28">
        <v>26</v>
      </c>
      <c r="AE68" s="94" t="s">
        <v>1699</v>
      </c>
      <c r="AF68" s="28">
        <v>22</v>
      </c>
      <c r="AG68" s="28">
        <v>13000</v>
      </c>
      <c r="AH68" s="28">
        <v>13200</v>
      </c>
    </row>
    <row r="69" spans="1:34" ht="90" customHeight="1">
      <c r="A69" s="155">
        <v>59</v>
      </c>
      <c r="B69" s="184">
        <v>101445028017</v>
      </c>
      <c r="C69" s="182">
        <v>3312015233</v>
      </c>
      <c r="D69" s="64" t="s">
        <v>1700</v>
      </c>
      <c r="E69" s="64" t="s">
        <v>1694</v>
      </c>
      <c r="F69" s="64">
        <v>14249</v>
      </c>
      <c r="G69" s="64">
        <v>13570</v>
      </c>
      <c r="H69" s="64">
        <v>679</v>
      </c>
      <c r="I69" s="64">
        <v>0</v>
      </c>
      <c r="J69" s="64">
        <v>0</v>
      </c>
      <c r="K69" s="121">
        <v>14</v>
      </c>
      <c r="L69" s="64">
        <f t="shared" si="7"/>
        <v>7916</v>
      </c>
      <c r="M69" s="64">
        <f t="shared" si="8"/>
        <v>396</v>
      </c>
      <c r="N69" s="64">
        <f t="shared" si="9"/>
        <v>0</v>
      </c>
      <c r="O69" s="64">
        <f t="shared" si="10"/>
        <v>0</v>
      </c>
      <c r="P69" s="64">
        <v>88</v>
      </c>
      <c r="Q69" s="64">
        <f t="shared" si="23"/>
        <v>8400</v>
      </c>
      <c r="R69" s="122">
        <f t="shared" si="18"/>
        <v>950</v>
      </c>
      <c r="S69" s="64">
        <f t="shared" si="19"/>
        <v>63</v>
      </c>
      <c r="T69" s="121">
        <f t="shared" si="12"/>
        <v>175</v>
      </c>
      <c r="U69" s="121">
        <v>440</v>
      </c>
      <c r="V69" s="121">
        <f t="shared" si="20"/>
        <v>0</v>
      </c>
      <c r="W69" s="64">
        <f t="shared" si="24"/>
        <v>1628</v>
      </c>
      <c r="X69" s="64">
        <f t="shared" si="22"/>
        <v>6772</v>
      </c>
      <c r="Y69" s="173"/>
      <c r="Z69" s="28">
        <v>8400</v>
      </c>
      <c r="AA69" s="28">
        <f t="shared" si="6"/>
        <v>0</v>
      </c>
      <c r="AB69" s="14">
        <v>26</v>
      </c>
      <c r="AC69" s="14">
        <f t="shared" si="13"/>
        <v>548</v>
      </c>
      <c r="AD69" s="28">
        <v>26</v>
      </c>
      <c r="AE69" s="28" t="s">
        <v>1700</v>
      </c>
      <c r="AF69" s="28">
        <v>14</v>
      </c>
      <c r="AG69" s="28">
        <v>13000</v>
      </c>
      <c r="AH69" s="28">
        <v>8400</v>
      </c>
    </row>
    <row r="70" spans="1:34" ht="90" customHeight="1">
      <c r="A70" s="155">
        <v>60</v>
      </c>
      <c r="B70" s="163">
        <v>100192696955</v>
      </c>
      <c r="C70" s="121">
        <v>3307744697</v>
      </c>
      <c r="D70" s="64" t="s">
        <v>1701</v>
      </c>
      <c r="E70" s="64" t="s">
        <v>1694</v>
      </c>
      <c r="F70" s="64">
        <v>14249</v>
      </c>
      <c r="G70" s="64">
        <v>13570</v>
      </c>
      <c r="H70" s="64">
        <v>679</v>
      </c>
      <c r="I70" s="64">
        <v>0</v>
      </c>
      <c r="J70" s="64">
        <v>0</v>
      </c>
      <c r="K70" s="121">
        <v>24</v>
      </c>
      <c r="L70" s="64">
        <f t="shared" si="7"/>
        <v>13570</v>
      </c>
      <c r="M70" s="64">
        <f t="shared" si="8"/>
        <v>679</v>
      </c>
      <c r="N70" s="64">
        <f t="shared" si="9"/>
        <v>0</v>
      </c>
      <c r="O70" s="64">
        <f t="shared" si="10"/>
        <v>0</v>
      </c>
      <c r="P70" s="64">
        <v>4751</v>
      </c>
      <c r="Q70" s="64">
        <f t="shared" si="23"/>
        <v>19000</v>
      </c>
      <c r="R70" s="122">
        <f t="shared" si="18"/>
        <v>1628</v>
      </c>
      <c r="S70" s="64">
        <f t="shared" si="19"/>
        <v>143</v>
      </c>
      <c r="T70" s="121">
        <f t="shared" si="12"/>
        <v>300</v>
      </c>
      <c r="U70" s="121">
        <v>1470</v>
      </c>
      <c r="V70" s="121">
        <f t="shared" si="20"/>
        <v>0</v>
      </c>
      <c r="W70" s="64">
        <f t="shared" si="24"/>
        <v>3541</v>
      </c>
      <c r="X70" s="64">
        <f t="shared" si="22"/>
        <v>15459</v>
      </c>
      <c r="Y70" s="173"/>
      <c r="Z70" s="28">
        <v>19000</v>
      </c>
      <c r="AA70" s="28">
        <f t="shared" si="6"/>
        <v>0</v>
      </c>
      <c r="AB70" s="14">
        <v>26</v>
      </c>
      <c r="AC70" s="14">
        <f t="shared" si="13"/>
        <v>548</v>
      </c>
      <c r="AD70" s="28">
        <v>26</v>
      </c>
      <c r="AE70" s="28" t="s">
        <v>1701</v>
      </c>
      <c r="AF70" s="28">
        <v>24</v>
      </c>
      <c r="AG70" s="28">
        <v>13000</v>
      </c>
      <c r="AH70" s="28">
        <v>19000</v>
      </c>
    </row>
    <row r="71" spans="1:34" ht="90" customHeight="1">
      <c r="A71" s="155">
        <v>61</v>
      </c>
      <c r="B71" s="121">
        <v>101478422394</v>
      </c>
      <c r="C71" s="121">
        <v>3311065726</v>
      </c>
      <c r="D71" s="64" t="s">
        <v>1702</v>
      </c>
      <c r="E71" s="64" t="s">
        <v>1694</v>
      </c>
      <c r="F71" s="64">
        <v>14249</v>
      </c>
      <c r="G71" s="64">
        <v>13570</v>
      </c>
      <c r="H71" s="64">
        <v>679</v>
      </c>
      <c r="I71" s="64">
        <v>0</v>
      </c>
      <c r="J71" s="64">
        <v>0</v>
      </c>
      <c r="K71" s="121">
        <v>13</v>
      </c>
      <c r="L71" s="64">
        <f t="shared" si="7"/>
        <v>7350</v>
      </c>
      <c r="M71" s="64">
        <f t="shared" si="8"/>
        <v>368</v>
      </c>
      <c r="N71" s="64">
        <f t="shared" si="9"/>
        <v>0</v>
      </c>
      <c r="O71" s="64">
        <f t="shared" si="10"/>
        <v>0</v>
      </c>
      <c r="P71" s="64">
        <v>82</v>
      </c>
      <c r="Q71" s="64">
        <f t="shared" si="23"/>
        <v>7800</v>
      </c>
      <c r="R71" s="122">
        <f t="shared" si="18"/>
        <v>882</v>
      </c>
      <c r="S71" s="64">
        <f t="shared" si="19"/>
        <v>59</v>
      </c>
      <c r="T71" s="121">
        <f t="shared" si="12"/>
        <v>175</v>
      </c>
      <c r="U71" s="121">
        <v>2250</v>
      </c>
      <c r="V71" s="121">
        <f t="shared" si="20"/>
        <v>0</v>
      </c>
      <c r="W71" s="64">
        <f t="shared" si="24"/>
        <v>3366</v>
      </c>
      <c r="X71" s="64">
        <f t="shared" si="22"/>
        <v>4434</v>
      </c>
      <c r="Y71" s="173"/>
      <c r="Z71" s="28">
        <v>7800</v>
      </c>
      <c r="AA71" s="28">
        <f t="shared" si="6"/>
        <v>0</v>
      </c>
      <c r="AB71" s="14">
        <v>26</v>
      </c>
      <c r="AC71" s="14">
        <f t="shared" si="13"/>
        <v>548</v>
      </c>
      <c r="AD71" s="28">
        <v>26</v>
      </c>
      <c r="AE71" s="28" t="s">
        <v>1702</v>
      </c>
      <c r="AF71" s="28">
        <v>13</v>
      </c>
      <c r="AG71" s="28">
        <v>13000</v>
      </c>
      <c r="AH71" s="28">
        <v>7800</v>
      </c>
    </row>
    <row r="72" spans="1:34" ht="90" customHeight="1">
      <c r="A72" s="155">
        <v>62</v>
      </c>
      <c r="B72" s="163">
        <v>100717671330</v>
      </c>
      <c r="C72" s="121">
        <v>3307443132</v>
      </c>
      <c r="D72" s="64" t="s">
        <v>1703</v>
      </c>
      <c r="E72" s="64" t="s">
        <v>1694</v>
      </c>
      <c r="F72" s="64">
        <v>14249</v>
      </c>
      <c r="G72" s="64">
        <v>13570</v>
      </c>
      <c r="H72" s="64">
        <v>679</v>
      </c>
      <c r="I72" s="64">
        <v>0</v>
      </c>
      <c r="J72" s="64">
        <v>0</v>
      </c>
      <c r="K72" s="121">
        <v>17</v>
      </c>
      <c r="L72" s="64">
        <f t="shared" si="7"/>
        <v>9612</v>
      </c>
      <c r="M72" s="64">
        <f t="shared" si="8"/>
        <v>481</v>
      </c>
      <c r="N72" s="64">
        <f t="shared" si="9"/>
        <v>0</v>
      </c>
      <c r="O72" s="64">
        <f t="shared" si="10"/>
        <v>0</v>
      </c>
      <c r="P72" s="64">
        <v>957</v>
      </c>
      <c r="Q72" s="64">
        <f t="shared" si="23"/>
        <v>11050</v>
      </c>
      <c r="R72" s="122">
        <f t="shared" si="18"/>
        <v>1153</v>
      </c>
      <c r="S72" s="64">
        <f t="shared" si="19"/>
        <v>83</v>
      </c>
      <c r="T72" s="121">
        <f t="shared" si="12"/>
        <v>300</v>
      </c>
      <c r="U72" s="121">
        <v>4710</v>
      </c>
      <c r="V72" s="121">
        <f t="shared" si="20"/>
        <v>0</v>
      </c>
      <c r="W72" s="64">
        <f t="shared" si="24"/>
        <v>6246</v>
      </c>
      <c r="X72" s="64">
        <f t="shared" si="22"/>
        <v>4804</v>
      </c>
      <c r="Y72" s="173"/>
      <c r="Z72" s="28">
        <v>11050</v>
      </c>
      <c r="AA72" s="28">
        <f t="shared" si="6"/>
        <v>0</v>
      </c>
      <c r="AB72" s="14">
        <v>26</v>
      </c>
      <c r="AC72" s="14">
        <f t="shared" si="13"/>
        <v>548</v>
      </c>
      <c r="AD72" s="28">
        <v>26</v>
      </c>
      <c r="AE72" s="28" t="s">
        <v>1703</v>
      </c>
      <c r="AF72" s="28">
        <v>17</v>
      </c>
      <c r="AG72" s="28">
        <v>13000</v>
      </c>
      <c r="AH72" s="28">
        <v>11050</v>
      </c>
    </row>
    <row r="73" spans="1:34" ht="90" customHeight="1">
      <c r="A73" s="155">
        <v>63</v>
      </c>
      <c r="B73" s="181">
        <v>101706614198</v>
      </c>
      <c r="C73" s="182">
        <v>3312963677</v>
      </c>
      <c r="D73" s="64" t="s">
        <v>1704</v>
      </c>
      <c r="E73" s="64" t="s">
        <v>1694</v>
      </c>
      <c r="F73" s="64">
        <v>14249</v>
      </c>
      <c r="G73" s="64">
        <v>13570</v>
      </c>
      <c r="H73" s="64">
        <v>679</v>
      </c>
      <c r="I73" s="64">
        <v>0</v>
      </c>
      <c r="J73" s="64">
        <v>0</v>
      </c>
      <c r="K73" s="121">
        <v>20</v>
      </c>
      <c r="L73" s="64">
        <f t="shared" si="7"/>
        <v>11308</v>
      </c>
      <c r="M73" s="64">
        <f t="shared" si="8"/>
        <v>566</v>
      </c>
      <c r="N73" s="64">
        <f t="shared" si="9"/>
        <v>0</v>
      </c>
      <c r="O73" s="64">
        <f t="shared" si="10"/>
        <v>0</v>
      </c>
      <c r="P73" s="64">
        <v>126</v>
      </c>
      <c r="Q73" s="64">
        <f t="shared" si="23"/>
        <v>12000</v>
      </c>
      <c r="R73" s="122">
        <f t="shared" si="18"/>
        <v>1357</v>
      </c>
      <c r="S73" s="64">
        <f t="shared" si="19"/>
        <v>90</v>
      </c>
      <c r="T73" s="121">
        <f t="shared" si="12"/>
        <v>300</v>
      </c>
      <c r="U73" s="121">
        <v>0</v>
      </c>
      <c r="V73" s="121">
        <f t="shared" si="20"/>
        <v>0</v>
      </c>
      <c r="W73" s="64">
        <f t="shared" si="24"/>
        <v>1747</v>
      </c>
      <c r="X73" s="64">
        <f t="shared" si="22"/>
        <v>10253</v>
      </c>
      <c r="Y73" s="173"/>
      <c r="Z73" s="28">
        <v>12000</v>
      </c>
      <c r="AA73" s="28">
        <f t="shared" si="6"/>
        <v>0</v>
      </c>
      <c r="AB73" s="14">
        <v>26</v>
      </c>
      <c r="AC73" s="14">
        <f t="shared" si="13"/>
        <v>548</v>
      </c>
      <c r="AD73" s="28">
        <v>26</v>
      </c>
      <c r="AE73" s="28" t="s">
        <v>1704</v>
      </c>
      <c r="AF73" s="28">
        <v>20</v>
      </c>
      <c r="AG73" s="28">
        <v>13000</v>
      </c>
      <c r="AH73" s="28">
        <v>12000</v>
      </c>
    </row>
    <row r="74" spans="1:34" ht="90" customHeight="1">
      <c r="A74" s="155">
        <v>64</v>
      </c>
      <c r="B74" s="181">
        <v>101528019324</v>
      </c>
      <c r="C74" s="182">
        <v>2504376654</v>
      </c>
      <c r="D74" s="64" t="s">
        <v>1705</v>
      </c>
      <c r="E74" s="64" t="s">
        <v>1694</v>
      </c>
      <c r="F74" s="64">
        <v>14249</v>
      </c>
      <c r="G74" s="64">
        <v>13570</v>
      </c>
      <c r="H74" s="64">
        <v>679</v>
      </c>
      <c r="I74" s="64">
        <v>0</v>
      </c>
      <c r="J74" s="64">
        <v>0</v>
      </c>
      <c r="K74" s="121">
        <v>24</v>
      </c>
      <c r="L74" s="64">
        <f t="shared" si="7"/>
        <v>13570</v>
      </c>
      <c r="M74" s="64">
        <f t="shared" si="8"/>
        <v>679</v>
      </c>
      <c r="N74" s="64">
        <f t="shared" si="9"/>
        <v>0</v>
      </c>
      <c r="O74" s="64">
        <f t="shared" si="10"/>
        <v>0</v>
      </c>
      <c r="P74" s="64">
        <v>1951</v>
      </c>
      <c r="Q74" s="64">
        <f t="shared" si="23"/>
        <v>16200</v>
      </c>
      <c r="R74" s="122">
        <f t="shared" si="18"/>
        <v>1628</v>
      </c>
      <c r="S74" s="64">
        <f t="shared" si="19"/>
        <v>122</v>
      </c>
      <c r="T74" s="121">
        <f t="shared" si="12"/>
        <v>300</v>
      </c>
      <c r="U74" s="121">
        <v>690</v>
      </c>
      <c r="V74" s="121">
        <f t="shared" si="20"/>
        <v>0</v>
      </c>
      <c r="W74" s="64">
        <f t="shared" si="24"/>
        <v>2740</v>
      </c>
      <c r="X74" s="64">
        <f t="shared" si="22"/>
        <v>13460</v>
      </c>
      <c r="Y74" s="173"/>
      <c r="Z74" s="28">
        <v>16200</v>
      </c>
      <c r="AA74" s="28">
        <f t="shared" si="6"/>
        <v>0</v>
      </c>
      <c r="AB74" s="14">
        <v>26</v>
      </c>
      <c r="AC74" s="14">
        <f t="shared" si="13"/>
        <v>548</v>
      </c>
      <c r="AD74" s="28">
        <v>26</v>
      </c>
      <c r="AE74" s="28" t="s">
        <v>1705</v>
      </c>
      <c r="AF74" s="28">
        <v>24</v>
      </c>
      <c r="AG74" s="28">
        <v>13000</v>
      </c>
      <c r="AH74" s="28">
        <v>16200</v>
      </c>
    </row>
    <row r="75" spans="1:34" ht="90" customHeight="1">
      <c r="A75" s="155">
        <v>65</v>
      </c>
      <c r="B75" s="181">
        <v>101884284843</v>
      </c>
      <c r="C75" s="182">
        <v>3314823020</v>
      </c>
      <c r="D75" s="64" t="s">
        <v>1706</v>
      </c>
      <c r="E75" s="64" t="s">
        <v>1694</v>
      </c>
      <c r="F75" s="64">
        <v>14249</v>
      </c>
      <c r="G75" s="64">
        <v>13570</v>
      </c>
      <c r="H75" s="64">
        <v>679</v>
      </c>
      <c r="I75" s="64">
        <v>0</v>
      </c>
      <c r="J75" s="64">
        <v>0</v>
      </c>
      <c r="K75" s="121">
        <v>23</v>
      </c>
      <c r="L75" s="64">
        <f t="shared" si="7"/>
        <v>13005</v>
      </c>
      <c r="M75" s="64">
        <f t="shared" si="8"/>
        <v>651</v>
      </c>
      <c r="N75" s="64">
        <f t="shared" si="9"/>
        <v>0</v>
      </c>
      <c r="O75" s="64">
        <f t="shared" si="10"/>
        <v>0</v>
      </c>
      <c r="P75" s="64">
        <v>144</v>
      </c>
      <c r="Q75" s="64">
        <f t="shared" si="23"/>
        <v>13800</v>
      </c>
      <c r="R75" s="122">
        <f t="shared" si="18"/>
        <v>1561</v>
      </c>
      <c r="S75" s="64">
        <f t="shared" si="19"/>
        <v>104</v>
      </c>
      <c r="T75" s="121">
        <f t="shared" si="12"/>
        <v>300</v>
      </c>
      <c r="U75" s="121">
        <v>0</v>
      </c>
      <c r="V75" s="121">
        <f t="shared" si="20"/>
        <v>0</v>
      </c>
      <c r="W75" s="64">
        <f t="shared" si="24"/>
        <v>1965</v>
      </c>
      <c r="X75" s="64">
        <f t="shared" si="22"/>
        <v>11835</v>
      </c>
      <c r="Y75" s="173"/>
      <c r="Z75" s="28">
        <v>13800</v>
      </c>
      <c r="AA75" s="28">
        <f t="shared" ref="AA75:AA97" si="25">Z75-Q75</f>
        <v>0</v>
      </c>
      <c r="AB75" s="14">
        <v>26</v>
      </c>
      <c r="AC75" s="14">
        <f t="shared" si="13"/>
        <v>548</v>
      </c>
      <c r="AD75" s="28">
        <v>26</v>
      </c>
      <c r="AE75" s="28" t="s">
        <v>1706</v>
      </c>
      <c r="AF75" s="28">
        <v>23</v>
      </c>
      <c r="AG75" s="28">
        <v>13000</v>
      </c>
      <c r="AH75" s="28">
        <v>13800</v>
      </c>
    </row>
    <row r="76" spans="1:34" ht="90" customHeight="1">
      <c r="A76" s="155">
        <v>66</v>
      </c>
      <c r="B76" s="181">
        <v>101914030728</v>
      </c>
      <c r="C76" s="182">
        <v>3314878084</v>
      </c>
      <c r="D76" s="64" t="s">
        <v>1707</v>
      </c>
      <c r="E76" s="64" t="s">
        <v>1694</v>
      </c>
      <c r="F76" s="64">
        <v>14249</v>
      </c>
      <c r="G76" s="64">
        <v>13570</v>
      </c>
      <c r="H76" s="64">
        <v>679</v>
      </c>
      <c r="I76" s="64">
        <v>0</v>
      </c>
      <c r="J76" s="64">
        <v>0</v>
      </c>
      <c r="K76" s="121">
        <v>16</v>
      </c>
      <c r="L76" s="64">
        <f t="shared" ref="L76:L97" si="26">ROUND(G76/24*K76,0)</f>
        <v>9047</v>
      </c>
      <c r="M76" s="64">
        <f t="shared" ref="M76:M97" si="27">ROUND(H76/24*K76,0)</f>
        <v>453</v>
      </c>
      <c r="N76" s="64">
        <f t="shared" ref="N76:N97" si="28">ROUND(I76/24*K76,0)</f>
        <v>0</v>
      </c>
      <c r="O76" s="64">
        <f t="shared" ref="O76:O97" si="29">ROUND(J76/24*K76,0)</f>
        <v>0</v>
      </c>
      <c r="P76" s="64">
        <v>100</v>
      </c>
      <c r="Q76" s="64">
        <f t="shared" si="23"/>
        <v>9600</v>
      </c>
      <c r="R76" s="122">
        <f t="shared" si="18"/>
        <v>1086</v>
      </c>
      <c r="S76" s="64">
        <f t="shared" si="19"/>
        <v>72</v>
      </c>
      <c r="T76" s="121">
        <f t="shared" ref="T76:T97" si="30">SUM(IF(Q76&gt;=10001,"300",IF(Q76&gt;=7501,"175",)))</f>
        <v>175</v>
      </c>
      <c r="U76" s="121">
        <v>1280</v>
      </c>
      <c r="V76" s="121">
        <f t="shared" si="20"/>
        <v>0</v>
      </c>
      <c r="W76" s="64">
        <f t="shared" si="24"/>
        <v>2613</v>
      </c>
      <c r="X76" s="64">
        <f t="shared" si="22"/>
        <v>6987</v>
      </c>
      <c r="Y76" s="173"/>
      <c r="Z76" s="28">
        <v>9600</v>
      </c>
      <c r="AA76" s="28">
        <f t="shared" si="25"/>
        <v>0</v>
      </c>
      <c r="AB76" s="14">
        <v>26</v>
      </c>
      <c r="AC76" s="14">
        <f t="shared" ref="AC76:AC97" si="31">ROUND(F76/26,0)</f>
        <v>548</v>
      </c>
      <c r="AD76" s="28">
        <v>26</v>
      </c>
      <c r="AE76" s="28" t="s">
        <v>1707</v>
      </c>
      <c r="AF76" s="28">
        <v>16</v>
      </c>
      <c r="AG76" s="28">
        <v>13000</v>
      </c>
      <c r="AH76" s="28">
        <v>9600</v>
      </c>
    </row>
    <row r="77" spans="1:34" ht="90" customHeight="1">
      <c r="A77" s="155">
        <v>67</v>
      </c>
      <c r="B77" s="181">
        <v>101397652337</v>
      </c>
      <c r="C77" s="182">
        <v>3314877991</v>
      </c>
      <c r="D77" s="64" t="s">
        <v>1708</v>
      </c>
      <c r="E77" s="64" t="s">
        <v>1694</v>
      </c>
      <c r="F77" s="64">
        <v>14249</v>
      </c>
      <c r="G77" s="64">
        <v>13570</v>
      </c>
      <c r="H77" s="64">
        <v>679</v>
      </c>
      <c r="I77" s="64">
        <v>0</v>
      </c>
      <c r="J77" s="64">
        <v>0</v>
      </c>
      <c r="K77" s="121">
        <v>7</v>
      </c>
      <c r="L77" s="64">
        <f t="shared" si="26"/>
        <v>3958</v>
      </c>
      <c r="M77" s="64">
        <f t="shared" si="27"/>
        <v>198</v>
      </c>
      <c r="N77" s="64">
        <f t="shared" si="28"/>
        <v>0</v>
      </c>
      <c r="O77" s="64">
        <f t="shared" si="29"/>
        <v>0</v>
      </c>
      <c r="P77" s="64">
        <v>44</v>
      </c>
      <c r="Q77" s="64">
        <f t="shared" si="23"/>
        <v>4200</v>
      </c>
      <c r="R77" s="122">
        <f t="shared" si="18"/>
        <v>475</v>
      </c>
      <c r="S77" s="64">
        <f t="shared" si="19"/>
        <v>32</v>
      </c>
      <c r="T77" s="121">
        <f t="shared" si="30"/>
        <v>0</v>
      </c>
      <c r="U77" s="121">
        <v>410</v>
      </c>
      <c r="V77" s="121">
        <f t="shared" si="20"/>
        <v>0</v>
      </c>
      <c r="W77" s="64">
        <f t="shared" si="24"/>
        <v>917</v>
      </c>
      <c r="X77" s="64">
        <f t="shared" si="22"/>
        <v>3283</v>
      </c>
      <c r="Y77" s="173"/>
      <c r="Z77" s="28">
        <v>4200</v>
      </c>
      <c r="AA77" s="28">
        <f t="shared" si="25"/>
        <v>0</v>
      </c>
      <c r="AB77" s="14">
        <v>26</v>
      </c>
      <c r="AC77" s="14">
        <f t="shared" si="31"/>
        <v>548</v>
      </c>
      <c r="AD77" s="28">
        <v>26</v>
      </c>
      <c r="AE77" s="28" t="s">
        <v>1708</v>
      </c>
      <c r="AF77" s="28">
        <v>7</v>
      </c>
      <c r="AG77" s="28">
        <v>13000</v>
      </c>
      <c r="AH77" s="28">
        <v>4200</v>
      </c>
    </row>
    <row r="78" spans="1:34" ht="90" customHeight="1">
      <c r="A78" s="155">
        <v>68</v>
      </c>
      <c r="B78" s="181">
        <v>101309328529</v>
      </c>
      <c r="C78" s="182">
        <v>3314878012</v>
      </c>
      <c r="D78" s="64" t="s">
        <v>1709</v>
      </c>
      <c r="E78" s="64" t="s">
        <v>1694</v>
      </c>
      <c r="F78" s="64">
        <v>14249</v>
      </c>
      <c r="G78" s="64">
        <v>13570</v>
      </c>
      <c r="H78" s="64">
        <v>679</v>
      </c>
      <c r="I78" s="64">
        <v>0</v>
      </c>
      <c r="J78" s="64">
        <v>0</v>
      </c>
      <c r="K78" s="121">
        <v>9</v>
      </c>
      <c r="L78" s="64">
        <f t="shared" si="26"/>
        <v>5089</v>
      </c>
      <c r="M78" s="64">
        <f t="shared" si="27"/>
        <v>255</v>
      </c>
      <c r="N78" s="64">
        <f t="shared" si="28"/>
        <v>0</v>
      </c>
      <c r="O78" s="64">
        <f t="shared" si="29"/>
        <v>0</v>
      </c>
      <c r="P78" s="64">
        <v>56</v>
      </c>
      <c r="Q78" s="64">
        <f t="shared" si="23"/>
        <v>5400</v>
      </c>
      <c r="R78" s="122">
        <f t="shared" si="18"/>
        <v>611</v>
      </c>
      <c r="S78" s="64">
        <f t="shared" si="19"/>
        <v>41</v>
      </c>
      <c r="T78" s="121">
        <f t="shared" si="30"/>
        <v>0</v>
      </c>
      <c r="U78" s="121">
        <v>680</v>
      </c>
      <c r="V78" s="121">
        <f t="shared" si="20"/>
        <v>0</v>
      </c>
      <c r="W78" s="64">
        <f t="shared" si="24"/>
        <v>1332</v>
      </c>
      <c r="X78" s="64">
        <f t="shared" si="22"/>
        <v>4068</v>
      </c>
      <c r="Y78" s="173"/>
      <c r="Z78" s="28">
        <v>5400</v>
      </c>
      <c r="AA78" s="28">
        <f t="shared" si="25"/>
        <v>0</v>
      </c>
      <c r="AB78" s="14">
        <v>26</v>
      </c>
      <c r="AC78" s="14">
        <f t="shared" si="31"/>
        <v>548</v>
      </c>
      <c r="AD78" s="28">
        <v>26</v>
      </c>
      <c r="AE78" s="28" t="s">
        <v>1709</v>
      </c>
      <c r="AF78" s="28">
        <v>9</v>
      </c>
      <c r="AG78" s="28">
        <v>13000</v>
      </c>
      <c r="AH78" s="28">
        <v>5400</v>
      </c>
    </row>
    <row r="79" spans="1:34" ht="90" customHeight="1">
      <c r="A79" s="155">
        <v>69</v>
      </c>
      <c r="B79" s="181">
        <v>101355455012</v>
      </c>
      <c r="C79" s="182">
        <v>3314878037</v>
      </c>
      <c r="D79" s="64" t="s">
        <v>1710</v>
      </c>
      <c r="E79" s="64" t="s">
        <v>1694</v>
      </c>
      <c r="F79" s="64">
        <v>14249</v>
      </c>
      <c r="G79" s="64">
        <v>13570</v>
      </c>
      <c r="H79" s="64">
        <v>679</v>
      </c>
      <c r="I79" s="64">
        <v>0</v>
      </c>
      <c r="J79" s="64">
        <v>0</v>
      </c>
      <c r="K79" s="121">
        <v>10</v>
      </c>
      <c r="L79" s="64">
        <f t="shared" si="26"/>
        <v>5654</v>
      </c>
      <c r="M79" s="64">
        <f t="shared" si="27"/>
        <v>283</v>
      </c>
      <c r="N79" s="64">
        <f t="shared" si="28"/>
        <v>0</v>
      </c>
      <c r="O79" s="64">
        <f t="shared" si="29"/>
        <v>0</v>
      </c>
      <c r="P79" s="64">
        <v>63</v>
      </c>
      <c r="Q79" s="64">
        <f t="shared" si="23"/>
        <v>6000</v>
      </c>
      <c r="R79" s="122">
        <f t="shared" si="18"/>
        <v>678</v>
      </c>
      <c r="S79" s="64">
        <f t="shared" si="19"/>
        <v>45</v>
      </c>
      <c r="T79" s="121">
        <f t="shared" si="30"/>
        <v>0</v>
      </c>
      <c r="U79" s="121">
        <v>340</v>
      </c>
      <c r="V79" s="121">
        <f t="shared" si="20"/>
        <v>0</v>
      </c>
      <c r="W79" s="64">
        <f t="shared" si="24"/>
        <v>1063</v>
      </c>
      <c r="X79" s="64">
        <f t="shared" si="22"/>
        <v>4937</v>
      </c>
      <c r="Y79" s="173"/>
      <c r="Z79" s="28">
        <v>6000</v>
      </c>
      <c r="AA79" s="28">
        <f t="shared" si="25"/>
        <v>0</v>
      </c>
      <c r="AB79" s="14">
        <v>26</v>
      </c>
      <c r="AC79" s="14">
        <f t="shared" si="31"/>
        <v>548</v>
      </c>
      <c r="AD79" s="28">
        <v>26</v>
      </c>
      <c r="AE79" s="28" t="s">
        <v>1710</v>
      </c>
      <c r="AF79" s="28">
        <v>10</v>
      </c>
      <c r="AG79" s="28">
        <v>13000</v>
      </c>
      <c r="AH79" s="28">
        <v>6000</v>
      </c>
    </row>
    <row r="80" spans="1:34" ht="90" customHeight="1">
      <c r="A80" s="155">
        <v>70</v>
      </c>
      <c r="B80" s="181">
        <v>101230110846</v>
      </c>
      <c r="C80" s="182">
        <v>3314878064</v>
      </c>
      <c r="D80" s="64" t="s">
        <v>1711</v>
      </c>
      <c r="E80" s="64" t="s">
        <v>1694</v>
      </c>
      <c r="F80" s="64">
        <v>14249</v>
      </c>
      <c r="G80" s="64">
        <v>13570</v>
      </c>
      <c r="H80" s="64">
        <v>679</v>
      </c>
      <c r="I80" s="64">
        <v>0</v>
      </c>
      <c r="J80" s="64">
        <v>0</v>
      </c>
      <c r="K80" s="121">
        <v>11</v>
      </c>
      <c r="L80" s="64">
        <f t="shared" si="26"/>
        <v>6220</v>
      </c>
      <c r="M80" s="64">
        <f t="shared" si="27"/>
        <v>311</v>
      </c>
      <c r="N80" s="64">
        <f t="shared" si="28"/>
        <v>0</v>
      </c>
      <c r="O80" s="64">
        <f t="shared" si="29"/>
        <v>0</v>
      </c>
      <c r="P80" s="64">
        <v>69</v>
      </c>
      <c r="Q80" s="64">
        <f t="shared" si="23"/>
        <v>6600</v>
      </c>
      <c r="R80" s="122">
        <f t="shared" si="18"/>
        <v>746</v>
      </c>
      <c r="S80" s="64">
        <f t="shared" si="19"/>
        <v>50</v>
      </c>
      <c r="T80" s="121">
        <f t="shared" si="30"/>
        <v>0</v>
      </c>
      <c r="U80" s="121">
        <v>350</v>
      </c>
      <c r="V80" s="121">
        <f t="shared" si="20"/>
        <v>0</v>
      </c>
      <c r="W80" s="64">
        <f t="shared" si="24"/>
        <v>1146</v>
      </c>
      <c r="X80" s="64">
        <f t="shared" si="22"/>
        <v>5454</v>
      </c>
      <c r="Y80" s="173"/>
      <c r="Z80" s="28">
        <v>6600</v>
      </c>
      <c r="AA80" s="28">
        <f t="shared" si="25"/>
        <v>0</v>
      </c>
      <c r="AB80" s="14">
        <v>26</v>
      </c>
      <c r="AC80" s="14">
        <f t="shared" si="31"/>
        <v>548</v>
      </c>
      <c r="AD80" s="28">
        <v>26</v>
      </c>
      <c r="AE80" s="28" t="s">
        <v>1711</v>
      </c>
      <c r="AF80" s="28">
        <v>11</v>
      </c>
      <c r="AG80" s="28">
        <v>13000</v>
      </c>
      <c r="AH80" s="28">
        <v>6600</v>
      </c>
    </row>
    <row r="81" spans="1:34" ht="90" customHeight="1">
      <c r="A81" s="155">
        <v>71</v>
      </c>
      <c r="B81" s="181">
        <v>101173408913</v>
      </c>
      <c r="C81" s="182">
        <v>3312534015</v>
      </c>
      <c r="D81" s="64" t="s">
        <v>1712</v>
      </c>
      <c r="E81" s="64" t="s">
        <v>1694</v>
      </c>
      <c r="F81" s="64">
        <v>14249</v>
      </c>
      <c r="G81" s="64">
        <v>13570</v>
      </c>
      <c r="H81" s="64">
        <v>679</v>
      </c>
      <c r="I81" s="64">
        <v>0</v>
      </c>
      <c r="J81" s="64">
        <v>0</v>
      </c>
      <c r="K81" s="121">
        <v>7</v>
      </c>
      <c r="L81" s="64">
        <f t="shared" si="26"/>
        <v>3958</v>
      </c>
      <c r="M81" s="64">
        <f t="shared" si="27"/>
        <v>198</v>
      </c>
      <c r="N81" s="64">
        <f t="shared" si="28"/>
        <v>0</v>
      </c>
      <c r="O81" s="64">
        <f t="shared" si="29"/>
        <v>0</v>
      </c>
      <c r="P81" s="64">
        <v>44</v>
      </c>
      <c r="Q81" s="64">
        <f t="shared" si="23"/>
        <v>4200</v>
      </c>
      <c r="R81" s="122">
        <f t="shared" si="18"/>
        <v>475</v>
      </c>
      <c r="S81" s="64">
        <f t="shared" si="19"/>
        <v>32</v>
      </c>
      <c r="T81" s="121">
        <f t="shared" si="30"/>
        <v>0</v>
      </c>
      <c r="U81" s="121">
        <v>70</v>
      </c>
      <c r="V81" s="121">
        <f t="shared" si="20"/>
        <v>0</v>
      </c>
      <c r="W81" s="64">
        <f t="shared" si="24"/>
        <v>577</v>
      </c>
      <c r="X81" s="64">
        <f t="shared" si="22"/>
        <v>3623</v>
      </c>
      <c r="Y81" s="173"/>
      <c r="Z81" s="28">
        <v>4200</v>
      </c>
      <c r="AA81" s="28">
        <f t="shared" si="25"/>
        <v>0</v>
      </c>
      <c r="AB81" s="14">
        <v>26</v>
      </c>
      <c r="AC81" s="14">
        <f t="shared" si="31"/>
        <v>548</v>
      </c>
      <c r="AD81" s="28">
        <v>26</v>
      </c>
      <c r="AE81" s="28" t="s">
        <v>1712</v>
      </c>
      <c r="AF81" s="28">
        <v>7</v>
      </c>
      <c r="AG81" s="28">
        <v>13000</v>
      </c>
      <c r="AH81" s="28">
        <v>4200</v>
      </c>
    </row>
    <row r="82" spans="1:34" ht="90" customHeight="1">
      <c r="A82" s="155">
        <v>72</v>
      </c>
      <c r="B82" s="181">
        <v>101919621797</v>
      </c>
      <c r="C82" s="182">
        <v>3314876882</v>
      </c>
      <c r="D82" s="64" t="s">
        <v>1713</v>
      </c>
      <c r="E82" s="64" t="s">
        <v>1694</v>
      </c>
      <c r="F82" s="64">
        <v>14249</v>
      </c>
      <c r="G82" s="64">
        <v>13570</v>
      </c>
      <c r="H82" s="64">
        <v>679</v>
      </c>
      <c r="I82" s="64">
        <v>0</v>
      </c>
      <c r="J82" s="64">
        <v>0</v>
      </c>
      <c r="K82" s="121">
        <v>19</v>
      </c>
      <c r="L82" s="64">
        <f t="shared" si="26"/>
        <v>10743</v>
      </c>
      <c r="M82" s="64">
        <f t="shared" si="27"/>
        <v>538</v>
      </c>
      <c r="N82" s="64">
        <f t="shared" si="28"/>
        <v>0</v>
      </c>
      <c r="O82" s="64">
        <f t="shared" si="29"/>
        <v>0</v>
      </c>
      <c r="P82" s="64">
        <v>119</v>
      </c>
      <c r="Q82" s="64">
        <f t="shared" si="23"/>
        <v>11400</v>
      </c>
      <c r="R82" s="122">
        <f t="shared" si="18"/>
        <v>1289</v>
      </c>
      <c r="S82" s="64">
        <f t="shared" si="19"/>
        <v>86</v>
      </c>
      <c r="T82" s="121">
        <f t="shared" si="30"/>
        <v>300</v>
      </c>
      <c r="U82" s="121">
        <v>790</v>
      </c>
      <c r="V82" s="121">
        <f t="shared" si="20"/>
        <v>0</v>
      </c>
      <c r="W82" s="64">
        <f t="shared" si="24"/>
        <v>2465</v>
      </c>
      <c r="X82" s="64">
        <f t="shared" si="22"/>
        <v>8935</v>
      </c>
      <c r="Y82" s="173"/>
      <c r="Z82" s="28">
        <v>11400</v>
      </c>
      <c r="AA82" s="28">
        <f t="shared" si="25"/>
        <v>0</v>
      </c>
      <c r="AB82" s="14">
        <v>26</v>
      </c>
      <c r="AC82" s="14">
        <f t="shared" si="31"/>
        <v>548</v>
      </c>
      <c r="AD82" s="28">
        <v>26</v>
      </c>
      <c r="AE82" s="28" t="s">
        <v>1713</v>
      </c>
      <c r="AF82" s="28">
        <v>19</v>
      </c>
      <c r="AG82" s="28">
        <v>13000</v>
      </c>
      <c r="AH82" s="28">
        <v>11400</v>
      </c>
    </row>
    <row r="83" spans="1:34" ht="90" customHeight="1">
      <c r="A83" s="155">
        <v>73</v>
      </c>
      <c r="B83" s="181">
        <v>101919622012</v>
      </c>
      <c r="C83" s="182">
        <v>3314876906</v>
      </c>
      <c r="D83" s="64" t="s">
        <v>1714</v>
      </c>
      <c r="E83" s="64" t="s">
        <v>1694</v>
      </c>
      <c r="F83" s="64">
        <v>14249</v>
      </c>
      <c r="G83" s="64">
        <v>13570</v>
      </c>
      <c r="H83" s="64">
        <v>679</v>
      </c>
      <c r="I83" s="64">
        <v>0</v>
      </c>
      <c r="J83" s="64">
        <v>0</v>
      </c>
      <c r="K83" s="121">
        <v>17</v>
      </c>
      <c r="L83" s="64">
        <f t="shared" si="26"/>
        <v>9612</v>
      </c>
      <c r="M83" s="64">
        <f t="shared" si="27"/>
        <v>481</v>
      </c>
      <c r="N83" s="64">
        <f t="shared" si="28"/>
        <v>0</v>
      </c>
      <c r="O83" s="64">
        <f t="shared" si="29"/>
        <v>0</v>
      </c>
      <c r="P83" s="64">
        <v>107</v>
      </c>
      <c r="Q83" s="64">
        <f t="shared" si="23"/>
        <v>10200</v>
      </c>
      <c r="R83" s="122">
        <f t="shared" si="18"/>
        <v>1153</v>
      </c>
      <c r="S83" s="64">
        <f t="shared" si="19"/>
        <v>77</v>
      </c>
      <c r="T83" s="121">
        <f t="shared" si="30"/>
        <v>300</v>
      </c>
      <c r="U83" s="121">
        <v>1070</v>
      </c>
      <c r="V83" s="121">
        <f t="shared" si="20"/>
        <v>0</v>
      </c>
      <c r="W83" s="64">
        <f t="shared" si="24"/>
        <v>2600</v>
      </c>
      <c r="X83" s="64">
        <f t="shared" si="22"/>
        <v>7600</v>
      </c>
      <c r="Y83" s="173"/>
      <c r="Z83" s="28">
        <v>10200</v>
      </c>
      <c r="AA83" s="28">
        <f t="shared" si="25"/>
        <v>0</v>
      </c>
      <c r="AB83" s="14">
        <v>26</v>
      </c>
      <c r="AC83" s="14">
        <f t="shared" si="31"/>
        <v>548</v>
      </c>
      <c r="AD83" s="28">
        <v>26</v>
      </c>
      <c r="AE83" s="28" t="s">
        <v>1714</v>
      </c>
      <c r="AF83" s="28">
        <v>17</v>
      </c>
      <c r="AG83" s="28">
        <v>13000</v>
      </c>
      <c r="AH83" s="28">
        <v>10200</v>
      </c>
    </row>
    <row r="84" spans="1:34" ht="90" customHeight="1">
      <c r="A84" s="155">
        <v>74</v>
      </c>
      <c r="B84" s="181">
        <v>101482427595</v>
      </c>
      <c r="C84" s="182">
        <v>3311079801</v>
      </c>
      <c r="D84" s="64" t="s">
        <v>1715</v>
      </c>
      <c r="E84" s="64" t="s">
        <v>1694</v>
      </c>
      <c r="F84" s="64">
        <v>14249</v>
      </c>
      <c r="G84" s="64">
        <v>13570</v>
      </c>
      <c r="H84" s="64">
        <v>679</v>
      </c>
      <c r="I84" s="64">
        <v>0</v>
      </c>
      <c r="J84" s="64">
        <v>0</v>
      </c>
      <c r="K84" s="121">
        <v>5</v>
      </c>
      <c r="L84" s="64">
        <f t="shared" si="26"/>
        <v>2827</v>
      </c>
      <c r="M84" s="64">
        <f t="shared" si="27"/>
        <v>141</v>
      </c>
      <c r="N84" s="64">
        <f t="shared" si="28"/>
        <v>0</v>
      </c>
      <c r="O84" s="64">
        <f t="shared" si="29"/>
        <v>0</v>
      </c>
      <c r="P84" s="64">
        <v>32</v>
      </c>
      <c r="Q84" s="64">
        <f t="shared" si="23"/>
        <v>3000</v>
      </c>
      <c r="R84" s="122">
        <f t="shared" si="18"/>
        <v>339</v>
      </c>
      <c r="S84" s="64">
        <f t="shared" si="19"/>
        <v>23</v>
      </c>
      <c r="T84" s="121">
        <f t="shared" si="30"/>
        <v>0</v>
      </c>
      <c r="U84" s="121">
        <v>1690</v>
      </c>
      <c r="V84" s="121">
        <f t="shared" si="20"/>
        <v>0</v>
      </c>
      <c r="W84" s="64">
        <f t="shared" si="24"/>
        <v>2052</v>
      </c>
      <c r="X84" s="64">
        <f t="shared" si="22"/>
        <v>948</v>
      </c>
      <c r="Y84" s="173"/>
      <c r="Z84" s="28">
        <v>3000</v>
      </c>
      <c r="AA84" s="28">
        <f t="shared" si="25"/>
        <v>0</v>
      </c>
      <c r="AB84" s="14">
        <v>26</v>
      </c>
      <c r="AC84" s="14">
        <f t="shared" si="31"/>
        <v>548</v>
      </c>
      <c r="AD84" s="28">
        <v>26</v>
      </c>
      <c r="AE84" s="28" t="s">
        <v>1715</v>
      </c>
      <c r="AF84" s="28">
        <v>5</v>
      </c>
      <c r="AG84" s="28">
        <v>13000</v>
      </c>
      <c r="AH84" s="28">
        <v>3000</v>
      </c>
    </row>
    <row r="85" spans="1:34" ht="90" customHeight="1">
      <c r="A85" s="155">
        <v>75</v>
      </c>
      <c r="B85" s="181">
        <v>101622046670</v>
      </c>
      <c r="C85" s="182">
        <v>3312177967</v>
      </c>
      <c r="D85" s="64" t="s">
        <v>1716</v>
      </c>
      <c r="E85" s="64" t="s">
        <v>1694</v>
      </c>
      <c r="F85" s="64">
        <v>14249</v>
      </c>
      <c r="G85" s="64">
        <v>13570</v>
      </c>
      <c r="H85" s="64">
        <v>679</v>
      </c>
      <c r="I85" s="64">
        <v>0</v>
      </c>
      <c r="J85" s="64">
        <v>0</v>
      </c>
      <c r="K85" s="121">
        <v>9</v>
      </c>
      <c r="L85" s="64">
        <f t="shared" si="26"/>
        <v>5089</v>
      </c>
      <c r="M85" s="64">
        <f t="shared" si="27"/>
        <v>255</v>
      </c>
      <c r="N85" s="64">
        <f t="shared" si="28"/>
        <v>0</v>
      </c>
      <c r="O85" s="64">
        <f t="shared" si="29"/>
        <v>0</v>
      </c>
      <c r="P85" s="64">
        <v>56</v>
      </c>
      <c r="Q85" s="64">
        <f t="shared" si="23"/>
        <v>5400</v>
      </c>
      <c r="R85" s="122">
        <f t="shared" si="18"/>
        <v>611</v>
      </c>
      <c r="S85" s="64">
        <f t="shared" si="19"/>
        <v>41</v>
      </c>
      <c r="T85" s="121">
        <f t="shared" si="30"/>
        <v>0</v>
      </c>
      <c r="U85" s="121">
        <v>760</v>
      </c>
      <c r="V85" s="121">
        <f t="shared" si="20"/>
        <v>0</v>
      </c>
      <c r="W85" s="64">
        <f t="shared" si="24"/>
        <v>1412</v>
      </c>
      <c r="X85" s="64">
        <f t="shared" si="22"/>
        <v>3988</v>
      </c>
      <c r="Y85" s="173"/>
      <c r="Z85" s="28">
        <v>5400</v>
      </c>
      <c r="AA85" s="28">
        <f t="shared" si="25"/>
        <v>0</v>
      </c>
      <c r="AB85" s="14">
        <v>26</v>
      </c>
      <c r="AC85" s="14">
        <f t="shared" si="31"/>
        <v>548</v>
      </c>
      <c r="AD85" s="28">
        <v>26</v>
      </c>
      <c r="AE85" s="28" t="s">
        <v>1716</v>
      </c>
      <c r="AF85" s="28">
        <v>9</v>
      </c>
      <c r="AG85" s="28">
        <v>13000</v>
      </c>
      <c r="AH85" s="28">
        <v>5400</v>
      </c>
    </row>
    <row r="86" spans="1:34" ht="90" customHeight="1">
      <c r="A86" s="155">
        <v>76</v>
      </c>
      <c r="B86" s="181">
        <v>101919553404</v>
      </c>
      <c r="C86" s="182">
        <v>3314877934</v>
      </c>
      <c r="D86" s="64" t="s">
        <v>1717</v>
      </c>
      <c r="E86" s="64" t="s">
        <v>1694</v>
      </c>
      <c r="F86" s="64">
        <v>14249</v>
      </c>
      <c r="G86" s="64">
        <v>13570</v>
      </c>
      <c r="H86" s="64">
        <v>679</v>
      </c>
      <c r="I86" s="64">
        <v>0</v>
      </c>
      <c r="J86" s="64">
        <v>0</v>
      </c>
      <c r="K86" s="121">
        <v>12</v>
      </c>
      <c r="L86" s="64">
        <f t="shared" si="26"/>
        <v>6785</v>
      </c>
      <c r="M86" s="64">
        <f t="shared" si="27"/>
        <v>340</v>
      </c>
      <c r="N86" s="64">
        <f t="shared" si="28"/>
        <v>0</v>
      </c>
      <c r="O86" s="64">
        <f t="shared" si="29"/>
        <v>0</v>
      </c>
      <c r="P86" s="64">
        <v>75</v>
      </c>
      <c r="Q86" s="64">
        <f t="shared" si="23"/>
        <v>7200</v>
      </c>
      <c r="R86" s="122">
        <f t="shared" si="18"/>
        <v>814</v>
      </c>
      <c r="S86" s="64">
        <f t="shared" si="19"/>
        <v>54</v>
      </c>
      <c r="T86" s="121">
        <f t="shared" si="30"/>
        <v>0</v>
      </c>
      <c r="U86" s="121">
        <v>5770</v>
      </c>
      <c r="V86" s="121">
        <f t="shared" si="20"/>
        <v>0</v>
      </c>
      <c r="W86" s="64">
        <f t="shared" si="24"/>
        <v>6638</v>
      </c>
      <c r="X86" s="64">
        <f t="shared" si="22"/>
        <v>562</v>
      </c>
      <c r="Y86" s="173"/>
      <c r="Z86" s="28">
        <v>7200</v>
      </c>
      <c r="AA86" s="28">
        <f t="shared" si="25"/>
        <v>0</v>
      </c>
      <c r="AB86" s="14">
        <v>26</v>
      </c>
      <c r="AC86" s="14">
        <f t="shared" si="31"/>
        <v>548</v>
      </c>
      <c r="AD86" s="28">
        <v>26</v>
      </c>
      <c r="AE86" s="28" t="s">
        <v>1717</v>
      </c>
      <c r="AF86" s="28">
        <v>12</v>
      </c>
      <c r="AG86" s="28">
        <v>13000</v>
      </c>
      <c r="AH86" s="28">
        <v>7200</v>
      </c>
    </row>
    <row r="87" spans="1:34" ht="90" customHeight="1">
      <c r="A87" s="155">
        <v>77</v>
      </c>
      <c r="B87" s="181">
        <v>101919572784</v>
      </c>
      <c r="C87" s="182">
        <v>3314877968</v>
      </c>
      <c r="D87" s="64" t="s">
        <v>1718</v>
      </c>
      <c r="E87" s="64" t="s">
        <v>1694</v>
      </c>
      <c r="F87" s="64">
        <v>14249</v>
      </c>
      <c r="G87" s="64">
        <v>13570</v>
      </c>
      <c r="H87" s="64">
        <v>679</v>
      </c>
      <c r="I87" s="64">
        <v>0</v>
      </c>
      <c r="J87" s="64">
        <v>0</v>
      </c>
      <c r="K87" s="121">
        <v>12</v>
      </c>
      <c r="L87" s="64">
        <f t="shared" si="26"/>
        <v>6785</v>
      </c>
      <c r="M87" s="64">
        <f t="shared" si="27"/>
        <v>340</v>
      </c>
      <c r="N87" s="64">
        <f t="shared" si="28"/>
        <v>0</v>
      </c>
      <c r="O87" s="64">
        <f t="shared" si="29"/>
        <v>0</v>
      </c>
      <c r="P87" s="64">
        <v>75</v>
      </c>
      <c r="Q87" s="64">
        <f t="shared" si="23"/>
        <v>7200</v>
      </c>
      <c r="R87" s="122">
        <f t="shared" si="18"/>
        <v>814</v>
      </c>
      <c r="S87" s="64">
        <f t="shared" si="19"/>
        <v>54</v>
      </c>
      <c r="T87" s="121">
        <f t="shared" si="30"/>
        <v>0</v>
      </c>
      <c r="U87" s="121">
        <v>770</v>
      </c>
      <c r="V87" s="121">
        <f t="shared" si="20"/>
        <v>0</v>
      </c>
      <c r="W87" s="64">
        <f t="shared" si="24"/>
        <v>1638</v>
      </c>
      <c r="X87" s="64">
        <f t="shared" si="22"/>
        <v>5562</v>
      </c>
      <c r="Y87" s="173"/>
      <c r="Z87" s="28">
        <v>7200</v>
      </c>
      <c r="AA87" s="28">
        <f t="shared" si="25"/>
        <v>0</v>
      </c>
      <c r="AB87" s="14">
        <v>26</v>
      </c>
      <c r="AC87" s="14">
        <f t="shared" si="31"/>
        <v>548</v>
      </c>
      <c r="AD87" s="28">
        <v>26</v>
      </c>
      <c r="AE87" s="28" t="s">
        <v>1718</v>
      </c>
      <c r="AF87" s="28">
        <v>12</v>
      </c>
      <c r="AG87" s="28">
        <v>13000</v>
      </c>
      <c r="AH87" s="28">
        <v>7200</v>
      </c>
    </row>
    <row r="88" spans="1:34" ht="90" customHeight="1">
      <c r="A88" s="155">
        <v>78</v>
      </c>
      <c r="B88" s="181">
        <v>101820843559</v>
      </c>
      <c r="C88" s="182">
        <v>3313972677</v>
      </c>
      <c r="D88" s="64" t="s">
        <v>478</v>
      </c>
      <c r="E88" s="64" t="s">
        <v>1694</v>
      </c>
      <c r="F88" s="64">
        <v>14249</v>
      </c>
      <c r="G88" s="64">
        <v>13570</v>
      </c>
      <c r="H88" s="64">
        <v>679</v>
      </c>
      <c r="I88" s="64">
        <v>0</v>
      </c>
      <c r="J88" s="64">
        <v>0</v>
      </c>
      <c r="K88" s="121">
        <v>9</v>
      </c>
      <c r="L88" s="64">
        <f t="shared" si="26"/>
        <v>5089</v>
      </c>
      <c r="M88" s="64">
        <f t="shared" si="27"/>
        <v>255</v>
      </c>
      <c r="N88" s="64">
        <f t="shared" si="28"/>
        <v>0</v>
      </c>
      <c r="O88" s="64">
        <f t="shared" si="29"/>
        <v>0</v>
      </c>
      <c r="P88" s="64">
        <v>56</v>
      </c>
      <c r="Q88" s="64">
        <f t="shared" si="23"/>
        <v>5400</v>
      </c>
      <c r="R88" s="122">
        <f t="shared" si="18"/>
        <v>611</v>
      </c>
      <c r="S88" s="64">
        <f t="shared" si="19"/>
        <v>41</v>
      </c>
      <c r="T88" s="121">
        <f t="shared" si="30"/>
        <v>0</v>
      </c>
      <c r="U88" s="121">
        <v>730</v>
      </c>
      <c r="V88" s="121">
        <f t="shared" si="20"/>
        <v>0</v>
      </c>
      <c r="W88" s="64">
        <f t="shared" si="24"/>
        <v>1382</v>
      </c>
      <c r="X88" s="64">
        <f t="shared" si="22"/>
        <v>4018</v>
      </c>
      <c r="Y88" s="173"/>
      <c r="Z88" s="28">
        <v>5400</v>
      </c>
      <c r="AA88" s="28">
        <f t="shared" si="25"/>
        <v>0</v>
      </c>
      <c r="AB88" s="14">
        <v>26</v>
      </c>
      <c r="AC88" s="14">
        <f t="shared" si="31"/>
        <v>548</v>
      </c>
      <c r="AD88" s="28">
        <v>26</v>
      </c>
      <c r="AE88" s="28" t="s">
        <v>478</v>
      </c>
      <c r="AF88" s="28">
        <v>9</v>
      </c>
      <c r="AG88" s="28">
        <v>13000</v>
      </c>
      <c r="AH88" s="28">
        <v>5400</v>
      </c>
    </row>
    <row r="89" spans="1:34" ht="90" customHeight="1">
      <c r="A89" s="155">
        <v>79</v>
      </c>
      <c r="B89" s="181">
        <v>101913673053</v>
      </c>
      <c r="C89" s="182">
        <v>3314823000</v>
      </c>
      <c r="D89" s="64" t="s">
        <v>1719</v>
      </c>
      <c r="E89" s="64" t="s">
        <v>1694</v>
      </c>
      <c r="F89" s="64">
        <v>14249</v>
      </c>
      <c r="G89" s="64">
        <v>13570</v>
      </c>
      <c r="H89" s="64">
        <v>679</v>
      </c>
      <c r="I89" s="64">
        <v>0</v>
      </c>
      <c r="J89" s="64">
        <v>0</v>
      </c>
      <c r="K89" s="121">
        <v>23</v>
      </c>
      <c r="L89" s="64">
        <f t="shared" si="26"/>
        <v>13005</v>
      </c>
      <c r="M89" s="64">
        <f t="shared" si="27"/>
        <v>651</v>
      </c>
      <c r="N89" s="64">
        <f t="shared" si="28"/>
        <v>0</v>
      </c>
      <c r="O89" s="64">
        <f t="shared" si="29"/>
        <v>0</v>
      </c>
      <c r="P89" s="64">
        <v>144</v>
      </c>
      <c r="Q89" s="64">
        <f t="shared" si="23"/>
        <v>13800</v>
      </c>
      <c r="R89" s="122">
        <f t="shared" si="18"/>
        <v>1561</v>
      </c>
      <c r="S89" s="64">
        <f t="shared" si="19"/>
        <v>104</v>
      </c>
      <c r="T89" s="121">
        <f t="shared" si="30"/>
        <v>300</v>
      </c>
      <c r="U89" s="121">
        <v>3060</v>
      </c>
      <c r="V89" s="121">
        <f t="shared" si="20"/>
        <v>0</v>
      </c>
      <c r="W89" s="64">
        <f t="shared" si="24"/>
        <v>5025</v>
      </c>
      <c r="X89" s="64">
        <f t="shared" si="22"/>
        <v>8775</v>
      </c>
      <c r="Y89" s="173"/>
      <c r="Z89" s="28">
        <v>13800</v>
      </c>
      <c r="AA89" s="28">
        <f t="shared" si="25"/>
        <v>0</v>
      </c>
      <c r="AB89" s="14">
        <v>26</v>
      </c>
      <c r="AC89" s="14">
        <f t="shared" si="31"/>
        <v>548</v>
      </c>
      <c r="AD89" s="28">
        <v>26</v>
      </c>
      <c r="AE89" s="28" t="s">
        <v>1719</v>
      </c>
      <c r="AF89" s="28">
        <v>23</v>
      </c>
      <c r="AG89" s="28">
        <v>13000</v>
      </c>
      <c r="AH89" s="28">
        <v>13800</v>
      </c>
    </row>
    <row r="90" spans="1:34" ht="90" customHeight="1">
      <c r="A90" s="155">
        <v>80</v>
      </c>
      <c r="B90" s="181">
        <v>100785505891</v>
      </c>
      <c r="C90" s="182">
        <v>3314823046</v>
      </c>
      <c r="D90" s="64" t="s">
        <v>1720</v>
      </c>
      <c r="E90" s="64" t="s">
        <v>1694</v>
      </c>
      <c r="F90" s="64">
        <v>14249</v>
      </c>
      <c r="G90" s="64">
        <v>13570</v>
      </c>
      <c r="H90" s="64">
        <v>679</v>
      </c>
      <c r="I90" s="64">
        <v>0</v>
      </c>
      <c r="J90" s="64">
        <v>0</v>
      </c>
      <c r="K90" s="121">
        <v>19</v>
      </c>
      <c r="L90" s="64">
        <f t="shared" si="26"/>
        <v>10743</v>
      </c>
      <c r="M90" s="64">
        <f t="shared" si="27"/>
        <v>538</v>
      </c>
      <c r="N90" s="64">
        <f t="shared" si="28"/>
        <v>0</v>
      </c>
      <c r="O90" s="64">
        <f t="shared" si="29"/>
        <v>0</v>
      </c>
      <c r="P90" s="64">
        <v>119</v>
      </c>
      <c r="Q90" s="64">
        <f t="shared" si="23"/>
        <v>11400</v>
      </c>
      <c r="R90" s="122">
        <f t="shared" si="18"/>
        <v>1289</v>
      </c>
      <c r="S90" s="64">
        <f t="shared" si="19"/>
        <v>86</v>
      </c>
      <c r="T90" s="121">
        <f t="shared" si="30"/>
        <v>300</v>
      </c>
      <c r="U90" s="121">
        <v>1820</v>
      </c>
      <c r="V90" s="121">
        <f t="shared" si="20"/>
        <v>0</v>
      </c>
      <c r="W90" s="64">
        <f t="shared" si="24"/>
        <v>3495</v>
      </c>
      <c r="X90" s="64">
        <f t="shared" si="22"/>
        <v>7905</v>
      </c>
      <c r="Y90" s="173"/>
      <c r="Z90" s="28">
        <v>11400</v>
      </c>
      <c r="AA90" s="28">
        <f t="shared" si="25"/>
        <v>0</v>
      </c>
      <c r="AB90" s="14">
        <v>26</v>
      </c>
      <c r="AC90" s="14">
        <f t="shared" si="31"/>
        <v>548</v>
      </c>
      <c r="AD90" s="28">
        <v>26</v>
      </c>
      <c r="AE90" s="28" t="s">
        <v>1720</v>
      </c>
      <c r="AF90" s="28">
        <v>19</v>
      </c>
      <c r="AG90" s="28">
        <v>13000</v>
      </c>
      <c r="AH90" s="28">
        <v>11400</v>
      </c>
    </row>
    <row r="91" spans="1:34" ht="90" customHeight="1">
      <c r="A91" s="155">
        <v>81</v>
      </c>
      <c r="B91" s="181">
        <v>101186866286</v>
      </c>
      <c r="C91" s="182">
        <v>3314823035</v>
      </c>
      <c r="D91" s="64" t="s">
        <v>1721</v>
      </c>
      <c r="E91" s="64" t="s">
        <v>1694</v>
      </c>
      <c r="F91" s="64">
        <v>14249</v>
      </c>
      <c r="G91" s="64">
        <v>13570</v>
      </c>
      <c r="H91" s="64">
        <v>679</v>
      </c>
      <c r="I91" s="64">
        <v>0</v>
      </c>
      <c r="J91" s="64">
        <v>0</v>
      </c>
      <c r="K91" s="121">
        <v>14</v>
      </c>
      <c r="L91" s="64">
        <f t="shared" si="26"/>
        <v>7916</v>
      </c>
      <c r="M91" s="64">
        <f t="shared" si="27"/>
        <v>396</v>
      </c>
      <c r="N91" s="64">
        <f t="shared" si="28"/>
        <v>0</v>
      </c>
      <c r="O91" s="64">
        <f t="shared" si="29"/>
        <v>0</v>
      </c>
      <c r="P91" s="64">
        <v>88</v>
      </c>
      <c r="Q91" s="64">
        <f t="shared" si="23"/>
        <v>8400</v>
      </c>
      <c r="R91" s="122">
        <f t="shared" si="18"/>
        <v>950</v>
      </c>
      <c r="S91" s="64">
        <f t="shared" si="19"/>
        <v>63</v>
      </c>
      <c r="T91" s="121">
        <f t="shared" si="30"/>
        <v>175</v>
      </c>
      <c r="U91" s="121">
        <v>3670</v>
      </c>
      <c r="V91" s="121">
        <f t="shared" si="20"/>
        <v>0</v>
      </c>
      <c r="W91" s="64">
        <f t="shared" si="24"/>
        <v>4858</v>
      </c>
      <c r="X91" s="64">
        <f t="shared" si="22"/>
        <v>3542</v>
      </c>
      <c r="Y91" s="173"/>
      <c r="Z91" s="28">
        <v>8400</v>
      </c>
      <c r="AA91" s="28">
        <f t="shared" si="25"/>
        <v>0</v>
      </c>
      <c r="AB91" s="14">
        <v>26</v>
      </c>
      <c r="AC91" s="14">
        <f t="shared" si="31"/>
        <v>548</v>
      </c>
      <c r="AD91" s="28">
        <v>26</v>
      </c>
      <c r="AE91" s="28" t="s">
        <v>1721</v>
      </c>
      <c r="AF91" s="28">
        <v>14</v>
      </c>
      <c r="AG91" s="28">
        <v>13000</v>
      </c>
      <c r="AH91" s="28">
        <v>8400</v>
      </c>
    </row>
    <row r="92" spans="1:34" ht="90" customHeight="1">
      <c r="A92" s="155">
        <v>82</v>
      </c>
      <c r="B92" s="181">
        <v>101205744930</v>
      </c>
      <c r="C92" s="182">
        <v>3314823010</v>
      </c>
      <c r="D92" s="64" t="s">
        <v>1722</v>
      </c>
      <c r="E92" s="64" t="s">
        <v>1694</v>
      </c>
      <c r="F92" s="64">
        <v>14249</v>
      </c>
      <c r="G92" s="64">
        <v>13570</v>
      </c>
      <c r="H92" s="64">
        <v>679</v>
      </c>
      <c r="I92" s="64">
        <v>0</v>
      </c>
      <c r="J92" s="64">
        <v>0</v>
      </c>
      <c r="K92" s="121">
        <v>24</v>
      </c>
      <c r="L92" s="64">
        <f t="shared" si="26"/>
        <v>13570</v>
      </c>
      <c r="M92" s="64">
        <f t="shared" si="27"/>
        <v>679</v>
      </c>
      <c r="N92" s="64">
        <f t="shared" si="28"/>
        <v>0</v>
      </c>
      <c r="O92" s="64">
        <f t="shared" si="29"/>
        <v>0</v>
      </c>
      <c r="P92" s="64">
        <v>1351</v>
      </c>
      <c r="Q92" s="64">
        <f t="shared" si="23"/>
        <v>15600</v>
      </c>
      <c r="R92" s="122">
        <f t="shared" si="18"/>
        <v>1628</v>
      </c>
      <c r="S92" s="64">
        <f t="shared" si="19"/>
        <v>117</v>
      </c>
      <c r="T92" s="121">
        <f t="shared" si="30"/>
        <v>300</v>
      </c>
      <c r="U92" s="121">
        <v>1310</v>
      </c>
      <c r="V92" s="121">
        <f t="shared" si="20"/>
        <v>0</v>
      </c>
      <c r="W92" s="64">
        <f t="shared" si="24"/>
        <v>3355</v>
      </c>
      <c r="X92" s="64">
        <f t="shared" si="22"/>
        <v>12245</v>
      </c>
      <c r="Y92" s="173"/>
      <c r="Z92" s="28">
        <v>15600</v>
      </c>
      <c r="AA92" s="28">
        <f t="shared" si="25"/>
        <v>0</v>
      </c>
      <c r="AB92" s="14">
        <v>26</v>
      </c>
      <c r="AC92" s="14">
        <f t="shared" si="31"/>
        <v>548</v>
      </c>
      <c r="AD92" s="28">
        <v>26</v>
      </c>
      <c r="AE92" s="28" t="s">
        <v>1722</v>
      </c>
      <c r="AF92" s="28">
        <v>24</v>
      </c>
      <c r="AG92" s="28">
        <v>13000</v>
      </c>
      <c r="AH92" s="28">
        <v>15600</v>
      </c>
    </row>
    <row r="93" spans="1:34" ht="90" customHeight="1">
      <c r="A93" s="155">
        <v>83</v>
      </c>
      <c r="B93" s="181">
        <v>101528004455</v>
      </c>
      <c r="C93" s="182">
        <v>3312358934</v>
      </c>
      <c r="D93" s="64" t="s">
        <v>1723</v>
      </c>
      <c r="E93" s="64" t="s">
        <v>1694</v>
      </c>
      <c r="F93" s="64">
        <v>14249</v>
      </c>
      <c r="G93" s="64">
        <v>13570</v>
      </c>
      <c r="H93" s="64">
        <v>679</v>
      </c>
      <c r="I93" s="64">
        <v>0</v>
      </c>
      <c r="J93" s="64">
        <v>0</v>
      </c>
      <c r="K93" s="121">
        <v>16</v>
      </c>
      <c r="L93" s="64">
        <f t="shared" si="26"/>
        <v>9047</v>
      </c>
      <c r="M93" s="64">
        <f t="shared" si="27"/>
        <v>453</v>
      </c>
      <c r="N93" s="64">
        <f t="shared" si="28"/>
        <v>0</v>
      </c>
      <c r="O93" s="64">
        <f t="shared" si="29"/>
        <v>0</v>
      </c>
      <c r="P93" s="64">
        <v>100</v>
      </c>
      <c r="Q93" s="64">
        <f t="shared" si="23"/>
        <v>9600</v>
      </c>
      <c r="R93" s="122">
        <f t="shared" si="18"/>
        <v>1086</v>
      </c>
      <c r="S93" s="64">
        <f t="shared" si="19"/>
        <v>72</v>
      </c>
      <c r="T93" s="121">
        <f t="shared" si="30"/>
        <v>175</v>
      </c>
      <c r="U93" s="121">
        <v>2060</v>
      </c>
      <c r="V93" s="121">
        <f t="shared" si="20"/>
        <v>0</v>
      </c>
      <c r="W93" s="64">
        <f t="shared" si="24"/>
        <v>3393</v>
      </c>
      <c r="X93" s="64">
        <f t="shared" si="22"/>
        <v>6207</v>
      </c>
      <c r="Y93" s="173"/>
      <c r="Z93" s="28">
        <v>9600</v>
      </c>
      <c r="AA93" s="28">
        <f t="shared" si="25"/>
        <v>0</v>
      </c>
      <c r="AB93" s="14">
        <v>26</v>
      </c>
      <c r="AC93" s="14">
        <f t="shared" si="31"/>
        <v>548</v>
      </c>
      <c r="AD93" s="28">
        <v>26</v>
      </c>
      <c r="AE93" s="28" t="s">
        <v>1723</v>
      </c>
      <c r="AF93" s="28">
        <v>16</v>
      </c>
      <c r="AG93" s="28">
        <v>13000</v>
      </c>
      <c r="AH93" s="28">
        <v>9600</v>
      </c>
    </row>
    <row r="94" spans="1:34" ht="90" customHeight="1">
      <c r="A94" s="155">
        <v>84</v>
      </c>
      <c r="B94" s="181">
        <v>101517791355</v>
      </c>
      <c r="C94" s="182">
        <v>3314841564</v>
      </c>
      <c r="D94" s="64" t="s">
        <v>1724</v>
      </c>
      <c r="E94" s="64" t="s">
        <v>1694</v>
      </c>
      <c r="F94" s="64">
        <v>14249</v>
      </c>
      <c r="G94" s="64">
        <v>13570</v>
      </c>
      <c r="H94" s="64">
        <v>679</v>
      </c>
      <c r="I94" s="64">
        <v>0</v>
      </c>
      <c r="J94" s="64">
        <v>0</v>
      </c>
      <c r="K94" s="121">
        <v>12</v>
      </c>
      <c r="L94" s="64">
        <f t="shared" si="26"/>
        <v>6785</v>
      </c>
      <c r="M94" s="64">
        <f t="shared" si="27"/>
        <v>340</v>
      </c>
      <c r="N94" s="64">
        <f t="shared" si="28"/>
        <v>0</v>
      </c>
      <c r="O94" s="64">
        <f t="shared" si="29"/>
        <v>0</v>
      </c>
      <c r="P94" s="64">
        <v>75</v>
      </c>
      <c r="Q94" s="64">
        <f t="shared" si="23"/>
        <v>7200</v>
      </c>
      <c r="R94" s="122">
        <f t="shared" si="18"/>
        <v>814</v>
      </c>
      <c r="S94" s="64">
        <f t="shared" si="19"/>
        <v>54</v>
      </c>
      <c r="T94" s="121">
        <f t="shared" si="30"/>
        <v>0</v>
      </c>
      <c r="U94" s="121">
        <v>4004</v>
      </c>
      <c r="V94" s="121">
        <f t="shared" si="20"/>
        <v>0</v>
      </c>
      <c r="W94" s="64">
        <f t="shared" si="24"/>
        <v>4872</v>
      </c>
      <c r="X94" s="64">
        <f t="shared" si="22"/>
        <v>2328</v>
      </c>
      <c r="Y94" s="173"/>
      <c r="Z94" s="28">
        <v>7200</v>
      </c>
      <c r="AA94" s="28">
        <f t="shared" si="25"/>
        <v>0</v>
      </c>
      <c r="AB94" s="14">
        <v>26</v>
      </c>
      <c r="AC94" s="14">
        <f t="shared" si="31"/>
        <v>548</v>
      </c>
      <c r="AD94" s="28">
        <v>26</v>
      </c>
      <c r="AE94" s="28" t="s">
        <v>1724</v>
      </c>
      <c r="AF94" s="28">
        <v>12</v>
      </c>
      <c r="AG94" s="28">
        <v>13000</v>
      </c>
      <c r="AH94" s="28">
        <v>7200</v>
      </c>
    </row>
    <row r="95" spans="1:34" ht="90" customHeight="1">
      <c r="A95" s="155">
        <v>85</v>
      </c>
      <c r="B95" s="181">
        <v>101916499767</v>
      </c>
      <c r="C95" s="182">
        <v>3314841573</v>
      </c>
      <c r="D95" s="64" t="s">
        <v>1725</v>
      </c>
      <c r="E95" s="64" t="s">
        <v>1694</v>
      </c>
      <c r="F95" s="64">
        <v>14249</v>
      </c>
      <c r="G95" s="64">
        <v>13570</v>
      </c>
      <c r="H95" s="64">
        <v>679</v>
      </c>
      <c r="I95" s="64">
        <v>0</v>
      </c>
      <c r="J95" s="64">
        <v>0</v>
      </c>
      <c r="K95" s="121">
        <v>15</v>
      </c>
      <c r="L95" s="64">
        <f t="shared" si="26"/>
        <v>8481</v>
      </c>
      <c r="M95" s="64">
        <f t="shared" si="27"/>
        <v>424</v>
      </c>
      <c r="N95" s="64">
        <f t="shared" si="28"/>
        <v>0</v>
      </c>
      <c r="O95" s="64">
        <f t="shared" si="29"/>
        <v>0</v>
      </c>
      <c r="P95" s="64">
        <v>95</v>
      </c>
      <c r="Q95" s="64">
        <f t="shared" si="23"/>
        <v>9000</v>
      </c>
      <c r="R95" s="122">
        <f t="shared" si="18"/>
        <v>1018</v>
      </c>
      <c r="S95" s="64">
        <f t="shared" si="19"/>
        <v>68</v>
      </c>
      <c r="T95" s="121">
        <f t="shared" si="30"/>
        <v>175</v>
      </c>
      <c r="U95" s="121">
        <v>1630</v>
      </c>
      <c r="V95" s="121">
        <f t="shared" si="20"/>
        <v>0</v>
      </c>
      <c r="W95" s="64">
        <f t="shared" si="24"/>
        <v>2891</v>
      </c>
      <c r="X95" s="64">
        <f t="shared" si="22"/>
        <v>6109</v>
      </c>
      <c r="Y95" s="173"/>
      <c r="Z95" s="28">
        <v>9000</v>
      </c>
      <c r="AA95" s="28">
        <f t="shared" si="25"/>
        <v>0</v>
      </c>
      <c r="AB95" s="14">
        <v>26</v>
      </c>
      <c r="AC95" s="14">
        <f t="shared" si="31"/>
        <v>548</v>
      </c>
      <c r="AD95" s="28">
        <v>26</v>
      </c>
      <c r="AE95" s="28" t="s">
        <v>1725</v>
      </c>
      <c r="AF95" s="28">
        <v>15</v>
      </c>
      <c r="AG95" s="28">
        <v>13000</v>
      </c>
      <c r="AH95" s="28">
        <v>9000</v>
      </c>
    </row>
    <row r="96" spans="1:34" ht="90" customHeight="1">
      <c r="A96" s="155">
        <v>86</v>
      </c>
      <c r="B96" s="181">
        <v>101913673048</v>
      </c>
      <c r="C96" s="182">
        <v>3314823056</v>
      </c>
      <c r="D96" s="64" t="s">
        <v>1726</v>
      </c>
      <c r="E96" s="64" t="s">
        <v>1694</v>
      </c>
      <c r="F96" s="64">
        <v>14249</v>
      </c>
      <c r="G96" s="64">
        <v>13570</v>
      </c>
      <c r="H96" s="64">
        <v>679</v>
      </c>
      <c r="I96" s="64">
        <v>0</v>
      </c>
      <c r="J96" s="64">
        <v>0</v>
      </c>
      <c r="K96" s="121">
        <v>24</v>
      </c>
      <c r="L96" s="64">
        <f t="shared" si="26"/>
        <v>13570</v>
      </c>
      <c r="M96" s="64">
        <f t="shared" si="27"/>
        <v>679</v>
      </c>
      <c r="N96" s="64">
        <f t="shared" si="28"/>
        <v>0</v>
      </c>
      <c r="O96" s="64">
        <f t="shared" si="29"/>
        <v>0</v>
      </c>
      <c r="P96" s="64">
        <v>1951</v>
      </c>
      <c r="Q96" s="64">
        <f t="shared" si="23"/>
        <v>16200</v>
      </c>
      <c r="R96" s="122">
        <f t="shared" si="18"/>
        <v>1628</v>
      </c>
      <c r="S96" s="64">
        <f t="shared" si="19"/>
        <v>122</v>
      </c>
      <c r="T96" s="121">
        <f t="shared" si="30"/>
        <v>300</v>
      </c>
      <c r="U96" s="121">
        <v>1200</v>
      </c>
      <c r="V96" s="121">
        <f t="shared" si="20"/>
        <v>0</v>
      </c>
      <c r="W96" s="64">
        <f t="shared" si="24"/>
        <v>3250</v>
      </c>
      <c r="X96" s="64">
        <f t="shared" si="22"/>
        <v>12950</v>
      </c>
      <c r="Y96" s="173"/>
      <c r="Z96" s="28">
        <v>16200</v>
      </c>
      <c r="AA96" s="28">
        <f t="shared" si="25"/>
        <v>0</v>
      </c>
      <c r="AB96" s="14">
        <v>26</v>
      </c>
      <c r="AC96" s="14">
        <f t="shared" si="31"/>
        <v>548</v>
      </c>
      <c r="AD96" s="28">
        <v>26</v>
      </c>
      <c r="AE96" s="28" t="s">
        <v>1726</v>
      </c>
      <c r="AF96" s="28">
        <v>24</v>
      </c>
      <c r="AG96" s="28">
        <v>13000</v>
      </c>
      <c r="AH96" s="28">
        <v>16200</v>
      </c>
    </row>
    <row r="97" spans="1:34" ht="90" customHeight="1">
      <c r="A97" s="155">
        <v>87</v>
      </c>
      <c r="B97" s="181">
        <v>101622046028</v>
      </c>
      <c r="C97" s="182">
        <v>3312177949</v>
      </c>
      <c r="D97" s="64" t="s">
        <v>1727</v>
      </c>
      <c r="E97" s="64" t="s">
        <v>1694</v>
      </c>
      <c r="F97" s="64">
        <v>14249</v>
      </c>
      <c r="G97" s="64">
        <v>13570</v>
      </c>
      <c r="H97" s="64">
        <v>679</v>
      </c>
      <c r="I97" s="64">
        <v>0</v>
      </c>
      <c r="J97" s="64">
        <v>0</v>
      </c>
      <c r="K97" s="121">
        <v>16</v>
      </c>
      <c r="L97" s="64">
        <f t="shared" si="26"/>
        <v>9047</v>
      </c>
      <c r="M97" s="64">
        <f t="shared" si="27"/>
        <v>453</v>
      </c>
      <c r="N97" s="64">
        <f t="shared" si="28"/>
        <v>0</v>
      </c>
      <c r="O97" s="64">
        <f t="shared" si="29"/>
        <v>0</v>
      </c>
      <c r="P97" s="64">
        <v>100</v>
      </c>
      <c r="Q97" s="64">
        <f t="shared" si="23"/>
        <v>9600</v>
      </c>
      <c r="R97" s="122">
        <f t="shared" si="18"/>
        <v>1086</v>
      </c>
      <c r="S97" s="64">
        <f t="shared" si="19"/>
        <v>72</v>
      </c>
      <c r="T97" s="121">
        <f t="shared" si="30"/>
        <v>175</v>
      </c>
      <c r="U97" s="121">
        <v>1880</v>
      </c>
      <c r="V97" s="121">
        <f t="shared" si="20"/>
        <v>0</v>
      </c>
      <c r="W97" s="64">
        <f t="shared" si="24"/>
        <v>3213</v>
      </c>
      <c r="X97" s="64">
        <f t="shared" si="22"/>
        <v>6387</v>
      </c>
      <c r="Y97" s="173"/>
      <c r="Z97" s="28">
        <v>9600</v>
      </c>
      <c r="AA97" s="28">
        <f t="shared" si="25"/>
        <v>0</v>
      </c>
      <c r="AB97" s="14">
        <v>26</v>
      </c>
      <c r="AC97" s="14">
        <f t="shared" si="31"/>
        <v>548</v>
      </c>
      <c r="AD97" s="28">
        <v>26</v>
      </c>
      <c r="AE97" s="28" t="s">
        <v>1727</v>
      </c>
      <c r="AF97" s="28">
        <v>16</v>
      </c>
      <c r="AG97" s="28">
        <v>13000</v>
      </c>
      <c r="AH97" s="28">
        <v>9600</v>
      </c>
    </row>
    <row r="98" spans="1:34" ht="15" customHeight="1">
      <c r="A98" s="99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>
        <f t="shared" ref="L98:X98" si="32">SUM(L11:L97)</f>
        <v>924086</v>
      </c>
      <c r="M98" s="78">
        <f t="shared" si="32"/>
        <v>62143</v>
      </c>
      <c r="N98" s="78">
        <f t="shared" si="32"/>
        <v>6325</v>
      </c>
      <c r="O98" s="78">
        <f t="shared" si="32"/>
        <v>6325</v>
      </c>
      <c r="P98" s="78">
        <f t="shared" si="32"/>
        <v>75910</v>
      </c>
      <c r="Q98" s="78">
        <f t="shared" si="32"/>
        <v>1074789</v>
      </c>
      <c r="R98" s="78">
        <f t="shared" si="32"/>
        <v>110878</v>
      </c>
      <c r="S98" s="78">
        <f t="shared" si="32"/>
        <v>8085</v>
      </c>
      <c r="T98" s="78">
        <f t="shared" si="32"/>
        <v>19125</v>
      </c>
      <c r="U98" s="78">
        <f t="shared" si="32"/>
        <v>134739</v>
      </c>
      <c r="V98" s="78">
        <f t="shared" si="32"/>
        <v>5134</v>
      </c>
      <c r="W98" s="78">
        <f t="shared" si="32"/>
        <v>277961</v>
      </c>
      <c r="X98" s="78">
        <f t="shared" si="32"/>
        <v>796828</v>
      </c>
      <c r="Y98" s="100"/>
    </row>
    <row r="99" spans="1:34" ht="15" customHeight="1">
      <c r="A99" s="99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100"/>
    </row>
    <row r="100" spans="1:34" ht="15" customHeight="1">
      <c r="A100" s="99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100"/>
    </row>
    <row r="101" spans="1:34" ht="15" customHeight="1">
      <c r="A101" s="99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100"/>
    </row>
    <row r="102" spans="1:34" ht="15" customHeight="1">
      <c r="A102" s="99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100"/>
    </row>
    <row r="103" spans="1:34" ht="15" customHeight="1">
      <c r="A103" s="99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100"/>
    </row>
    <row r="104" spans="1:34" ht="15" customHeight="1">
      <c r="A104" s="99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100"/>
    </row>
    <row r="105" spans="1:34" ht="15" customHeight="1">
      <c r="A105" s="99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100"/>
    </row>
    <row r="106" spans="1:34" ht="15" customHeight="1" thickBot="1">
      <c r="A106" s="164"/>
      <c r="B106" s="165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6"/>
    </row>
    <row r="107" spans="1:34" ht="1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</sheetData>
  <mergeCells count="21">
    <mergeCell ref="N9:N10"/>
    <mergeCell ref="G9:G10"/>
    <mergeCell ref="H9:H10"/>
    <mergeCell ref="I9:I10"/>
    <mergeCell ref="J9:J10"/>
    <mergeCell ref="W9:W10"/>
    <mergeCell ref="X9:X10"/>
    <mergeCell ref="Y9:Y10"/>
    <mergeCell ref="R9:V9"/>
    <mergeCell ref="A9:A10"/>
    <mergeCell ref="D9:D10"/>
    <mergeCell ref="B9:B10"/>
    <mergeCell ref="C9:C10"/>
    <mergeCell ref="Q9:Q10"/>
    <mergeCell ref="E9:E10"/>
    <mergeCell ref="O9:O10"/>
    <mergeCell ref="P9:P10"/>
    <mergeCell ref="F9:F10"/>
    <mergeCell ref="K9:K10"/>
    <mergeCell ref="L9:L10"/>
    <mergeCell ref="M9:M10"/>
  </mergeCells>
  <printOptions horizontalCentered="1"/>
  <pageMargins left="0" right="0" top="0.22" bottom="0" header="0.3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6:AD22"/>
  <sheetViews>
    <sheetView topLeftCell="A8" zoomScale="90" zoomScaleNormal="90" workbookViewId="0">
      <selection activeCell="A7" sqref="A7:X19"/>
    </sheetView>
  </sheetViews>
  <sheetFormatPr defaultRowHeight="15" customHeight="1"/>
  <cols>
    <col min="1" max="1" width="3.5703125" style="9" customWidth="1"/>
    <col min="2" max="2" width="13.140625" style="9" hidden="1" customWidth="1"/>
    <col min="3" max="3" width="12.140625" style="9" hidden="1" customWidth="1"/>
    <col min="4" max="4" width="25" style="9" customWidth="1"/>
    <col min="5" max="5" width="6.7109375" style="9" customWidth="1"/>
    <col min="6" max="6" width="6.5703125" style="9" customWidth="1"/>
    <col min="7" max="7" width="10.5703125" style="9" hidden="1" customWidth="1"/>
    <col min="8" max="8" width="5.5703125" style="9" hidden="1" customWidth="1"/>
    <col min="9" max="9" width="10" style="9" hidden="1" customWidth="1"/>
    <col min="10" max="10" width="9.5703125" style="9" hidden="1" customWidth="1"/>
    <col min="11" max="11" width="6.42578125" style="9" customWidth="1"/>
    <col min="12" max="12" width="6.85546875" style="9" customWidth="1"/>
    <col min="13" max="13" width="5.5703125" style="9" customWidth="1"/>
    <col min="14" max="14" width="5.7109375" style="9" customWidth="1"/>
    <col min="15" max="16" width="5.85546875" style="9" customWidth="1"/>
    <col min="17" max="17" width="6.140625" style="9" customWidth="1"/>
    <col min="18" max="18" width="5.42578125" style="9" customWidth="1"/>
    <col min="19" max="19" width="5.7109375" style="9" customWidth="1"/>
    <col min="20" max="20" width="5.42578125" style="9" customWidth="1"/>
    <col min="21" max="21" width="7" style="9" customWidth="1"/>
    <col min="22" max="22" width="7.7109375" style="9" customWidth="1"/>
    <col min="23" max="23" width="7.42578125" style="9" customWidth="1"/>
    <col min="24" max="24" width="33.42578125" style="9" customWidth="1"/>
    <col min="25" max="25" width="8.140625" style="9" customWidth="1"/>
    <col min="26" max="26" width="7.7109375" style="9" customWidth="1"/>
    <col min="27" max="27" width="21" style="9" customWidth="1"/>
    <col min="28" max="28" width="3" style="9" bestFit="1" customWidth="1"/>
    <col min="29" max="16384" width="9.140625" style="9"/>
  </cols>
  <sheetData>
    <row r="6" spans="1:30" ht="15" customHeight="1" thickBot="1"/>
    <row r="7" spans="1:30" ht="15" customHeight="1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10"/>
    </row>
    <row r="8" spans="1:30" s="3" customFormat="1" ht="15" customHeight="1">
      <c r="A8" s="211"/>
      <c r="B8" s="212"/>
      <c r="C8" s="212"/>
      <c r="D8" s="212" t="s">
        <v>0</v>
      </c>
      <c r="E8" s="212"/>
      <c r="F8" s="212"/>
      <c r="G8" s="212"/>
      <c r="H8" s="212"/>
      <c r="I8" s="212"/>
      <c r="J8" s="212"/>
      <c r="K8" s="212" t="s">
        <v>21</v>
      </c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</row>
    <row r="9" spans="1:30" s="3" customFormat="1" ht="15" customHeight="1">
      <c r="A9" s="211"/>
      <c r="B9" s="212"/>
      <c r="C9" s="212"/>
      <c r="D9" s="212" t="s">
        <v>2</v>
      </c>
      <c r="E9" s="212"/>
      <c r="F9" s="212"/>
      <c r="G9" s="212"/>
      <c r="H9" s="212"/>
      <c r="I9" s="212"/>
      <c r="J9" s="212"/>
      <c r="K9" s="212" t="s">
        <v>3</v>
      </c>
      <c r="L9" s="212"/>
      <c r="M9" s="212"/>
      <c r="N9" s="212"/>
      <c r="O9" s="212"/>
      <c r="P9" s="212"/>
      <c r="Q9" s="212" t="str">
        <f>+'W-9A'!Q5</f>
        <v>FEB.-2023</v>
      </c>
      <c r="R9" s="212"/>
      <c r="S9" s="212"/>
      <c r="T9" s="212"/>
      <c r="U9" s="212"/>
      <c r="V9" s="212"/>
      <c r="W9" s="212"/>
      <c r="X9" s="213"/>
    </row>
    <row r="10" spans="1:30" s="3" customFormat="1" ht="15" customHeight="1">
      <c r="A10" s="295" t="s">
        <v>84</v>
      </c>
      <c r="B10" s="289" t="s">
        <v>278</v>
      </c>
      <c r="C10" s="289" t="s">
        <v>277</v>
      </c>
      <c r="D10" s="292" t="s">
        <v>88</v>
      </c>
      <c r="E10" s="292" t="s">
        <v>6</v>
      </c>
      <c r="F10" s="292" t="s">
        <v>55</v>
      </c>
      <c r="G10" s="292" t="s">
        <v>89</v>
      </c>
      <c r="H10" s="292" t="s">
        <v>8</v>
      </c>
      <c r="I10" s="292" t="s">
        <v>140</v>
      </c>
      <c r="J10" s="292" t="s">
        <v>93</v>
      </c>
      <c r="K10" s="292" t="s">
        <v>85</v>
      </c>
      <c r="L10" s="292" t="s">
        <v>89</v>
      </c>
      <c r="M10" s="292" t="s">
        <v>8</v>
      </c>
      <c r="N10" s="292" t="s">
        <v>140</v>
      </c>
      <c r="O10" s="292" t="s">
        <v>93</v>
      </c>
      <c r="P10" s="292" t="s">
        <v>16</v>
      </c>
      <c r="Q10" s="292" t="s">
        <v>86</v>
      </c>
      <c r="R10" s="293" t="s">
        <v>9</v>
      </c>
      <c r="S10" s="293"/>
      <c r="T10" s="293"/>
      <c r="U10" s="293"/>
      <c r="V10" s="292" t="s">
        <v>91</v>
      </c>
      <c r="W10" s="292" t="s">
        <v>87</v>
      </c>
      <c r="X10" s="294" t="s">
        <v>92</v>
      </c>
    </row>
    <row r="11" spans="1:30" s="3" customFormat="1" ht="15" customHeight="1">
      <c r="A11" s="295"/>
      <c r="B11" s="289"/>
      <c r="C11" s="289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14" t="s">
        <v>12</v>
      </c>
      <c r="S11" s="214" t="s">
        <v>13</v>
      </c>
      <c r="T11" s="214" t="s">
        <v>14</v>
      </c>
      <c r="U11" s="214" t="s">
        <v>1746</v>
      </c>
      <c r="V11" s="292"/>
      <c r="W11" s="292"/>
      <c r="X11" s="294"/>
    </row>
    <row r="12" spans="1:30" ht="66.95" customHeight="1">
      <c r="A12" s="215">
        <v>1</v>
      </c>
      <c r="B12" s="216" t="s">
        <v>322</v>
      </c>
      <c r="C12" s="216">
        <v>2502229974</v>
      </c>
      <c r="D12" s="216" t="s">
        <v>23</v>
      </c>
      <c r="E12" s="216" t="s">
        <v>22</v>
      </c>
      <c r="F12" s="217">
        <f>SUM(G12:J12)</f>
        <v>20000</v>
      </c>
      <c r="G12" s="118">
        <v>13570</v>
      </c>
      <c r="H12" s="118">
        <v>3500</v>
      </c>
      <c r="I12" s="64">
        <v>1465</v>
      </c>
      <c r="J12" s="217">
        <v>1465</v>
      </c>
      <c r="K12" s="121">
        <v>24</v>
      </c>
      <c r="L12" s="216">
        <f>ROUND(G12/24*K12,0)</f>
        <v>13570</v>
      </c>
      <c r="M12" s="216">
        <f>ROUND(H12/24*K12,0)</f>
        <v>3500</v>
      </c>
      <c r="N12" s="216">
        <f>ROUND(I12/24*K12,0)</f>
        <v>1465</v>
      </c>
      <c r="O12" s="216">
        <f>ROUND(J12/24*K12,0)</f>
        <v>1465</v>
      </c>
      <c r="P12" s="64">
        <v>0</v>
      </c>
      <c r="Q12" s="216">
        <f>SUM(L12:P12)</f>
        <v>20000</v>
      </c>
      <c r="R12" s="218">
        <f t="shared" ref="R12:R13" si="0">ROUND(IF(L12&gt;=15000,(15000*12%),(L12*12%)),0)</f>
        <v>1628</v>
      </c>
      <c r="S12" s="216">
        <f>ROUNDUP(Q12*0.75%,0)</f>
        <v>150</v>
      </c>
      <c r="T12" s="137">
        <f>SUM(IF(Q12&gt;=10001,"300",IF(Q12&gt;=7501,"175",)))</f>
        <v>300</v>
      </c>
      <c r="U12" s="216">
        <v>10000</v>
      </c>
      <c r="V12" s="216">
        <f>SUM(R12:U12)</f>
        <v>12078</v>
      </c>
      <c r="W12" s="216">
        <f>+Q12-V12</f>
        <v>7922</v>
      </c>
      <c r="X12" s="219"/>
      <c r="Z12" s="9">
        <f>+Y12-Q12</f>
        <v>-20000</v>
      </c>
      <c r="AA12" s="9" t="s">
        <v>718</v>
      </c>
      <c r="AB12" s="9">
        <v>22</v>
      </c>
      <c r="AC12" s="9">
        <v>20000</v>
      </c>
      <c r="AD12" s="9">
        <v>20000</v>
      </c>
    </row>
    <row r="13" spans="1:30" ht="66.95" customHeight="1">
      <c r="A13" s="215">
        <v>2</v>
      </c>
      <c r="B13" s="216" t="s">
        <v>323</v>
      </c>
      <c r="C13" s="216">
        <v>2501939426</v>
      </c>
      <c r="D13" s="216" t="s">
        <v>59</v>
      </c>
      <c r="E13" s="216" t="s">
        <v>22</v>
      </c>
      <c r="F13" s="217">
        <f>SUM(G13:J13)</f>
        <v>20000</v>
      </c>
      <c r="G13" s="118">
        <v>13570</v>
      </c>
      <c r="H13" s="118">
        <v>3500</v>
      </c>
      <c r="I13" s="64">
        <v>1465</v>
      </c>
      <c r="J13" s="217">
        <v>1465</v>
      </c>
      <c r="K13" s="121">
        <v>24</v>
      </c>
      <c r="L13" s="216">
        <f t="shared" ref="L13:L14" si="1">ROUND(G13/24*K13,0)</f>
        <v>13570</v>
      </c>
      <c r="M13" s="216">
        <f t="shared" ref="M13:M14" si="2">ROUND(H13/24*K13,0)</f>
        <v>3500</v>
      </c>
      <c r="N13" s="216">
        <f t="shared" ref="N13:N14" si="3">ROUND(I13/24*K13,0)</f>
        <v>1465</v>
      </c>
      <c r="O13" s="216">
        <f t="shared" ref="O13:O14" si="4">ROUND(J13/24*K13,0)</f>
        <v>1465</v>
      </c>
      <c r="P13" s="64">
        <v>0</v>
      </c>
      <c r="Q13" s="216">
        <f t="shared" ref="Q13" si="5">SUM(L13:P13)</f>
        <v>20000</v>
      </c>
      <c r="R13" s="218">
        <f t="shared" si="0"/>
        <v>1628</v>
      </c>
      <c r="S13" s="216">
        <f t="shared" ref="S13" si="6">ROUNDUP(Q13*0.75%,0)</f>
        <v>150</v>
      </c>
      <c r="T13" s="137">
        <f t="shared" ref="T13:T14" si="7">SUM(IF(Q13&gt;=10001,"300",IF(Q13&gt;=7501,"175",)))</f>
        <v>300</v>
      </c>
      <c r="U13" s="216">
        <v>0</v>
      </c>
      <c r="V13" s="216">
        <f t="shared" ref="V13:V14" si="8">SUM(R13:U13)</f>
        <v>2078</v>
      </c>
      <c r="W13" s="216">
        <f t="shared" ref="W13" si="9">+Q13-V13</f>
        <v>17922</v>
      </c>
      <c r="X13" s="219"/>
      <c r="Z13" s="9">
        <f t="shared" ref="Z13:Z14" si="10">+Y13-Q13</f>
        <v>-20000</v>
      </c>
      <c r="AA13" s="9" t="s">
        <v>59</v>
      </c>
      <c r="AB13" s="9">
        <v>22</v>
      </c>
      <c r="AC13" s="9">
        <v>20000</v>
      </c>
      <c r="AD13" s="9">
        <v>20000</v>
      </c>
    </row>
    <row r="14" spans="1:30" ht="66.95" customHeight="1">
      <c r="A14" s="215">
        <v>3</v>
      </c>
      <c r="B14" s="216" t="s">
        <v>325</v>
      </c>
      <c r="C14" s="216">
        <v>2502209248</v>
      </c>
      <c r="D14" s="216" t="s">
        <v>69</v>
      </c>
      <c r="E14" s="216" t="s">
        <v>22</v>
      </c>
      <c r="F14" s="118">
        <f t="shared" ref="F14" si="11">+G14+H14+I14+J14</f>
        <v>18000</v>
      </c>
      <c r="G14" s="118">
        <v>13570</v>
      </c>
      <c r="H14" s="118">
        <v>2400</v>
      </c>
      <c r="I14" s="64">
        <v>1015</v>
      </c>
      <c r="J14" s="64">
        <v>1015</v>
      </c>
      <c r="K14" s="121">
        <v>24</v>
      </c>
      <c r="L14" s="216">
        <f t="shared" si="1"/>
        <v>13570</v>
      </c>
      <c r="M14" s="216">
        <f t="shared" si="2"/>
        <v>2400</v>
      </c>
      <c r="N14" s="216">
        <f t="shared" si="3"/>
        <v>1015</v>
      </c>
      <c r="O14" s="216">
        <f t="shared" si="4"/>
        <v>1015</v>
      </c>
      <c r="P14" s="64">
        <v>0</v>
      </c>
      <c r="Q14" s="216">
        <f>SUM(L14:P14)</f>
        <v>18000</v>
      </c>
      <c r="R14" s="218">
        <f>ROUND(IF(L14&gt;=15000,(15000*12%),(L14*12%)),0)</f>
        <v>1628</v>
      </c>
      <c r="S14" s="216">
        <f>ROUNDUP(Q14*0.75%,0)</f>
        <v>135</v>
      </c>
      <c r="T14" s="137">
        <f t="shared" si="7"/>
        <v>300</v>
      </c>
      <c r="U14" s="216">
        <v>10000</v>
      </c>
      <c r="V14" s="216">
        <f t="shared" si="8"/>
        <v>12063</v>
      </c>
      <c r="W14" s="216">
        <f>+Q14-V14</f>
        <v>5937</v>
      </c>
      <c r="X14" s="219"/>
      <c r="Z14" s="9">
        <f t="shared" si="10"/>
        <v>-18000</v>
      </c>
      <c r="AA14" s="9" t="s">
        <v>719</v>
      </c>
      <c r="AB14" s="9">
        <v>22</v>
      </c>
      <c r="AC14" s="9">
        <v>18000</v>
      </c>
      <c r="AD14" s="9">
        <v>18000</v>
      </c>
    </row>
    <row r="15" spans="1:30" ht="24.75" customHeight="1">
      <c r="A15" s="211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65">
        <f t="shared" ref="L15:P15" si="12">SUM(L12:L14)</f>
        <v>40710</v>
      </c>
      <c r="M15" s="65">
        <f t="shared" si="12"/>
        <v>9400</v>
      </c>
      <c r="N15" s="65">
        <f t="shared" si="12"/>
        <v>3945</v>
      </c>
      <c r="O15" s="65">
        <f t="shared" si="12"/>
        <v>3945</v>
      </c>
      <c r="P15" s="65">
        <f t="shared" si="12"/>
        <v>0</v>
      </c>
      <c r="Q15" s="65">
        <f>SUM(Q12:Q14)</f>
        <v>58000</v>
      </c>
      <c r="R15" s="65">
        <f t="shared" ref="R15:W15" si="13">SUM(R12:R14)</f>
        <v>4884</v>
      </c>
      <c r="S15" s="65">
        <f t="shared" si="13"/>
        <v>435</v>
      </c>
      <c r="T15" s="65">
        <f t="shared" si="13"/>
        <v>900</v>
      </c>
      <c r="U15" s="65">
        <f t="shared" si="13"/>
        <v>20000</v>
      </c>
      <c r="V15" s="65">
        <f t="shared" si="13"/>
        <v>26219</v>
      </c>
      <c r="W15" s="65">
        <f t="shared" si="13"/>
        <v>31781</v>
      </c>
      <c r="X15" s="213"/>
    </row>
    <row r="16" spans="1:30" ht="24.75" customHeight="1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213"/>
    </row>
    <row r="17" spans="1:24" ht="24.75" customHeight="1">
      <c r="A17" s="211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213"/>
    </row>
    <row r="18" spans="1:24" ht="24.75" customHeight="1">
      <c r="A18" s="211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213"/>
    </row>
    <row r="19" spans="1:24" ht="24.75" customHeight="1" thickBot="1">
      <c r="A19" s="220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222"/>
    </row>
    <row r="20" spans="1:24" ht="15" customHeight="1">
      <c r="T20" s="1">
        <f>ROUND(175*0,0)</f>
        <v>0</v>
      </c>
      <c r="U20" s="9">
        <f>+U15/12</f>
        <v>1666.6666666666667</v>
      </c>
    </row>
    <row r="21" spans="1:24" ht="15" customHeight="1">
      <c r="T21" s="3">
        <f>+T20/175</f>
        <v>0</v>
      </c>
    </row>
    <row r="22" spans="1:24" ht="15" customHeight="1">
      <c r="T22" s="9">
        <f>ROUND((T15-T20)/200,0)</f>
        <v>5</v>
      </c>
    </row>
  </sheetData>
  <mergeCells count="21">
    <mergeCell ref="A10:A11"/>
    <mergeCell ref="B10:B11"/>
    <mergeCell ref="C10:C11"/>
    <mergeCell ref="D10:D11"/>
    <mergeCell ref="P10:P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Q10:Q11"/>
    <mergeCell ref="R10:U10"/>
    <mergeCell ref="V10:V11"/>
    <mergeCell ref="W10:W11"/>
    <mergeCell ref="X10:X11"/>
  </mergeCells>
  <pageMargins left="0" right="0" top="0.9" bottom="0" header="1.1100000000000001" footer="0.3"/>
  <pageSetup paperSize="9" scale="90" orientation="landscape" r:id="rId1"/>
  <ignoredErrors>
    <ignoredError sqref="F12:F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AF115"/>
  <sheetViews>
    <sheetView tabSelected="1" zoomScale="90" zoomScaleNormal="90" workbookViewId="0">
      <pane xSplit="10" ySplit="7" topLeftCell="K52" activePane="bottomRight" state="frozen"/>
      <selection pane="topRight" activeCell="K1" sqref="K1"/>
      <selection pane="bottomLeft" activeCell="A5" sqref="A5"/>
      <selection pane="bottomRight" activeCell="K52" sqref="K52"/>
    </sheetView>
  </sheetViews>
  <sheetFormatPr defaultRowHeight="24" customHeight="1"/>
  <cols>
    <col min="1" max="1" width="5.42578125" style="14" customWidth="1"/>
    <col min="2" max="2" width="14.5703125" style="14" hidden="1" customWidth="1"/>
    <col min="3" max="3" width="13.42578125" style="14" hidden="1" customWidth="1"/>
    <col min="4" max="4" width="38.7109375" style="28" bestFit="1" customWidth="1"/>
    <col min="5" max="5" width="6.7109375" style="28" hidden="1" customWidth="1"/>
    <col min="6" max="6" width="7.7109375" style="28" customWidth="1"/>
    <col min="7" max="7" width="7.42578125" style="28" hidden="1" customWidth="1"/>
    <col min="8" max="8" width="6.7109375" style="28" hidden="1" customWidth="1"/>
    <col min="9" max="9" width="7.7109375" style="28" hidden="1" customWidth="1"/>
    <col min="10" max="10" width="5.7109375" style="28" customWidth="1"/>
    <col min="11" max="11" width="8" style="28" customWidth="1"/>
    <col min="12" max="12" width="8.140625" style="28" customWidth="1"/>
    <col min="13" max="13" width="7.5703125" style="28" customWidth="1"/>
    <col min="14" max="14" width="7.85546875" style="28" customWidth="1"/>
    <col min="15" max="15" width="8.85546875" style="28" customWidth="1"/>
    <col min="16" max="16" width="8" style="28" customWidth="1"/>
    <col min="17" max="17" width="6.7109375" style="28" customWidth="1"/>
    <col min="18" max="18" width="6.5703125" style="28" customWidth="1"/>
    <col min="19" max="19" width="7.7109375" style="28" customWidth="1"/>
    <col min="20" max="20" width="8.5703125" style="28" customWidth="1"/>
    <col min="21" max="21" width="7.140625" style="28" customWidth="1"/>
    <col min="22" max="22" width="8.28515625" style="28" customWidth="1"/>
    <col min="23" max="23" width="8.85546875" style="28" customWidth="1"/>
    <col min="24" max="24" width="29.140625" style="28" customWidth="1"/>
    <col min="25" max="25" width="8.7109375" style="28" customWidth="1"/>
    <col min="26" max="26" width="9.28515625" style="28" customWidth="1"/>
    <col min="27" max="27" width="6.42578125" style="28" customWidth="1"/>
    <col min="28" max="28" width="8.28515625" style="28" customWidth="1"/>
    <col min="29" max="29" width="30.85546875" style="14" customWidth="1"/>
    <col min="30" max="30" width="3.28515625" style="14" bestFit="1" customWidth="1"/>
    <col min="31" max="16384" width="9.140625" style="28"/>
  </cols>
  <sheetData>
    <row r="2" spans="1:32" ht="24" customHeight="1" thickBot="1"/>
    <row r="3" spans="1:32" ht="24" customHeight="1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8"/>
    </row>
    <row r="4" spans="1:32" ht="18" customHeight="1">
      <c r="A4" s="99"/>
      <c r="B4" s="78"/>
      <c r="C4" s="78"/>
      <c r="D4" s="78" t="s">
        <v>0</v>
      </c>
      <c r="E4" s="78"/>
      <c r="F4" s="78"/>
      <c r="G4" s="78"/>
      <c r="H4" s="78"/>
      <c r="I4" s="78"/>
      <c r="J4" s="78" t="s">
        <v>32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100"/>
    </row>
    <row r="5" spans="1:32" ht="18" customHeight="1" thickBot="1">
      <c r="A5" s="99"/>
      <c r="B5" s="78"/>
      <c r="C5" s="78"/>
      <c r="D5" s="78" t="s">
        <v>2</v>
      </c>
      <c r="E5" s="78"/>
      <c r="F5" s="78"/>
      <c r="G5" s="78"/>
      <c r="H5" s="78"/>
      <c r="I5" s="78"/>
      <c r="J5" s="78" t="s">
        <v>3</v>
      </c>
      <c r="K5" s="78"/>
      <c r="L5" s="78"/>
      <c r="M5" s="78"/>
      <c r="N5" s="78"/>
      <c r="O5" s="78"/>
      <c r="P5" s="78" t="str">
        <f>+'W-9A'!Q5</f>
        <v>FEB.-2023</v>
      </c>
      <c r="Q5" s="78"/>
      <c r="R5" s="78"/>
      <c r="S5" s="78"/>
      <c r="T5" s="78"/>
      <c r="U5" s="78"/>
      <c r="V5" s="78"/>
      <c r="W5" s="78"/>
      <c r="X5" s="100"/>
    </row>
    <row r="6" spans="1:32" ht="18" customHeight="1">
      <c r="A6" s="301" t="s">
        <v>84</v>
      </c>
      <c r="B6" s="299" t="s">
        <v>278</v>
      </c>
      <c r="C6" s="299" t="s">
        <v>277</v>
      </c>
      <c r="D6" s="299" t="s">
        <v>88</v>
      </c>
      <c r="E6" s="299" t="s">
        <v>6</v>
      </c>
      <c r="F6" s="299" t="s">
        <v>55</v>
      </c>
      <c r="G6" s="299" t="s">
        <v>89</v>
      </c>
      <c r="H6" s="299" t="s">
        <v>8</v>
      </c>
      <c r="I6" s="299" t="s">
        <v>141</v>
      </c>
      <c r="J6" s="299" t="s">
        <v>85</v>
      </c>
      <c r="K6" s="299" t="s">
        <v>89</v>
      </c>
      <c r="L6" s="299" t="s">
        <v>8</v>
      </c>
      <c r="M6" s="299" t="s">
        <v>141</v>
      </c>
      <c r="N6" s="299" t="s">
        <v>16</v>
      </c>
      <c r="O6" s="299" t="s">
        <v>86</v>
      </c>
      <c r="P6" s="296" t="s">
        <v>9</v>
      </c>
      <c r="Q6" s="297"/>
      <c r="R6" s="297"/>
      <c r="S6" s="297"/>
      <c r="T6" s="297"/>
      <c r="U6" s="298"/>
      <c r="V6" s="299" t="s">
        <v>91</v>
      </c>
      <c r="W6" s="299" t="s">
        <v>87</v>
      </c>
      <c r="X6" s="300" t="s">
        <v>92</v>
      </c>
    </row>
    <row r="7" spans="1:32" ht="18" customHeight="1">
      <c r="A7" s="302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64" t="s">
        <v>12</v>
      </c>
      <c r="Q7" s="64" t="s">
        <v>13</v>
      </c>
      <c r="R7" s="64" t="s">
        <v>14</v>
      </c>
      <c r="S7" s="64" t="s">
        <v>1746</v>
      </c>
      <c r="T7" s="64" t="s">
        <v>1747</v>
      </c>
      <c r="U7" s="64" t="s">
        <v>202</v>
      </c>
      <c r="V7" s="271"/>
      <c r="W7" s="271"/>
      <c r="X7" s="273"/>
      <c r="AD7" s="14">
        <v>1</v>
      </c>
    </row>
    <row r="8" spans="1:32" ht="84.95" customHeight="1">
      <c r="A8" s="155">
        <v>1</v>
      </c>
      <c r="B8" s="181" t="s">
        <v>457</v>
      </c>
      <c r="C8" s="64">
        <v>2502516906</v>
      </c>
      <c r="D8" s="193" t="s">
        <v>438</v>
      </c>
      <c r="E8" s="64" t="s">
        <v>18</v>
      </c>
      <c r="F8" s="64">
        <v>14249</v>
      </c>
      <c r="G8" s="118">
        <v>13570</v>
      </c>
      <c r="H8" s="118">
        <f>14249-G8</f>
        <v>679</v>
      </c>
      <c r="I8" s="64">
        <v>0</v>
      </c>
      <c r="J8" s="121">
        <v>22</v>
      </c>
      <c r="K8" s="64">
        <f>ROUND(G8/24*J8,0)</f>
        <v>12439</v>
      </c>
      <c r="L8" s="64">
        <f>ROUND(H8/24*J8,0)</f>
        <v>622</v>
      </c>
      <c r="M8" s="64">
        <f>ROUND(I8/24*J8,0)</f>
        <v>0</v>
      </c>
      <c r="N8" s="64">
        <v>5155</v>
      </c>
      <c r="O8" s="64">
        <f t="shared" ref="O8" si="0">SUM(K8:N8)</f>
        <v>18216</v>
      </c>
      <c r="P8" s="122">
        <f t="shared" ref="P8" si="1">ROUND(IF(K8&gt;=15000,(15000*12%),(K8*12%)),0)</f>
        <v>1493</v>
      </c>
      <c r="Q8" s="64">
        <f t="shared" ref="Q8" si="2">ROUNDUP(O8*0.75%,0)</f>
        <v>137</v>
      </c>
      <c r="R8" s="121">
        <f>SUM(IF(O8&gt;=10001,"300",IF(O8&gt;=7501,"175",)))</f>
        <v>300</v>
      </c>
      <c r="S8" s="64">
        <v>0</v>
      </c>
      <c r="T8" s="64">
        <v>175</v>
      </c>
      <c r="U8" s="121">
        <f t="shared" ref="U8:U39" si="3">+O8-Y8</f>
        <v>0</v>
      </c>
      <c r="V8" s="121">
        <f>SUM(P8:U8)</f>
        <v>2105</v>
      </c>
      <c r="W8" s="64">
        <f t="shared" ref="W8:W39" si="4">+O8-V8</f>
        <v>16111</v>
      </c>
      <c r="X8" s="173"/>
      <c r="Y8" s="14">
        <v>18216</v>
      </c>
      <c r="Z8" s="28">
        <f t="shared" ref="Z8:Z39" si="5">+Y8-O8</f>
        <v>0</v>
      </c>
      <c r="AA8" s="28">
        <f t="shared" ref="AA8" si="6">+ROUND(Y8/AB8,0)</f>
        <v>33</v>
      </c>
      <c r="AB8" s="28">
        <f t="shared" ref="AB8" si="7">+ROUND(F8/26,0)</f>
        <v>548</v>
      </c>
      <c r="AC8" s="14" t="s">
        <v>438</v>
      </c>
      <c r="AD8" s="55">
        <v>22</v>
      </c>
      <c r="AE8" s="28">
        <v>10000</v>
      </c>
      <c r="AF8" s="28">
        <v>18216</v>
      </c>
    </row>
    <row r="9" spans="1:32" ht="84.95" customHeight="1">
      <c r="A9" s="155">
        <v>2</v>
      </c>
      <c r="B9" s="64" t="s">
        <v>326</v>
      </c>
      <c r="C9" s="64">
        <v>2502516143</v>
      </c>
      <c r="D9" s="64" t="s">
        <v>33</v>
      </c>
      <c r="E9" s="64" t="s">
        <v>18</v>
      </c>
      <c r="F9" s="64">
        <v>14249</v>
      </c>
      <c r="G9" s="118">
        <v>13570</v>
      </c>
      <c r="H9" s="118">
        <f>14249-G9</f>
        <v>679</v>
      </c>
      <c r="I9" s="64">
        <v>0</v>
      </c>
      <c r="J9" s="121">
        <v>21</v>
      </c>
      <c r="K9" s="64">
        <f t="shared" ref="K9:K69" si="8">ROUND(G9/24*J9,0)</f>
        <v>11874</v>
      </c>
      <c r="L9" s="64">
        <f t="shared" ref="L9:L69" si="9">ROUND(H9/24*J9,0)</f>
        <v>594</v>
      </c>
      <c r="M9" s="64">
        <f t="shared" ref="M9:M69" si="10">ROUND(I9/24*J9,0)</f>
        <v>0</v>
      </c>
      <c r="N9" s="64">
        <v>5339</v>
      </c>
      <c r="O9" s="64">
        <f t="shared" ref="O9:O69" si="11">SUM(K9:N9)</f>
        <v>17807</v>
      </c>
      <c r="P9" s="122">
        <f t="shared" ref="P9:P69" si="12">ROUND(IF(K9&gt;=15000,(15000*12%),(K9*12%)),0)</f>
        <v>1425</v>
      </c>
      <c r="Q9" s="64">
        <f t="shared" ref="Q9:Q69" si="13">ROUNDUP(O9*0.75%,0)</f>
        <v>134</v>
      </c>
      <c r="R9" s="121">
        <f t="shared" ref="R9:R69" si="14">SUM(IF(O9&gt;=10001,"300",IF(O9&gt;=7501,"175",)))</f>
        <v>300</v>
      </c>
      <c r="S9" s="64">
        <v>1000</v>
      </c>
      <c r="T9" s="64">
        <v>175</v>
      </c>
      <c r="U9" s="121">
        <f t="shared" si="3"/>
        <v>0</v>
      </c>
      <c r="V9" s="121">
        <f t="shared" ref="V9:V69" si="15">SUM(P9:U9)</f>
        <v>3034</v>
      </c>
      <c r="W9" s="64">
        <f t="shared" si="4"/>
        <v>14773</v>
      </c>
      <c r="X9" s="173"/>
      <c r="Y9" s="14">
        <v>17807</v>
      </c>
      <c r="Z9" s="28">
        <f t="shared" si="5"/>
        <v>0</v>
      </c>
      <c r="AA9" s="28">
        <f t="shared" ref="AA9:AA69" si="16">+ROUND(Y9/AB9,0)</f>
        <v>32</v>
      </c>
      <c r="AB9" s="28">
        <f t="shared" ref="AB9:AB69" si="17">+ROUND(F9/26,0)</f>
        <v>548</v>
      </c>
      <c r="AC9" s="14" t="s">
        <v>33</v>
      </c>
      <c r="AD9" s="55">
        <v>21</v>
      </c>
      <c r="AE9" s="28">
        <v>12000</v>
      </c>
      <c r="AF9" s="28">
        <v>17807</v>
      </c>
    </row>
    <row r="10" spans="1:32" ht="84.95" customHeight="1">
      <c r="A10" s="155">
        <v>3</v>
      </c>
      <c r="B10" s="160" t="s">
        <v>518</v>
      </c>
      <c r="C10" s="64">
        <v>2502363248</v>
      </c>
      <c r="D10" s="64" t="s">
        <v>205</v>
      </c>
      <c r="E10" s="64" t="s">
        <v>18</v>
      </c>
      <c r="F10" s="64">
        <v>14249</v>
      </c>
      <c r="G10" s="118">
        <v>13570</v>
      </c>
      <c r="H10" s="118">
        <f>14249-G10</f>
        <v>679</v>
      </c>
      <c r="I10" s="64">
        <v>0</v>
      </c>
      <c r="J10" s="121">
        <v>12</v>
      </c>
      <c r="K10" s="64">
        <f t="shared" si="8"/>
        <v>6785</v>
      </c>
      <c r="L10" s="64">
        <f t="shared" si="9"/>
        <v>340</v>
      </c>
      <c r="M10" s="64">
        <f t="shared" si="10"/>
        <v>0</v>
      </c>
      <c r="N10" s="64">
        <v>2643</v>
      </c>
      <c r="O10" s="64">
        <f t="shared" si="11"/>
        <v>9768</v>
      </c>
      <c r="P10" s="122">
        <f t="shared" si="12"/>
        <v>814</v>
      </c>
      <c r="Q10" s="64">
        <f t="shared" si="13"/>
        <v>74</v>
      </c>
      <c r="R10" s="121">
        <f t="shared" si="14"/>
        <v>175</v>
      </c>
      <c r="S10" s="64">
        <v>0</v>
      </c>
      <c r="T10" s="64">
        <v>175</v>
      </c>
      <c r="U10" s="121">
        <f t="shared" si="3"/>
        <v>0</v>
      </c>
      <c r="V10" s="121">
        <f t="shared" si="15"/>
        <v>1238</v>
      </c>
      <c r="W10" s="64">
        <f t="shared" si="4"/>
        <v>8530</v>
      </c>
      <c r="X10" s="173"/>
      <c r="Y10" s="14">
        <v>9768</v>
      </c>
      <c r="Z10" s="28">
        <f t="shared" si="5"/>
        <v>0</v>
      </c>
      <c r="AA10" s="28">
        <f t="shared" si="16"/>
        <v>18</v>
      </c>
      <c r="AB10" s="28">
        <f t="shared" si="17"/>
        <v>548</v>
      </c>
      <c r="AC10" s="14" t="s">
        <v>205</v>
      </c>
      <c r="AD10" s="55">
        <v>12</v>
      </c>
      <c r="AE10" s="28">
        <v>10000</v>
      </c>
      <c r="AF10" s="28">
        <v>9768</v>
      </c>
    </row>
    <row r="11" spans="1:32" ht="84.95" customHeight="1">
      <c r="A11" s="155">
        <v>4</v>
      </c>
      <c r="B11" s="64" t="s">
        <v>327</v>
      </c>
      <c r="C11" s="194">
        <v>2502517032</v>
      </c>
      <c r="D11" s="64" t="s">
        <v>393</v>
      </c>
      <c r="E11" s="64" t="s">
        <v>18</v>
      </c>
      <c r="F11" s="118">
        <f t="shared" ref="F11" si="18">+G11+H11+I11+J11</f>
        <v>16022</v>
      </c>
      <c r="G11" s="118">
        <v>13570</v>
      </c>
      <c r="H11" s="118">
        <v>1479</v>
      </c>
      <c r="I11" s="64">
        <v>951</v>
      </c>
      <c r="J11" s="121">
        <v>22</v>
      </c>
      <c r="K11" s="64">
        <f t="shared" si="8"/>
        <v>12439</v>
      </c>
      <c r="L11" s="64">
        <f t="shared" si="9"/>
        <v>1356</v>
      </c>
      <c r="M11" s="64">
        <f t="shared" si="10"/>
        <v>872</v>
      </c>
      <c r="N11" s="64">
        <v>5495</v>
      </c>
      <c r="O11" s="64">
        <f t="shared" si="11"/>
        <v>20162</v>
      </c>
      <c r="P11" s="122">
        <f t="shared" si="12"/>
        <v>1493</v>
      </c>
      <c r="Q11" s="64">
        <f t="shared" si="13"/>
        <v>152</v>
      </c>
      <c r="R11" s="121">
        <f t="shared" si="14"/>
        <v>300</v>
      </c>
      <c r="S11" s="64">
        <v>140</v>
      </c>
      <c r="T11" s="64">
        <v>175</v>
      </c>
      <c r="U11" s="121">
        <f t="shared" si="3"/>
        <v>0</v>
      </c>
      <c r="V11" s="121">
        <f t="shared" si="15"/>
        <v>2260</v>
      </c>
      <c r="W11" s="64">
        <f t="shared" si="4"/>
        <v>17902</v>
      </c>
      <c r="X11" s="173"/>
      <c r="Y11" s="14">
        <v>20162</v>
      </c>
      <c r="Z11" s="28">
        <f t="shared" si="5"/>
        <v>0</v>
      </c>
      <c r="AA11" s="28">
        <f t="shared" si="16"/>
        <v>33</v>
      </c>
      <c r="AB11" s="28">
        <f t="shared" si="17"/>
        <v>616</v>
      </c>
      <c r="AC11" s="14" t="s">
        <v>393</v>
      </c>
      <c r="AD11" s="55">
        <v>22</v>
      </c>
      <c r="AE11" s="28">
        <v>12000</v>
      </c>
      <c r="AF11" s="28">
        <v>20162</v>
      </c>
    </row>
    <row r="12" spans="1:32" ht="84.95" customHeight="1">
      <c r="A12" s="155">
        <v>5</v>
      </c>
      <c r="B12" s="64" t="s">
        <v>328</v>
      </c>
      <c r="C12" s="64">
        <v>2502675313</v>
      </c>
      <c r="D12" s="64" t="s">
        <v>53</v>
      </c>
      <c r="E12" s="64" t="s">
        <v>18</v>
      </c>
      <c r="F12" s="64">
        <v>14249</v>
      </c>
      <c r="G12" s="118">
        <v>13570</v>
      </c>
      <c r="H12" s="118">
        <f>14249-G12</f>
        <v>679</v>
      </c>
      <c r="I12" s="64">
        <v>0</v>
      </c>
      <c r="J12" s="121">
        <v>19</v>
      </c>
      <c r="K12" s="64">
        <f t="shared" si="8"/>
        <v>10743</v>
      </c>
      <c r="L12" s="64">
        <f t="shared" si="9"/>
        <v>538</v>
      </c>
      <c r="M12" s="64">
        <f t="shared" si="10"/>
        <v>0</v>
      </c>
      <c r="N12" s="64">
        <v>119</v>
      </c>
      <c r="O12" s="64">
        <f t="shared" si="11"/>
        <v>11400</v>
      </c>
      <c r="P12" s="122">
        <f t="shared" si="12"/>
        <v>1289</v>
      </c>
      <c r="Q12" s="64">
        <f t="shared" si="13"/>
        <v>86</v>
      </c>
      <c r="R12" s="121">
        <f t="shared" si="14"/>
        <v>300</v>
      </c>
      <c r="S12" s="64">
        <v>0</v>
      </c>
      <c r="T12" s="64">
        <v>175</v>
      </c>
      <c r="U12" s="121">
        <f t="shared" si="3"/>
        <v>0</v>
      </c>
      <c r="V12" s="121">
        <f t="shared" si="15"/>
        <v>1850</v>
      </c>
      <c r="W12" s="64">
        <f t="shared" si="4"/>
        <v>9550</v>
      </c>
      <c r="X12" s="173"/>
      <c r="Y12" s="14">
        <v>11400</v>
      </c>
      <c r="Z12" s="28">
        <f t="shared" si="5"/>
        <v>0</v>
      </c>
      <c r="AA12" s="28">
        <f t="shared" si="16"/>
        <v>21</v>
      </c>
      <c r="AB12" s="28">
        <f t="shared" si="17"/>
        <v>548</v>
      </c>
      <c r="AC12" s="14" t="s">
        <v>53</v>
      </c>
      <c r="AD12" s="55">
        <v>19</v>
      </c>
      <c r="AE12" s="28">
        <v>10000</v>
      </c>
      <c r="AF12" s="28">
        <v>11400</v>
      </c>
    </row>
    <row r="13" spans="1:32" ht="84.95" customHeight="1">
      <c r="A13" s="155">
        <v>6</v>
      </c>
      <c r="B13" s="160" t="s">
        <v>519</v>
      </c>
      <c r="C13" s="162">
        <v>2502675802</v>
      </c>
      <c r="D13" s="64" t="s">
        <v>220</v>
      </c>
      <c r="E13" s="64" t="s">
        <v>18</v>
      </c>
      <c r="F13" s="64">
        <v>14249</v>
      </c>
      <c r="G13" s="118">
        <v>13570</v>
      </c>
      <c r="H13" s="118">
        <f>14249-G13</f>
        <v>679</v>
      </c>
      <c r="I13" s="64">
        <v>0</v>
      </c>
      <c r="J13" s="121">
        <v>15</v>
      </c>
      <c r="K13" s="64">
        <f t="shared" si="8"/>
        <v>8481</v>
      </c>
      <c r="L13" s="64">
        <f t="shared" si="9"/>
        <v>424</v>
      </c>
      <c r="M13" s="64">
        <f t="shared" si="10"/>
        <v>0</v>
      </c>
      <c r="N13" s="64">
        <v>3502</v>
      </c>
      <c r="O13" s="64">
        <f t="shared" si="11"/>
        <v>12407</v>
      </c>
      <c r="P13" s="122">
        <f t="shared" si="12"/>
        <v>1018</v>
      </c>
      <c r="Q13" s="64">
        <f t="shared" si="13"/>
        <v>94</v>
      </c>
      <c r="R13" s="121">
        <f t="shared" si="14"/>
        <v>300</v>
      </c>
      <c r="S13" s="64">
        <v>1500</v>
      </c>
      <c r="T13" s="64">
        <v>175</v>
      </c>
      <c r="U13" s="121">
        <f t="shared" si="3"/>
        <v>0</v>
      </c>
      <c r="V13" s="121">
        <f t="shared" si="15"/>
        <v>3087</v>
      </c>
      <c r="W13" s="64">
        <f t="shared" si="4"/>
        <v>9320</v>
      </c>
      <c r="X13" s="173"/>
      <c r="Y13" s="14">
        <v>12407</v>
      </c>
      <c r="Z13" s="28">
        <f t="shared" si="5"/>
        <v>0</v>
      </c>
      <c r="AA13" s="28">
        <f t="shared" si="16"/>
        <v>23</v>
      </c>
      <c r="AB13" s="28">
        <f t="shared" si="17"/>
        <v>548</v>
      </c>
      <c r="AC13" s="14" t="s">
        <v>220</v>
      </c>
      <c r="AD13" s="55">
        <v>15</v>
      </c>
      <c r="AE13" s="28">
        <v>12000</v>
      </c>
      <c r="AF13" s="28">
        <v>12407</v>
      </c>
    </row>
    <row r="14" spans="1:32" ht="84.95" customHeight="1">
      <c r="A14" s="155">
        <v>7</v>
      </c>
      <c r="B14" s="160">
        <v>100221277545</v>
      </c>
      <c r="C14" s="162">
        <v>2502675790</v>
      </c>
      <c r="D14" s="64" t="s">
        <v>54</v>
      </c>
      <c r="E14" s="64" t="s">
        <v>18</v>
      </c>
      <c r="F14" s="64">
        <v>14249</v>
      </c>
      <c r="G14" s="118">
        <v>13570</v>
      </c>
      <c r="H14" s="118">
        <f>14249-G14</f>
        <v>679</v>
      </c>
      <c r="I14" s="64">
        <v>0</v>
      </c>
      <c r="J14" s="121">
        <v>17</v>
      </c>
      <c r="K14" s="64">
        <f t="shared" si="8"/>
        <v>9612</v>
      </c>
      <c r="L14" s="64">
        <f t="shared" si="9"/>
        <v>481</v>
      </c>
      <c r="M14" s="64">
        <f t="shared" si="10"/>
        <v>0</v>
      </c>
      <c r="N14" s="64">
        <v>10387</v>
      </c>
      <c r="O14" s="64">
        <f t="shared" si="11"/>
        <v>20480</v>
      </c>
      <c r="P14" s="122">
        <f t="shared" si="12"/>
        <v>1153</v>
      </c>
      <c r="Q14" s="64">
        <f t="shared" si="13"/>
        <v>154</v>
      </c>
      <c r="R14" s="121">
        <f t="shared" si="14"/>
        <v>300</v>
      </c>
      <c r="S14" s="64">
        <v>2000</v>
      </c>
      <c r="T14" s="64">
        <v>175</v>
      </c>
      <c r="U14" s="121">
        <f t="shared" si="3"/>
        <v>0</v>
      </c>
      <c r="V14" s="121">
        <f t="shared" si="15"/>
        <v>3782</v>
      </c>
      <c r="W14" s="64">
        <f t="shared" si="4"/>
        <v>16698</v>
      </c>
      <c r="X14" s="173"/>
      <c r="Y14" s="14">
        <v>20480</v>
      </c>
      <c r="Z14" s="28">
        <f t="shared" si="5"/>
        <v>0</v>
      </c>
      <c r="AA14" s="28">
        <f t="shared" si="16"/>
        <v>37</v>
      </c>
      <c r="AB14" s="28">
        <f t="shared" si="17"/>
        <v>548</v>
      </c>
      <c r="AC14" s="14" t="s">
        <v>54</v>
      </c>
      <c r="AD14" s="55">
        <v>17</v>
      </c>
      <c r="AE14" s="28">
        <v>12000</v>
      </c>
      <c r="AF14" s="28">
        <v>20480</v>
      </c>
    </row>
    <row r="15" spans="1:32" ht="84.95" customHeight="1">
      <c r="A15" s="155">
        <v>8</v>
      </c>
      <c r="B15" s="64" t="s">
        <v>329</v>
      </c>
      <c r="C15" s="64">
        <v>2501939434</v>
      </c>
      <c r="D15" s="64" t="s">
        <v>60</v>
      </c>
      <c r="E15" s="64" t="s">
        <v>18</v>
      </c>
      <c r="F15" s="64">
        <v>14249</v>
      </c>
      <c r="G15" s="118">
        <v>13570</v>
      </c>
      <c r="H15" s="118">
        <f>14249-G15</f>
        <v>679</v>
      </c>
      <c r="I15" s="64">
        <v>0</v>
      </c>
      <c r="J15" s="121">
        <v>18</v>
      </c>
      <c r="K15" s="64">
        <f t="shared" si="8"/>
        <v>10178</v>
      </c>
      <c r="L15" s="64">
        <f t="shared" si="9"/>
        <v>509</v>
      </c>
      <c r="M15" s="64">
        <f t="shared" si="10"/>
        <v>0</v>
      </c>
      <c r="N15" s="64">
        <v>8890</v>
      </c>
      <c r="O15" s="64">
        <f t="shared" si="11"/>
        <v>19577</v>
      </c>
      <c r="P15" s="122">
        <f t="shared" si="12"/>
        <v>1221</v>
      </c>
      <c r="Q15" s="64">
        <f t="shared" si="13"/>
        <v>147</v>
      </c>
      <c r="R15" s="121">
        <f t="shared" si="14"/>
        <v>300</v>
      </c>
      <c r="S15" s="64">
        <v>0</v>
      </c>
      <c r="T15" s="64">
        <v>175</v>
      </c>
      <c r="U15" s="121">
        <f t="shared" si="3"/>
        <v>0</v>
      </c>
      <c r="V15" s="121">
        <f t="shared" si="15"/>
        <v>1843</v>
      </c>
      <c r="W15" s="64">
        <f t="shared" si="4"/>
        <v>17734</v>
      </c>
      <c r="X15" s="173"/>
      <c r="Y15" s="14">
        <v>19577</v>
      </c>
      <c r="Z15" s="28">
        <f t="shared" si="5"/>
        <v>0</v>
      </c>
      <c r="AA15" s="28">
        <f t="shared" si="16"/>
        <v>36</v>
      </c>
      <c r="AB15" s="28">
        <f t="shared" si="17"/>
        <v>548</v>
      </c>
      <c r="AC15" s="14" t="s">
        <v>60</v>
      </c>
      <c r="AD15" s="55">
        <v>18</v>
      </c>
      <c r="AE15" s="28">
        <v>12000</v>
      </c>
      <c r="AF15" s="28">
        <v>19577</v>
      </c>
    </row>
    <row r="16" spans="1:32" s="14" customFormat="1" ht="84.95" customHeight="1">
      <c r="A16" s="155">
        <v>9</v>
      </c>
      <c r="B16" s="64" t="s">
        <v>330</v>
      </c>
      <c r="C16" s="64">
        <v>2501940018</v>
      </c>
      <c r="D16" s="64" t="s">
        <v>63</v>
      </c>
      <c r="E16" s="64" t="s">
        <v>18</v>
      </c>
      <c r="F16" s="118">
        <f t="shared" ref="F16" si="19">+G16+H16+I16+J16</f>
        <v>18022</v>
      </c>
      <c r="G16" s="118">
        <v>13570</v>
      </c>
      <c r="H16" s="118">
        <v>3179</v>
      </c>
      <c r="I16" s="64">
        <v>1251</v>
      </c>
      <c r="J16" s="121">
        <v>22</v>
      </c>
      <c r="K16" s="64">
        <f t="shared" si="8"/>
        <v>12439</v>
      </c>
      <c r="L16" s="64">
        <f t="shared" si="9"/>
        <v>2914</v>
      </c>
      <c r="M16" s="64">
        <f t="shared" si="10"/>
        <v>1147</v>
      </c>
      <c r="N16" s="64">
        <v>1274</v>
      </c>
      <c r="O16" s="64">
        <f t="shared" si="11"/>
        <v>17774</v>
      </c>
      <c r="P16" s="122">
        <f t="shared" si="12"/>
        <v>1493</v>
      </c>
      <c r="Q16" s="64">
        <f t="shared" si="13"/>
        <v>134</v>
      </c>
      <c r="R16" s="121">
        <f t="shared" si="14"/>
        <v>300</v>
      </c>
      <c r="S16" s="64">
        <v>2000</v>
      </c>
      <c r="T16" s="64">
        <v>175</v>
      </c>
      <c r="U16" s="121">
        <f t="shared" si="3"/>
        <v>0</v>
      </c>
      <c r="V16" s="121">
        <f t="shared" si="15"/>
        <v>4102</v>
      </c>
      <c r="W16" s="64">
        <f t="shared" si="4"/>
        <v>13672</v>
      </c>
      <c r="X16" s="173"/>
      <c r="Y16" s="14">
        <v>17774</v>
      </c>
      <c r="Z16" s="28">
        <f t="shared" si="5"/>
        <v>0</v>
      </c>
      <c r="AA16" s="28">
        <f t="shared" si="16"/>
        <v>26</v>
      </c>
      <c r="AB16" s="28">
        <f t="shared" si="17"/>
        <v>693</v>
      </c>
      <c r="AC16" s="14" t="s">
        <v>63</v>
      </c>
      <c r="AD16" s="55">
        <v>22</v>
      </c>
      <c r="AE16" s="14">
        <v>12000</v>
      </c>
      <c r="AF16" s="14">
        <v>17774</v>
      </c>
    </row>
    <row r="17" spans="1:32" ht="84.95" customHeight="1">
      <c r="A17" s="155">
        <v>10</v>
      </c>
      <c r="B17" s="195" t="s">
        <v>639</v>
      </c>
      <c r="C17" s="195">
        <v>2501949489</v>
      </c>
      <c r="D17" s="64" t="s">
        <v>64</v>
      </c>
      <c r="E17" s="64" t="s">
        <v>18</v>
      </c>
      <c r="F17" s="64">
        <v>14249</v>
      </c>
      <c r="G17" s="118">
        <v>13570</v>
      </c>
      <c r="H17" s="118">
        <f t="shared" ref="H17:H25" si="20">14249-G17</f>
        <v>679</v>
      </c>
      <c r="I17" s="64">
        <v>0</v>
      </c>
      <c r="J17" s="121">
        <v>19</v>
      </c>
      <c r="K17" s="64">
        <f t="shared" si="8"/>
        <v>10743</v>
      </c>
      <c r="L17" s="64">
        <f t="shared" si="9"/>
        <v>538</v>
      </c>
      <c r="M17" s="64">
        <f t="shared" si="10"/>
        <v>0</v>
      </c>
      <c r="N17" s="64">
        <v>6740</v>
      </c>
      <c r="O17" s="64">
        <f t="shared" si="11"/>
        <v>18021</v>
      </c>
      <c r="P17" s="122">
        <f t="shared" si="12"/>
        <v>1289</v>
      </c>
      <c r="Q17" s="64">
        <f t="shared" si="13"/>
        <v>136</v>
      </c>
      <c r="R17" s="121">
        <f t="shared" si="14"/>
        <v>300</v>
      </c>
      <c r="S17" s="64">
        <v>0</v>
      </c>
      <c r="T17" s="64">
        <v>175</v>
      </c>
      <c r="U17" s="121">
        <f t="shared" si="3"/>
        <v>0</v>
      </c>
      <c r="V17" s="121">
        <f t="shared" si="15"/>
        <v>1900</v>
      </c>
      <c r="W17" s="64">
        <f t="shared" si="4"/>
        <v>16121</v>
      </c>
      <c r="X17" s="173"/>
      <c r="Y17" s="14">
        <v>18021</v>
      </c>
      <c r="Z17" s="28">
        <f t="shared" si="5"/>
        <v>0</v>
      </c>
      <c r="AA17" s="28">
        <f t="shared" si="16"/>
        <v>33</v>
      </c>
      <c r="AB17" s="28">
        <f t="shared" si="17"/>
        <v>548</v>
      </c>
      <c r="AC17" s="14" t="s">
        <v>64</v>
      </c>
      <c r="AD17" s="55">
        <v>19</v>
      </c>
      <c r="AE17" s="28">
        <v>12000</v>
      </c>
      <c r="AF17" s="28">
        <v>18021</v>
      </c>
    </row>
    <row r="18" spans="1:32" ht="84.95" customHeight="1">
      <c r="A18" s="155">
        <v>11</v>
      </c>
      <c r="B18" s="64" t="s">
        <v>596</v>
      </c>
      <c r="C18" s="64">
        <v>2502863866</v>
      </c>
      <c r="D18" s="64" t="s">
        <v>589</v>
      </c>
      <c r="E18" s="64" t="s">
        <v>18</v>
      </c>
      <c r="F18" s="64">
        <v>14249</v>
      </c>
      <c r="G18" s="118">
        <v>13570</v>
      </c>
      <c r="H18" s="118">
        <f t="shared" si="20"/>
        <v>679</v>
      </c>
      <c r="I18" s="64">
        <v>0</v>
      </c>
      <c r="J18" s="121">
        <v>15</v>
      </c>
      <c r="K18" s="64">
        <f t="shared" si="8"/>
        <v>8481</v>
      </c>
      <c r="L18" s="64">
        <f t="shared" si="9"/>
        <v>424</v>
      </c>
      <c r="M18" s="64">
        <f t="shared" si="10"/>
        <v>0</v>
      </c>
      <c r="N18" s="64">
        <v>5683</v>
      </c>
      <c r="O18" s="64">
        <f t="shared" si="11"/>
        <v>14588</v>
      </c>
      <c r="P18" s="122">
        <f t="shared" si="12"/>
        <v>1018</v>
      </c>
      <c r="Q18" s="64">
        <f t="shared" si="13"/>
        <v>110</v>
      </c>
      <c r="R18" s="121">
        <f t="shared" si="14"/>
        <v>300</v>
      </c>
      <c r="S18" s="64">
        <v>140</v>
      </c>
      <c r="T18" s="64">
        <v>175</v>
      </c>
      <c r="U18" s="121">
        <f t="shared" si="3"/>
        <v>0</v>
      </c>
      <c r="V18" s="121">
        <f t="shared" si="15"/>
        <v>1743</v>
      </c>
      <c r="W18" s="64">
        <f t="shared" si="4"/>
        <v>12845</v>
      </c>
      <c r="X18" s="173"/>
      <c r="Y18" s="14">
        <v>14588</v>
      </c>
      <c r="Z18" s="28">
        <f t="shared" si="5"/>
        <v>0</v>
      </c>
      <c r="AA18" s="28">
        <f t="shared" si="16"/>
        <v>27</v>
      </c>
      <c r="AB18" s="28">
        <f t="shared" si="17"/>
        <v>548</v>
      </c>
      <c r="AC18" s="14" t="s">
        <v>589</v>
      </c>
      <c r="AD18" s="55">
        <v>15</v>
      </c>
      <c r="AE18" s="28">
        <v>10000</v>
      </c>
      <c r="AF18" s="28">
        <v>14588</v>
      </c>
    </row>
    <row r="19" spans="1:32" ht="84.95" customHeight="1">
      <c r="A19" s="155">
        <v>12</v>
      </c>
      <c r="B19" s="64" t="s">
        <v>331</v>
      </c>
      <c r="C19" s="64">
        <v>2501949498</v>
      </c>
      <c r="D19" s="64" t="s">
        <v>72</v>
      </c>
      <c r="E19" s="64" t="s">
        <v>18</v>
      </c>
      <c r="F19" s="64">
        <v>14249</v>
      </c>
      <c r="G19" s="118">
        <v>13570</v>
      </c>
      <c r="H19" s="118">
        <f t="shared" si="20"/>
        <v>679</v>
      </c>
      <c r="I19" s="64">
        <v>0</v>
      </c>
      <c r="J19" s="121">
        <v>22</v>
      </c>
      <c r="K19" s="64">
        <f t="shared" si="8"/>
        <v>12439</v>
      </c>
      <c r="L19" s="64">
        <f t="shared" si="9"/>
        <v>622</v>
      </c>
      <c r="M19" s="64">
        <f t="shared" si="10"/>
        <v>0</v>
      </c>
      <c r="N19" s="64">
        <v>6103</v>
      </c>
      <c r="O19" s="64">
        <f t="shared" si="11"/>
        <v>19164</v>
      </c>
      <c r="P19" s="122">
        <f t="shared" si="12"/>
        <v>1493</v>
      </c>
      <c r="Q19" s="64">
        <f t="shared" si="13"/>
        <v>144</v>
      </c>
      <c r="R19" s="121">
        <f t="shared" si="14"/>
        <v>300</v>
      </c>
      <c r="S19" s="64"/>
      <c r="T19" s="64">
        <v>175</v>
      </c>
      <c r="U19" s="121">
        <f t="shared" si="3"/>
        <v>0</v>
      </c>
      <c r="V19" s="121">
        <f t="shared" si="15"/>
        <v>2112</v>
      </c>
      <c r="W19" s="64">
        <f t="shared" si="4"/>
        <v>17052</v>
      </c>
      <c r="X19" s="173"/>
      <c r="Y19" s="14">
        <v>19164</v>
      </c>
      <c r="Z19" s="28">
        <f t="shared" si="5"/>
        <v>0</v>
      </c>
      <c r="AA19" s="28">
        <f t="shared" si="16"/>
        <v>35</v>
      </c>
      <c r="AB19" s="28">
        <f t="shared" si="17"/>
        <v>548</v>
      </c>
      <c r="AC19" s="14" t="s">
        <v>72</v>
      </c>
      <c r="AD19" s="55">
        <v>22</v>
      </c>
      <c r="AE19" s="28">
        <v>12000</v>
      </c>
      <c r="AF19" s="28">
        <v>19164</v>
      </c>
    </row>
    <row r="20" spans="1:32" ht="84.95" customHeight="1">
      <c r="A20" s="155">
        <v>13</v>
      </c>
      <c r="B20" s="64" t="s">
        <v>332</v>
      </c>
      <c r="C20" s="64">
        <v>2502119811</v>
      </c>
      <c r="D20" s="64" t="s">
        <v>74</v>
      </c>
      <c r="E20" s="64" t="s">
        <v>18</v>
      </c>
      <c r="F20" s="64">
        <v>14249</v>
      </c>
      <c r="G20" s="118">
        <v>13570</v>
      </c>
      <c r="H20" s="118">
        <f t="shared" si="20"/>
        <v>679</v>
      </c>
      <c r="I20" s="64">
        <v>0</v>
      </c>
      <c r="J20" s="121">
        <v>13</v>
      </c>
      <c r="K20" s="64">
        <f t="shared" si="8"/>
        <v>7350</v>
      </c>
      <c r="L20" s="64">
        <f t="shared" si="9"/>
        <v>368</v>
      </c>
      <c r="M20" s="64">
        <f t="shared" si="10"/>
        <v>0</v>
      </c>
      <c r="N20" s="64">
        <v>3373</v>
      </c>
      <c r="O20" s="64">
        <f t="shared" si="11"/>
        <v>11091</v>
      </c>
      <c r="P20" s="122">
        <f t="shared" si="12"/>
        <v>882</v>
      </c>
      <c r="Q20" s="64">
        <f t="shared" si="13"/>
        <v>84</v>
      </c>
      <c r="R20" s="121">
        <f t="shared" si="14"/>
        <v>300</v>
      </c>
      <c r="S20" s="64"/>
      <c r="T20" s="64">
        <v>175</v>
      </c>
      <c r="U20" s="121">
        <f t="shared" si="3"/>
        <v>0</v>
      </c>
      <c r="V20" s="121">
        <f t="shared" si="15"/>
        <v>1441</v>
      </c>
      <c r="W20" s="64">
        <f t="shared" si="4"/>
        <v>9650</v>
      </c>
      <c r="X20" s="173"/>
      <c r="Y20" s="14">
        <v>11091</v>
      </c>
      <c r="Z20" s="28">
        <f t="shared" si="5"/>
        <v>0</v>
      </c>
      <c r="AA20" s="28">
        <f t="shared" si="16"/>
        <v>20</v>
      </c>
      <c r="AB20" s="28">
        <f t="shared" si="17"/>
        <v>548</v>
      </c>
      <c r="AC20" s="14" t="s">
        <v>74</v>
      </c>
      <c r="AD20" s="55">
        <v>13</v>
      </c>
      <c r="AE20" s="28">
        <v>12000</v>
      </c>
      <c r="AF20" s="28">
        <v>11091</v>
      </c>
    </row>
    <row r="21" spans="1:32" ht="84.95" customHeight="1">
      <c r="A21" s="155">
        <v>14</v>
      </c>
      <c r="B21" s="64" t="s">
        <v>761</v>
      </c>
      <c r="C21" s="64">
        <v>2502119807</v>
      </c>
      <c r="D21" s="64" t="s">
        <v>77</v>
      </c>
      <c r="E21" s="64" t="s">
        <v>18</v>
      </c>
      <c r="F21" s="64">
        <v>14249</v>
      </c>
      <c r="G21" s="118">
        <v>13570</v>
      </c>
      <c r="H21" s="118">
        <f t="shared" si="20"/>
        <v>679</v>
      </c>
      <c r="I21" s="64">
        <v>0</v>
      </c>
      <c r="J21" s="121">
        <v>16</v>
      </c>
      <c r="K21" s="64">
        <f t="shared" si="8"/>
        <v>9047</v>
      </c>
      <c r="L21" s="64">
        <f t="shared" si="9"/>
        <v>453</v>
      </c>
      <c r="M21" s="64">
        <f t="shared" si="10"/>
        <v>0</v>
      </c>
      <c r="N21" s="64">
        <v>5774</v>
      </c>
      <c r="O21" s="64">
        <f t="shared" si="11"/>
        <v>15274</v>
      </c>
      <c r="P21" s="122">
        <f t="shared" si="12"/>
        <v>1086</v>
      </c>
      <c r="Q21" s="64">
        <f t="shared" si="13"/>
        <v>115</v>
      </c>
      <c r="R21" s="121">
        <f t="shared" si="14"/>
        <v>300</v>
      </c>
      <c r="S21" s="64">
        <v>2000</v>
      </c>
      <c r="T21" s="64">
        <v>175</v>
      </c>
      <c r="U21" s="121">
        <f t="shared" si="3"/>
        <v>0</v>
      </c>
      <c r="V21" s="121">
        <f t="shared" si="15"/>
        <v>3676</v>
      </c>
      <c r="W21" s="64">
        <f t="shared" si="4"/>
        <v>11598</v>
      </c>
      <c r="X21" s="173"/>
      <c r="Y21" s="14">
        <v>15274</v>
      </c>
      <c r="Z21" s="28">
        <f t="shared" si="5"/>
        <v>0</v>
      </c>
      <c r="AA21" s="28">
        <f t="shared" si="16"/>
        <v>28</v>
      </c>
      <c r="AB21" s="28">
        <f t="shared" si="17"/>
        <v>548</v>
      </c>
      <c r="AC21" s="14" t="s">
        <v>77</v>
      </c>
      <c r="AD21" s="55">
        <v>16</v>
      </c>
      <c r="AE21" s="28">
        <v>12000</v>
      </c>
      <c r="AF21" s="28">
        <v>15274</v>
      </c>
    </row>
    <row r="22" spans="1:32" ht="84.95" customHeight="1">
      <c r="A22" s="155">
        <v>15</v>
      </c>
      <c r="B22" s="64" t="s">
        <v>459</v>
      </c>
      <c r="C22" s="157">
        <v>2501949491</v>
      </c>
      <c r="D22" s="64" t="s">
        <v>445</v>
      </c>
      <c r="E22" s="64" t="s">
        <v>18</v>
      </c>
      <c r="F22" s="64">
        <v>14249</v>
      </c>
      <c r="G22" s="118">
        <v>13570</v>
      </c>
      <c r="H22" s="118">
        <f t="shared" si="20"/>
        <v>679</v>
      </c>
      <c r="I22" s="64">
        <v>0</v>
      </c>
      <c r="J22" s="121">
        <v>23</v>
      </c>
      <c r="K22" s="64">
        <f t="shared" si="8"/>
        <v>13005</v>
      </c>
      <c r="L22" s="64">
        <f t="shared" si="9"/>
        <v>651</v>
      </c>
      <c r="M22" s="64">
        <f t="shared" si="10"/>
        <v>0</v>
      </c>
      <c r="N22" s="64">
        <v>4396</v>
      </c>
      <c r="O22" s="64">
        <f t="shared" si="11"/>
        <v>18052</v>
      </c>
      <c r="P22" s="122">
        <f t="shared" si="12"/>
        <v>1561</v>
      </c>
      <c r="Q22" s="64">
        <f t="shared" si="13"/>
        <v>136</v>
      </c>
      <c r="R22" s="121">
        <f t="shared" si="14"/>
        <v>300</v>
      </c>
      <c r="S22" s="64"/>
      <c r="T22" s="64">
        <v>175</v>
      </c>
      <c r="U22" s="121">
        <f t="shared" si="3"/>
        <v>0</v>
      </c>
      <c r="V22" s="121">
        <f t="shared" si="15"/>
        <v>2172</v>
      </c>
      <c r="W22" s="64">
        <f t="shared" si="4"/>
        <v>15880</v>
      </c>
      <c r="X22" s="173"/>
      <c r="Y22" s="14">
        <v>18052</v>
      </c>
      <c r="Z22" s="28">
        <f t="shared" si="5"/>
        <v>0</v>
      </c>
      <c r="AA22" s="28">
        <f t="shared" si="16"/>
        <v>33</v>
      </c>
      <c r="AB22" s="28">
        <f t="shared" si="17"/>
        <v>548</v>
      </c>
      <c r="AC22" s="14" t="s">
        <v>445</v>
      </c>
      <c r="AD22" s="55">
        <v>23</v>
      </c>
      <c r="AE22" s="28">
        <v>12000</v>
      </c>
      <c r="AF22" s="28">
        <v>18052</v>
      </c>
    </row>
    <row r="23" spans="1:32" ht="84.95" customHeight="1">
      <c r="A23" s="155">
        <v>16</v>
      </c>
      <c r="B23" s="64" t="s">
        <v>333</v>
      </c>
      <c r="C23" s="157">
        <v>2501940017</v>
      </c>
      <c r="D23" s="64" t="s">
        <v>31</v>
      </c>
      <c r="E23" s="64" t="s">
        <v>18</v>
      </c>
      <c r="F23" s="64">
        <v>14249</v>
      </c>
      <c r="G23" s="118">
        <v>13570</v>
      </c>
      <c r="H23" s="118">
        <f t="shared" si="20"/>
        <v>679</v>
      </c>
      <c r="I23" s="64">
        <v>0</v>
      </c>
      <c r="J23" s="121">
        <v>20</v>
      </c>
      <c r="K23" s="64">
        <f t="shared" si="8"/>
        <v>11308</v>
      </c>
      <c r="L23" s="64">
        <f t="shared" si="9"/>
        <v>566</v>
      </c>
      <c r="M23" s="64">
        <f t="shared" si="10"/>
        <v>0</v>
      </c>
      <c r="N23" s="64">
        <v>4119</v>
      </c>
      <c r="O23" s="64">
        <f t="shared" si="11"/>
        <v>15993</v>
      </c>
      <c r="P23" s="122">
        <f t="shared" si="12"/>
        <v>1357</v>
      </c>
      <c r="Q23" s="64">
        <f t="shared" si="13"/>
        <v>120</v>
      </c>
      <c r="R23" s="121">
        <f t="shared" si="14"/>
        <v>300</v>
      </c>
      <c r="S23" s="64">
        <v>2000</v>
      </c>
      <c r="T23" s="64">
        <v>175</v>
      </c>
      <c r="U23" s="121">
        <f t="shared" si="3"/>
        <v>0</v>
      </c>
      <c r="V23" s="121">
        <f t="shared" si="15"/>
        <v>3952</v>
      </c>
      <c r="W23" s="64">
        <f t="shared" si="4"/>
        <v>12041</v>
      </c>
      <c r="X23" s="173"/>
      <c r="Y23" s="14">
        <v>15993</v>
      </c>
      <c r="Z23" s="28">
        <f t="shared" si="5"/>
        <v>0</v>
      </c>
      <c r="AA23" s="28">
        <f t="shared" si="16"/>
        <v>29</v>
      </c>
      <c r="AB23" s="28">
        <f t="shared" si="17"/>
        <v>548</v>
      </c>
      <c r="AC23" s="14" t="s">
        <v>31</v>
      </c>
      <c r="AD23" s="55">
        <v>20</v>
      </c>
      <c r="AE23" s="28">
        <v>12000</v>
      </c>
      <c r="AF23" s="28">
        <v>15993</v>
      </c>
    </row>
    <row r="24" spans="1:32" ht="84.95" customHeight="1">
      <c r="A24" s="155">
        <v>17</v>
      </c>
      <c r="B24" s="64" t="s">
        <v>334</v>
      </c>
      <c r="C24" s="157" t="s">
        <v>83</v>
      </c>
      <c r="D24" s="64" t="s">
        <v>82</v>
      </c>
      <c r="E24" s="64" t="s">
        <v>18</v>
      </c>
      <c r="F24" s="64">
        <v>14249</v>
      </c>
      <c r="G24" s="118">
        <v>13570</v>
      </c>
      <c r="H24" s="118">
        <f t="shared" si="20"/>
        <v>679</v>
      </c>
      <c r="I24" s="64">
        <v>0</v>
      </c>
      <c r="J24" s="121">
        <v>20</v>
      </c>
      <c r="K24" s="64">
        <f t="shared" si="8"/>
        <v>11308</v>
      </c>
      <c r="L24" s="64">
        <f t="shared" si="9"/>
        <v>566</v>
      </c>
      <c r="M24" s="64">
        <f t="shared" si="10"/>
        <v>0</v>
      </c>
      <c r="N24" s="64">
        <v>8730</v>
      </c>
      <c r="O24" s="64">
        <f t="shared" si="11"/>
        <v>20604</v>
      </c>
      <c r="P24" s="122">
        <f t="shared" si="12"/>
        <v>1357</v>
      </c>
      <c r="Q24" s="64">
        <f t="shared" si="13"/>
        <v>155</v>
      </c>
      <c r="R24" s="121">
        <f t="shared" si="14"/>
        <v>300</v>
      </c>
      <c r="S24" s="64"/>
      <c r="T24" s="64">
        <v>175</v>
      </c>
      <c r="U24" s="121">
        <f t="shared" si="3"/>
        <v>0</v>
      </c>
      <c r="V24" s="121">
        <f t="shared" si="15"/>
        <v>1987</v>
      </c>
      <c r="W24" s="64">
        <f t="shared" si="4"/>
        <v>18617</v>
      </c>
      <c r="X24" s="173"/>
      <c r="Y24" s="14">
        <v>20604</v>
      </c>
      <c r="Z24" s="28">
        <f t="shared" si="5"/>
        <v>0</v>
      </c>
      <c r="AA24" s="28">
        <f t="shared" si="16"/>
        <v>38</v>
      </c>
      <c r="AB24" s="28">
        <f t="shared" si="17"/>
        <v>548</v>
      </c>
      <c r="AC24" s="14" t="s">
        <v>82</v>
      </c>
      <c r="AD24" s="55">
        <v>20</v>
      </c>
      <c r="AE24" s="28">
        <v>12000</v>
      </c>
      <c r="AF24" s="28">
        <v>20604</v>
      </c>
    </row>
    <row r="25" spans="1:32" ht="84.95" customHeight="1">
      <c r="A25" s="155">
        <v>18</v>
      </c>
      <c r="B25" s="64" t="s">
        <v>335</v>
      </c>
      <c r="C25" s="64">
        <v>2502229975</v>
      </c>
      <c r="D25" s="64" t="s">
        <v>94</v>
      </c>
      <c r="E25" s="64" t="s">
        <v>18</v>
      </c>
      <c r="F25" s="64">
        <v>14249</v>
      </c>
      <c r="G25" s="118">
        <v>13570</v>
      </c>
      <c r="H25" s="118">
        <f t="shared" si="20"/>
        <v>679</v>
      </c>
      <c r="I25" s="64">
        <v>0</v>
      </c>
      <c r="J25" s="121">
        <v>19</v>
      </c>
      <c r="K25" s="64">
        <f t="shared" si="8"/>
        <v>10743</v>
      </c>
      <c r="L25" s="64">
        <f t="shared" si="9"/>
        <v>538</v>
      </c>
      <c r="M25" s="64">
        <f t="shared" si="10"/>
        <v>0</v>
      </c>
      <c r="N25" s="64">
        <v>9719</v>
      </c>
      <c r="O25" s="64">
        <f t="shared" si="11"/>
        <v>21000</v>
      </c>
      <c r="P25" s="122">
        <f t="shared" si="12"/>
        <v>1289</v>
      </c>
      <c r="Q25" s="64">
        <f t="shared" si="13"/>
        <v>158</v>
      </c>
      <c r="R25" s="121">
        <f t="shared" si="14"/>
        <v>300</v>
      </c>
      <c r="S25" s="64">
        <v>2000</v>
      </c>
      <c r="T25" s="64">
        <v>175</v>
      </c>
      <c r="U25" s="121">
        <f t="shared" si="3"/>
        <v>0</v>
      </c>
      <c r="V25" s="121">
        <f t="shared" si="15"/>
        <v>3922</v>
      </c>
      <c r="W25" s="64">
        <f t="shared" si="4"/>
        <v>17078</v>
      </c>
      <c r="X25" s="173"/>
      <c r="Y25" s="14">
        <v>21000</v>
      </c>
      <c r="Z25" s="28">
        <f t="shared" si="5"/>
        <v>0</v>
      </c>
      <c r="AA25" s="28">
        <f t="shared" si="16"/>
        <v>38</v>
      </c>
      <c r="AB25" s="28">
        <f t="shared" si="17"/>
        <v>548</v>
      </c>
      <c r="AC25" s="14" t="s">
        <v>94</v>
      </c>
      <c r="AD25" s="55">
        <v>19</v>
      </c>
      <c r="AE25" s="28">
        <v>12000</v>
      </c>
      <c r="AF25" s="28">
        <v>21000</v>
      </c>
    </row>
    <row r="26" spans="1:32" ht="84.95" customHeight="1">
      <c r="A26" s="155">
        <v>19</v>
      </c>
      <c r="B26" s="64" t="s">
        <v>336</v>
      </c>
      <c r="C26" s="64">
        <v>2502119808</v>
      </c>
      <c r="D26" s="64" t="s">
        <v>95</v>
      </c>
      <c r="E26" s="64" t="s">
        <v>18</v>
      </c>
      <c r="F26" s="118">
        <f t="shared" ref="F26" si="21">+G26+H26+I26+J26</f>
        <v>16020</v>
      </c>
      <c r="G26" s="118">
        <v>13570</v>
      </c>
      <c r="H26" s="118">
        <v>1479</v>
      </c>
      <c r="I26" s="64">
        <v>951</v>
      </c>
      <c r="J26" s="121">
        <v>20</v>
      </c>
      <c r="K26" s="64">
        <f t="shared" si="8"/>
        <v>11308</v>
      </c>
      <c r="L26" s="64">
        <f t="shared" si="9"/>
        <v>1233</v>
      </c>
      <c r="M26" s="64">
        <f t="shared" si="10"/>
        <v>793</v>
      </c>
      <c r="N26" s="64">
        <v>3911</v>
      </c>
      <c r="O26" s="64">
        <f t="shared" si="11"/>
        <v>17245</v>
      </c>
      <c r="P26" s="122">
        <f t="shared" si="12"/>
        <v>1357</v>
      </c>
      <c r="Q26" s="64">
        <f t="shared" si="13"/>
        <v>130</v>
      </c>
      <c r="R26" s="121">
        <f t="shared" si="14"/>
        <v>300</v>
      </c>
      <c r="S26" s="64"/>
      <c r="T26" s="64">
        <v>175</v>
      </c>
      <c r="U26" s="121">
        <f t="shared" si="3"/>
        <v>0</v>
      </c>
      <c r="V26" s="121">
        <f t="shared" si="15"/>
        <v>1962</v>
      </c>
      <c r="W26" s="64">
        <f t="shared" si="4"/>
        <v>15283</v>
      </c>
      <c r="X26" s="173"/>
      <c r="Y26" s="14">
        <v>17245</v>
      </c>
      <c r="Z26" s="28">
        <f t="shared" si="5"/>
        <v>0</v>
      </c>
      <c r="AA26" s="28">
        <f t="shared" si="16"/>
        <v>28</v>
      </c>
      <c r="AB26" s="28">
        <f t="shared" si="17"/>
        <v>616</v>
      </c>
      <c r="AC26" s="14" t="s">
        <v>95</v>
      </c>
      <c r="AD26" s="55">
        <v>20</v>
      </c>
      <c r="AE26" s="28">
        <v>12000</v>
      </c>
      <c r="AF26" s="28">
        <v>17245</v>
      </c>
    </row>
    <row r="27" spans="1:32" ht="84.95" customHeight="1">
      <c r="A27" s="155">
        <v>20</v>
      </c>
      <c r="B27" s="64" t="s">
        <v>337</v>
      </c>
      <c r="C27" s="64">
        <v>2503010283</v>
      </c>
      <c r="D27" s="64" t="s">
        <v>97</v>
      </c>
      <c r="E27" s="64" t="s">
        <v>18</v>
      </c>
      <c r="F27" s="64">
        <v>14249</v>
      </c>
      <c r="G27" s="118">
        <v>13570</v>
      </c>
      <c r="H27" s="118">
        <f>14249-G27</f>
        <v>679</v>
      </c>
      <c r="I27" s="64">
        <v>0</v>
      </c>
      <c r="J27" s="121">
        <v>21</v>
      </c>
      <c r="K27" s="64">
        <f t="shared" si="8"/>
        <v>11874</v>
      </c>
      <c r="L27" s="64">
        <f t="shared" si="9"/>
        <v>594</v>
      </c>
      <c r="M27" s="64">
        <f t="shared" si="10"/>
        <v>0</v>
      </c>
      <c r="N27" s="64">
        <v>3385</v>
      </c>
      <c r="O27" s="64">
        <f t="shared" si="11"/>
        <v>15853</v>
      </c>
      <c r="P27" s="122">
        <f t="shared" si="12"/>
        <v>1425</v>
      </c>
      <c r="Q27" s="64">
        <f t="shared" si="13"/>
        <v>119</v>
      </c>
      <c r="R27" s="121">
        <f t="shared" si="14"/>
        <v>300</v>
      </c>
      <c r="S27" s="64">
        <v>2000</v>
      </c>
      <c r="T27" s="64">
        <v>175</v>
      </c>
      <c r="U27" s="121">
        <f t="shared" si="3"/>
        <v>0</v>
      </c>
      <c r="V27" s="121">
        <f t="shared" si="15"/>
        <v>4019</v>
      </c>
      <c r="W27" s="64">
        <f t="shared" si="4"/>
        <v>11834</v>
      </c>
      <c r="X27" s="173"/>
      <c r="Y27" s="14">
        <v>15853</v>
      </c>
      <c r="Z27" s="28">
        <f t="shared" si="5"/>
        <v>0</v>
      </c>
      <c r="AA27" s="28">
        <f t="shared" si="16"/>
        <v>29</v>
      </c>
      <c r="AB27" s="28">
        <f t="shared" si="17"/>
        <v>548</v>
      </c>
      <c r="AC27" s="14" t="s">
        <v>97</v>
      </c>
      <c r="AD27" s="55">
        <v>21</v>
      </c>
      <c r="AE27" s="28">
        <v>12000</v>
      </c>
      <c r="AF27" s="28">
        <v>15853</v>
      </c>
    </row>
    <row r="28" spans="1:32" ht="84.95" customHeight="1">
      <c r="A28" s="155">
        <v>21</v>
      </c>
      <c r="B28" s="64" t="s">
        <v>338</v>
      </c>
      <c r="C28" s="64">
        <v>2501939430</v>
      </c>
      <c r="D28" s="64" t="s">
        <v>258</v>
      </c>
      <c r="E28" s="64" t="s">
        <v>18</v>
      </c>
      <c r="F28" s="118">
        <f t="shared" ref="F28" si="22">+G28+H28+I28+J28</f>
        <v>15021</v>
      </c>
      <c r="G28" s="64">
        <v>13570</v>
      </c>
      <c r="H28" s="64">
        <v>1000</v>
      </c>
      <c r="I28" s="64">
        <v>430</v>
      </c>
      <c r="J28" s="121">
        <v>21</v>
      </c>
      <c r="K28" s="64">
        <f t="shared" si="8"/>
        <v>11874</v>
      </c>
      <c r="L28" s="64">
        <f t="shared" si="9"/>
        <v>875</v>
      </c>
      <c r="M28" s="64">
        <f t="shared" si="10"/>
        <v>376</v>
      </c>
      <c r="N28" s="64">
        <v>6391</v>
      </c>
      <c r="O28" s="64">
        <f t="shared" si="11"/>
        <v>19516</v>
      </c>
      <c r="P28" s="122">
        <f t="shared" si="12"/>
        <v>1425</v>
      </c>
      <c r="Q28" s="64">
        <f t="shared" si="13"/>
        <v>147</v>
      </c>
      <c r="R28" s="121">
        <f t="shared" si="14"/>
        <v>300</v>
      </c>
      <c r="S28" s="64">
        <v>0</v>
      </c>
      <c r="T28" s="64">
        <v>175</v>
      </c>
      <c r="U28" s="121">
        <f t="shared" si="3"/>
        <v>0</v>
      </c>
      <c r="V28" s="121">
        <f t="shared" si="15"/>
        <v>2047</v>
      </c>
      <c r="W28" s="64">
        <f t="shared" si="4"/>
        <v>17469</v>
      </c>
      <c r="X28" s="173"/>
      <c r="Y28" s="14">
        <v>19516</v>
      </c>
      <c r="Z28" s="28">
        <f t="shared" si="5"/>
        <v>0</v>
      </c>
      <c r="AA28" s="28">
        <f t="shared" si="16"/>
        <v>34</v>
      </c>
      <c r="AB28" s="28">
        <f t="shared" si="17"/>
        <v>578</v>
      </c>
      <c r="AC28" s="14" t="s">
        <v>98</v>
      </c>
      <c r="AD28" s="55">
        <v>21</v>
      </c>
      <c r="AE28" s="28">
        <v>12000</v>
      </c>
      <c r="AF28" s="28">
        <v>19516</v>
      </c>
    </row>
    <row r="29" spans="1:32" ht="84.95" customHeight="1">
      <c r="A29" s="155">
        <v>22</v>
      </c>
      <c r="B29" s="64" t="s">
        <v>339</v>
      </c>
      <c r="C29" s="64">
        <v>2503202264</v>
      </c>
      <c r="D29" s="64" t="s">
        <v>173</v>
      </c>
      <c r="E29" s="64" t="s">
        <v>18</v>
      </c>
      <c r="F29" s="64">
        <v>14249</v>
      </c>
      <c r="G29" s="118">
        <v>13570</v>
      </c>
      <c r="H29" s="118">
        <f>14249-G29</f>
        <v>679</v>
      </c>
      <c r="I29" s="64">
        <v>0</v>
      </c>
      <c r="J29" s="121">
        <v>23</v>
      </c>
      <c r="K29" s="64">
        <f t="shared" si="8"/>
        <v>13005</v>
      </c>
      <c r="L29" s="64">
        <f t="shared" si="9"/>
        <v>651</v>
      </c>
      <c r="M29" s="64">
        <f t="shared" si="10"/>
        <v>0</v>
      </c>
      <c r="N29" s="64">
        <v>6794</v>
      </c>
      <c r="O29" s="64">
        <f t="shared" si="11"/>
        <v>20450</v>
      </c>
      <c r="P29" s="122">
        <f t="shared" si="12"/>
        <v>1561</v>
      </c>
      <c r="Q29" s="64">
        <f t="shared" si="13"/>
        <v>154</v>
      </c>
      <c r="R29" s="121">
        <f t="shared" si="14"/>
        <v>300</v>
      </c>
      <c r="S29" s="64"/>
      <c r="T29" s="64">
        <v>175</v>
      </c>
      <c r="U29" s="121">
        <f t="shared" si="3"/>
        <v>0</v>
      </c>
      <c r="V29" s="121">
        <f t="shared" si="15"/>
        <v>2190</v>
      </c>
      <c r="W29" s="64">
        <f t="shared" si="4"/>
        <v>18260</v>
      </c>
      <c r="X29" s="173"/>
      <c r="Y29" s="14">
        <v>20450</v>
      </c>
      <c r="Z29" s="28">
        <f t="shared" si="5"/>
        <v>0</v>
      </c>
      <c r="AA29" s="28">
        <f t="shared" si="16"/>
        <v>37</v>
      </c>
      <c r="AB29" s="28">
        <f t="shared" si="17"/>
        <v>548</v>
      </c>
      <c r="AC29" s="14" t="s">
        <v>173</v>
      </c>
      <c r="AD29" s="55">
        <v>23</v>
      </c>
      <c r="AE29" s="28">
        <v>10000</v>
      </c>
      <c r="AF29" s="28">
        <v>20450</v>
      </c>
    </row>
    <row r="30" spans="1:32" ht="84.95" customHeight="1">
      <c r="A30" s="155">
        <v>23</v>
      </c>
      <c r="B30" s="64" t="s">
        <v>340</v>
      </c>
      <c r="C30" s="64">
        <v>2503215874</v>
      </c>
      <c r="D30" s="64" t="s">
        <v>112</v>
      </c>
      <c r="E30" s="64" t="s">
        <v>18</v>
      </c>
      <c r="F30" s="118">
        <f t="shared" ref="F30" si="23">+G30+H30+I30+J30</f>
        <v>18020</v>
      </c>
      <c r="G30" s="118">
        <v>13570</v>
      </c>
      <c r="H30" s="118">
        <v>3179</v>
      </c>
      <c r="I30" s="64">
        <v>1251</v>
      </c>
      <c r="J30" s="118">
        <v>20</v>
      </c>
      <c r="K30" s="64">
        <f t="shared" si="8"/>
        <v>11308</v>
      </c>
      <c r="L30" s="64">
        <f t="shared" si="9"/>
        <v>2649</v>
      </c>
      <c r="M30" s="64">
        <f t="shared" si="10"/>
        <v>1043</v>
      </c>
      <c r="N30" s="64">
        <v>6058</v>
      </c>
      <c r="O30" s="64">
        <f t="shared" si="11"/>
        <v>21058</v>
      </c>
      <c r="P30" s="122">
        <f t="shared" si="12"/>
        <v>1357</v>
      </c>
      <c r="Q30" s="64">
        <f t="shared" si="13"/>
        <v>158</v>
      </c>
      <c r="R30" s="121">
        <f t="shared" si="14"/>
        <v>300</v>
      </c>
      <c r="S30" s="64"/>
      <c r="T30" s="64">
        <v>175</v>
      </c>
      <c r="U30" s="121">
        <f t="shared" si="3"/>
        <v>0</v>
      </c>
      <c r="V30" s="121">
        <f t="shared" si="15"/>
        <v>1990</v>
      </c>
      <c r="W30" s="64">
        <f t="shared" si="4"/>
        <v>19068</v>
      </c>
      <c r="X30" s="173"/>
      <c r="Y30" s="14">
        <v>21058</v>
      </c>
      <c r="Z30" s="28">
        <f t="shared" si="5"/>
        <v>0</v>
      </c>
      <c r="AA30" s="28">
        <f t="shared" si="16"/>
        <v>30</v>
      </c>
      <c r="AB30" s="28">
        <f t="shared" si="17"/>
        <v>693</v>
      </c>
      <c r="AC30" s="14" t="s">
        <v>112</v>
      </c>
      <c r="AD30" s="55">
        <v>20</v>
      </c>
      <c r="AE30" s="28">
        <v>12000</v>
      </c>
      <c r="AF30" s="28">
        <v>21058</v>
      </c>
    </row>
    <row r="31" spans="1:32" ht="84.95" customHeight="1">
      <c r="A31" s="155">
        <v>24</v>
      </c>
      <c r="B31" s="156" t="s">
        <v>1733</v>
      </c>
      <c r="C31" s="64">
        <v>2502864254</v>
      </c>
      <c r="D31" s="64" t="s">
        <v>1690</v>
      </c>
      <c r="E31" s="64" t="s">
        <v>18</v>
      </c>
      <c r="F31" s="118">
        <f t="shared" ref="F31" si="24">+G31+H31+I31+J31</f>
        <v>18018</v>
      </c>
      <c r="G31" s="118">
        <v>13570</v>
      </c>
      <c r="H31" s="118">
        <v>3179</v>
      </c>
      <c r="I31" s="64">
        <v>1251</v>
      </c>
      <c r="J31" s="118">
        <v>18</v>
      </c>
      <c r="K31" s="64">
        <f t="shared" si="8"/>
        <v>10178</v>
      </c>
      <c r="L31" s="64">
        <f t="shared" si="9"/>
        <v>2384</v>
      </c>
      <c r="M31" s="64">
        <f t="shared" si="10"/>
        <v>938</v>
      </c>
      <c r="N31" s="64">
        <v>3467</v>
      </c>
      <c r="O31" s="64">
        <f t="shared" si="11"/>
        <v>16967</v>
      </c>
      <c r="P31" s="122">
        <f t="shared" si="12"/>
        <v>1221</v>
      </c>
      <c r="Q31" s="64">
        <f t="shared" si="13"/>
        <v>128</v>
      </c>
      <c r="R31" s="121">
        <f t="shared" si="14"/>
        <v>300</v>
      </c>
      <c r="S31" s="64"/>
      <c r="T31" s="64">
        <v>175</v>
      </c>
      <c r="U31" s="121">
        <f t="shared" si="3"/>
        <v>0</v>
      </c>
      <c r="V31" s="121">
        <f t="shared" si="15"/>
        <v>1824</v>
      </c>
      <c r="W31" s="64">
        <f t="shared" si="4"/>
        <v>15143</v>
      </c>
      <c r="X31" s="173"/>
      <c r="Y31" s="14">
        <v>16967</v>
      </c>
      <c r="Z31" s="28">
        <f t="shared" si="5"/>
        <v>0</v>
      </c>
      <c r="AA31" s="28">
        <f t="shared" si="16"/>
        <v>24</v>
      </c>
      <c r="AB31" s="28">
        <f t="shared" si="17"/>
        <v>693</v>
      </c>
      <c r="AC31" s="14" t="s">
        <v>1690</v>
      </c>
      <c r="AD31" s="55">
        <v>18</v>
      </c>
      <c r="AE31" s="28">
        <v>12000</v>
      </c>
      <c r="AF31" s="28">
        <v>16967</v>
      </c>
    </row>
    <row r="32" spans="1:32" ht="84.95" customHeight="1">
      <c r="A32" s="155">
        <v>25</v>
      </c>
      <c r="B32" s="64" t="s">
        <v>341</v>
      </c>
      <c r="C32" s="64">
        <v>2503331476</v>
      </c>
      <c r="D32" s="64" t="s">
        <v>229</v>
      </c>
      <c r="E32" s="64" t="s">
        <v>18</v>
      </c>
      <c r="F32" s="64">
        <v>14249</v>
      </c>
      <c r="G32" s="118">
        <v>13570</v>
      </c>
      <c r="H32" s="118">
        <f>14249-G32</f>
        <v>679</v>
      </c>
      <c r="I32" s="64">
        <v>0</v>
      </c>
      <c r="J32" s="121">
        <v>20</v>
      </c>
      <c r="K32" s="64">
        <f t="shared" si="8"/>
        <v>11308</v>
      </c>
      <c r="L32" s="64">
        <f t="shared" si="9"/>
        <v>566</v>
      </c>
      <c r="M32" s="64">
        <f t="shared" si="10"/>
        <v>0</v>
      </c>
      <c r="N32" s="64">
        <v>8025</v>
      </c>
      <c r="O32" s="64">
        <f t="shared" si="11"/>
        <v>19899</v>
      </c>
      <c r="P32" s="122">
        <f t="shared" si="12"/>
        <v>1357</v>
      </c>
      <c r="Q32" s="64">
        <f t="shared" si="13"/>
        <v>150</v>
      </c>
      <c r="R32" s="121">
        <f t="shared" si="14"/>
        <v>300</v>
      </c>
      <c r="S32" s="64"/>
      <c r="T32" s="64">
        <v>175</v>
      </c>
      <c r="U32" s="121">
        <f t="shared" si="3"/>
        <v>0</v>
      </c>
      <c r="V32" s="121">
        <f t="shared" si="15"/>
        <v>1982</v>
      </c>
      <c r="W32" s="64">
        <f t="shared" si="4"/>
        <v>17917</v>
      </c>
      <c r="X32" s="173"/>
      <c r="Y32" s="14">
        <v>19899</v>
      </c>
      <c r="Z32" s="28">
        <f t="shared" si="5"/>
        <v>0</v>
      </c>
      <c r="AA32" s="28">
        <f t="shared" si="16"/>
        <v>36</v>
      </c>
      <c r="AB32" s="28">
        <f t="shared" si="17"/>
        <v>548</v>
      </c>
      <c r="AC32" s="14" t="s">
        <v>229</v>
      </c>
      <c r="AD32" s="55">
        <v>20</v>
      </c>
      <c r="AE32" s="28">
        <v>10000</v>
      </c>
      <c r="AF32" s="28">
        <v>19899</v>
      </c>
    </row>
    <row r="33" spans="1:32" ht="84.95" customHeight="1">
      <c r="A33" s="155">
        <v>26</v>
      </c>
      <c r="B33" s="64" t="s">
        <v>342</v>
      </c>
      <c r="C33" s="64">
        <v>2502587547</v>
      </c>
      <c r="D33" s="64" t="s">
        <v>119</v>
      </c>
      <c r="E33" s="64" t="s">
        <v>18</v>
      </c>
      <c r="F33" s="118">
        <f t="shared" ref="F33:F34" si="25">+G33+H33+I33+J33</f>
        <v>16017</v>
      </c>
      <c r="G33" s="118">
        <v>13570</v>
      </c>
      <c r="H33" s="118">
        <v>1479</v>
      </c>
      <c r="I33" s="64">
        <v>951</v>
      </c>
      <c r="J33" s="121">
        <v>17</v>
      </c>
      <c r="K33" s="64">
        <f t="shared" si="8"/>
        <v>9612</v>
      </c>
      <c r="L33" s="64">
        <f t="shared" si="9"/>
        <v>1048</v>
      </c>
      <c r="M33" s="64">
        <f t="shared" si="10"/>
        <v>674</v>
      </c>
      <c r="N33" s="64">
        <v>3105</v>
      </c>
      <c r="O33" s="64">
        <f t="shared" si="11"/>
        <v>14439</v>
      </c>
      <c r="P33" s="122">
        <f t="shared" si="12"/>
        <v>1153</v>
      </c>
      <c r="Q33" s="64">
        <f t="shared" si="13"/>
        <v>109</v>
      </c>
      <c r="R33" s="121">
        <f t="shared" si="14"/>
        <v>300</v>
      </c>
      <c r="S33" s="64">
        <v>1000</v>
      </c>
      <c r="T33" s="64">
        <v>175</v>
      </c>
      <c r="U33" s="121">
        <f t="shared" si="3"/>
        <v>0</v>
      </c>
      <c r="V33" s="121">
        <f t="shared" si="15"/>
        <v>2737</v>
      </c>
      <c r="W33" s="64">
        <f t="shared" si="4"/>
        <v>11702</v>
      </c>
      <c r="X33" s="173"/>
      <c r="Y33" s="14">
        <v>14439</v>
      </c>
      <c r="Z33" s="28">
        <f t="shared" si="5"/>
        <v>0</v>
      </c>
      <c r="AA33" s="28">
        <f t="shared" si="16"/>
        <v>23</v>
      </c>
      <c r="AB33" s="28">
        <f t="shared" si="17"/>
        <v>616</v>
      </c>
      <c r="AC33" s="14" t="s">
        <v>119</v>
      </c>
      <c r="AD33" s="55">
        <v>17</v>
      </c>
      <c r="AE33" s="28">
        <v>10000</v>
      </c>
      <c r="AF33" s="28">
        <v>14439</v>
      </c>
    </row>
    <row r="34" spans="1:32" ht="84.95" customHeight="1">
      <c r="A34" s="155">
        <v>27</v>
      </c>
      <c r="B34" s="64" t="s">
        <v>343</v>
      </c>
      <c r="C34" s="64">
        <v>2503347785</v>
      </c>
      <c r="D34" s="64" t="s">
        <v>118</v>
      </c>
      <c r="E34" s="64" t="s">
        <v>18</v>
      </c>
      <c r="F34" s="118">
        <f t="shared" si="25"/>
        <v>18121</v>
      </c>
      <c r="G34" s="118">
        <v>13570</v>
      </c>
      <c r="H34" s="118">
        <v>3279</v>
      </c>
      <c r="I34" s="64">
        <v>1251</v>
      </c>
      <c r="J34" s="118">
        <v>21</v>
      </c>
      <c r="K34" s="64">
        <f t="shared" si="8"/>
        <v>11874</v>
      </c>
      <c r="L34" s="64">
        <f t="shared" si="9"/>
        <v>2869</v>
      </c>
      <c r="M34" s="64">
        <f t="shared" si="10"/>
        <v>1095</v>
      </c>
      <c r="N34" s="64">
        <v>4404</v>
      </c>
      <c r="O34" s="64">
        <f t="shared" si="11"/>
        <v>20242</v>
      </c>
      <c r="P34" s="122">
        <f t="shared" si="12"/>
        <v>1425</v>
      </c>
      <c r="Q34" s="64">
        <f t="shared" si="13"/>
        <v>152</v>
      </c>
      <c r="R34" s="121">
        <f t="shared" si="14"/>
        <v>300</v>
      </c>
      <c r="S34" s="64">
        <v>0</v>
      </c>
      <c r="T34" s="64">
        <v>175</v>
      </c>
      <c r="U34" s="121">
        <f t="shared" si="3"/>
        <v>0</v>
      </c>
      <c r="V34" s="121">
        <f t="shared" si="15"/>
        <v>2052</v>
      </c>
      <c r="W34" s="64">
        <f t="shared" si="4"/>
        <v>18190</v>
      </c>
      <c r="X34" s="173"/>
      <c r="Y34" s="14">
        <v>20242</v>
      </c>
      <c r="Z34" s="28">
        <f t="shared" si="5"/>
        <v>0</v>
      </c>
      <c r="AA34" s="28">
        <f t="shared" si="16"/>
        <v>29</v>
      </c>
      <c r="AB34" s="28">
        <f t="shared" si="17"/>
        <v>697</v>
      </c>
      <c r="AC34" s="14" t="s">
        <v>118</v>
      </c>
      <c r="AD34" s="55">
        <v>21</v>
      </c>
      <c r="AE34" s="28">
        <v>12000</v>
      </c>
      <c r="AF34" s="28">
        <v>20242</v>
      </c>
    </row>
    <row r="35" spans="1:32" ht="84.95" customHeight="1">
      <c r="A35" s="155">
        <v>28</v>
      </c>
      <c r="B35" s="159" t="s">
        <v>344</v>
      </c>
      <c r="C35" s="64">
        <v>2503674583</v>
      </c>
      <c r="D35" s="64" t="s">
        <v>137</v>
      </c>
      <c r="E35" s="64" t="s">
        <v>18</v>
      </c>
      <c r="F35" s="64">
        <v>14249</v>
      </c>
      <c r="G35" s="118">
        <v>13570</v>
      </c>
      <c r="H35" s="118">
        <f t="shared" ref="H35:H69" si="26">14249-G35</f>
        <v>679</v>
      </c>
      <c r="I35" s="64">
        <v>0</v>
      </c>
      <c r="J35" s="121">
        <v>21</v>
      </c>
      <c r="K35" s="64">
        <f t="shared" si="8"/>
        <v>11874</v>
      </c>
      <c r="L35" s="64">
        <f t="shared" si="9"/>
        <v>594</v>
      </c>
      <c r="M35" s="64">
        <f t="shared" si="10"/>
        <v>0</v>
      </c>
      <c r="N35" s="64">
        <v>3960</v>
      </c>
      <c r="O35" s="64">
        <f t="shared" si="11"/>
        <v>16428</v>
      </c>
      <c r="P35" s="122">
        <f t="shared" si="12"/>
        <v>1425</v>
      </c>
      <c r="Q35" s="64">
        <f t="shared" si="13"/>
        <v>124</v>
      </c>
      <c r="R35" s="121">
        <f t="shared" si="14"/>
        <v>300</v>
      </c>
      <c r="S35" s="64">
        <v>140</v>
      </c>
      <c r="T35" s="64">
        <v>175</v>
      </c>
      <c r="U35" s="121">
        <f t="shared" si="3"/>
        <v>0</v>
      </c>
      <c r="V35" s="121">
        <f t="shared" si="15"/>
        <v>2164</v>
      </c>
      <c r="W35" s="64">
        <f t="shared" si="4"/>
        <v>14264</v>
      </c>
      <c r="X35" s="173"/>
      <c r="Y35" s="14">
        <v>16428</v>
      </c>
      <c r="Z35" s="28">
        <f t="shared" si="5"/>
        <v>0</v>
      </c>
      <c r="AA35" s="28">
        <f t="shared" si="16"/>
        <v>30</v>
      </c>
      <c r="AB35" s="28">
        <f t="shared" si="17"/>
        <v>548</v>
      </c>
      <c r="AC35" s="14" t="s">
        <v>137</v>
      </c>
      <c r="AD35" s="55">
        <v>21</v>
      </c>
      <c r="AE35" s="28">
        <v>12000</v>
      </c>
      <c r="AF35" s="28">
        <v>16428</v>
      </c>
    </row>
    <row r="36" spans="1:32" ht="84.95" customHeight="1">
      <c r="A36" s="155">
        <v>29</v>
      </c>
      <c r="B36" s="64" t="s">
        <v>345</v>
      </c>
      <c r="C36" s="64">
        <v>2502438345</v>
      </c>
      <c r="D36" s="64" t="s">
        <v>81</v>
      </c>
      <c r="E36" s="64" t="s">
        <v>18</v>
      </c>
      <c r="F36" s="64">
        <v>14249</v>
      </c>
      <c r="G36" s="118">
        <v>13570</v>
      </c>
      <c r="H36" s="118">
        <f t="shared" si="26"/>
        <v>679</v>
      </c>
      <c r="I36" s="64">
        <v>0</v>
      </c>
      <c r="J36" s="121">
        <v>18</v>
      </c>
      <c r="K36" s="64">
        <f t="shared" si="8"/>
        <v>10178</v>
      </c>
      <c r="L36" s="64">
        <f t="shared" si="9"/>
        <v>509</v>
      </c>
      <c r="M36" s="64">
        <f t="shared" si="10"/>
        <v>0</v>
      </c>
      <c r="N36" s="64">
        <v>4256</v>
      </c>
      <c r="O36" s="64">
        <f t="shared" si="11"/>
        <v>14943</v>
      </c>
      <c r="P36" s="122">
        <f t="shared" si="12"/>
        <v>1221</v>
      </c>
      <c r="Q36" s="64">
        <f t="shared" si="13"/>
        <v>113</v>
      </c>
      <c r="R36" s="121">
        <f t="shared" si="14"/>
        <v>300</v>
      </c>
      <c r="S36" s="64">
        <v>500</v>
      </c>
      <c r="T36" s="64">
        <v>175</v>
      </c>
      <c r="U36" s="121">
        <f t="shared" si="3"/>
        <v>0</v>
      </c>
      <c r="V36" s="121">
        <f t="shared" si="15"/>
        <v>2309</v>
      </c>
      <c r="W36" s="64">
        <f t="shared" si="4"/>
        <v>12634</v>
      </c>
      <c r="X36" s="173"/>
      <c r="Y36" s="14">
        <v>14943</v>
      </c>
      <c r="Z36" s="28">
        <f t="shared" si="5"/>
        <v>0</v>
      </c>
      <c r="AA36" s="28">
        <f t="shared" si="16"/>
        <v>27</v>
      </c>
      <c r="AB36" s="28">
        <f t="shared" si="17"/>
        <v>548</v>
      </c>
      <c r="AC36" s="14" t="s">
        <v>81</v>
      </c>
      <c r="AD36" s="55">
        <v>18</v>
      </c>
      <c r="AE36" s="28">
        <v>12000</v>
      </c>
      <c r="AF36" s="28">
        <v>14943</v>
      </c>
    </row>
    <row r="37" spans="1:32" ht="84.95" customHeight="1">
      <c r="A37" s="155">
        <v>30</v>
      </c>
      <c r="B37" s="64" t="s">
        <v>346</v>
      </c>
      <c r="C37" s="64">
        <v>2503782285</v>
      </c>
      <c r="D37" s="64" t="s">
        <v>150</v>
      </c>
      <c r="E37" s="64" t="s">
        <v>18</v>
      </c>
      <c r="F37" s="64">
        <v>14249</v>
      </c>
      <c r="G37" s="118">
        <v>13570</v>
      </c>
      <c r="H37" s="118">
        <f t="shared" si="26"/>
        <v>679</v>
      </c>
      <c r="I37" s="64">
        <v>0</v>
      </c>
      <c r="J37" s="121">
        <v>22</v>
      </c>
      <c r="K37" s="64">
        <f t="shared" si="8"/>
        <v>12439</v>
      </c>
      <c r="L37" s="64">
        <f t="shared" si="9"/>
        <v>622</v>
      </c>
      <c r="M37" s="64">
        <f t="shared" si="10"/>
        <v>0</v>
      </c>
      <c r="N37" s="64">
        <v>6645</v>
      </c>
      <c r="O37" s="64">
        <f t="shared" si="11"/>
        <v>19706</v>
      </c>
      <c r="P37" s="122">
        <f t="shared" si="12"/>
        <v>1493</v>
      </c>
      <c r="Q37" s="64">
        <f t="shared" si="13"/>
        <v>148</v>
      </c>
      <c r="R37" s="121">
        <f t="shared" si="14"/>
        <v>300</v>
      </c>
      <c r="S37" s="64"/>
      <c r="T37" s="64">
        <v>175</v>
      </c>
      <c r="U37" s="121">
        <f t="shared" si="3"/>
        <v>0</v>
      </c>
      <c r="V37" s="121">
        <f t="shared" si="15"/>
        <v>2116</v>
      </c>
      <c r="W37" s="64">
        <f t="shared" si="4"/>
        <v>17590</v>
      </c>
      <c r="X37" s="173"/>
      <c r="Y37" s="14">
        <v>19706</v>
      </c>
      <c r="Z37" s="28">
        <f t="shared" si="5"/>
        <v>0</v>
      </c>
      <c r="AA37" s="28">
        <f t="shared" si="16"/>
        <v>36</v>
      </c>
      <c r="AB37" s="28">
        <f t="shared" si="17"/>
        <v>548</v>
      </c>
      <c r="AC37" s="14" t="s">
        <v>150</v>
      </c>
      <c r="AD37" s="55">
        <v>22</v>
      </c>
      <c r="AE37" s="28">
        <v>12000</v>
      </c>
      <c r="AF37" s="28">
        <v>19706</v>
      </c>
    </row>
    <row r="38" spans="1:32" ht="84.95" customHeight="1">
      <c r="A38" s="155">
        <v>31</v>
      </c>
      <c r="B38" s="64" t="s">
        <v>347</v>
      </c>
      <c r="C38" s="64">
        <v>2503812316</v>
      </c>
      <c r="D38" s="64" t="s">
        <v>153</v>
      </c>
      <c r="E38" s="64" t="s">
        <v>18</v>
      </c>
      <c r="F38" s="64">
        <v>14249</v>
      </c>
      <c r="G38" s="118">
        <v>13570</v>
      </c>
      <c r="H38" s="118">
        <f t="shared" si="26"/>
        <v>679</v>
      </c>
      <c r="I38" s="64">
        <v>0</v>
      </c>
      <c r="J38" s="121">
        <v>11</v>
      </c>
      <c r="K38" s="64">
        <f t="shared" si="8"/>
        <v>6220</v>
      </c>
      <c r="L38" s="64">
        <f t="shared" si="9"/>
        <v>311</v>
      </c>
      <c r="M38" s="64">
        <f t="shared" si="10"/>
        <v>0</v>
      </c>
      <c r="N38" s="64">
        <v>334</v>
      </c>
      <c r="O38" s="64">
        <f t="shared" si="11"/>
        <v>6865</v>
      </c>
      <c r="P38" s="122">
        <f t="shared" si="12"/>
        <v>746</v>
      </c>
      <c r="Q38" s="64">
        <f t="shared" si="13"/>
        <v>52</v>
      </c>
      <c r="R38" s="121">
        <f t="shared" si="14"/>
        <v>0</v>
      </c>
      <c r="S38" s="64">
        <v>2000</v>
      </c>
      <c r="T38" s="64">
        <v>150</v>
      </c>
      <c r="U38" s="121">
        <f t="shared" si="3"/>
        <v>0</v>
      </c>
      <c r="V38" s="121">
        <f t="shared" si="15"/>
        <v>2948</v>
      </c>
      <c r="W38" s="64">
        <f t="shared" si="4"/>
        <v>3917</v>
      </c>
      <c r="X38" s="173"/>
      <c r="Y38" s="14">
        <v>6865</v>
      </c>
      <c r="Z38" s="28">
        <f t="shared" si="5"/>
        <v>0</v>
      </c>
      <c r="AA38" s="28">
        <f t="shared" si="16"/>
        <v>13</v>
      </c>
      <c r="AB38" s="28">
        <f t="shared" si="17"/>
        <v>548</v>
      </c>
      <c r="AC38" s="14" t="s">
        <v>394</v>
      </c>
      <c r="AD38" s="55">
        <v>11</v>
      </c>
      <c r="AE38" s="28">
        <v>12000</v>
      </c>
      <c r="AF38" s="28">
        <v>6865</v>
      </c>
    </row>
    <row r="39" spans="1:32" ht="84.95" customHeight="1">
      <c r="A39" s="155">
        <v>32</v>
      </c>
      <c r="B39" s="196" t="s">
        <v>760</v>
      </c>
      <c r="C39" s="64">
        <v>2503942551</v>
      </c>
      <c r="D39" s="64" t="s">
        <v>482</v>
      </c>
      <c r="E39" s="64" t="s">
        <v>18</v>
      </c>
      <c r="F39" s="64">
        <v>14249</v>
      </c>
      <c r="G39" s="118">
        <v>13570</v>
      </c>
      <c r="H39" s="118">
        <f t="shared" si="26"/>
        <v>679</v>
      </c>
      <c r="I39" s="64">
        <v>0</v>
      </c>
      <c r="J39" s="121">
        <v>17</v>
      </c>
      <c r="K39" s="64">
        <f t="shared" si="8"/>
        <v>9612</v>
      </c>
      <c r="L39" s="64">
        <f t="shared" si="9"/>
        <v>481</v>
      </c>
      <c r="M39" s="64">
        <f t="shared" si="10"/>
        <v>0</v>
      </c>
      <c r="N39" s="64">
        <v>919</v>
      </c>
      <c r="O39" s="64">
        <f t="shared" si="11"/>
        <v>11012</v>
      </c>
      <c r="P39" s="122">
        <f t="shared" si="12"/>
        <v>1153</v>
      </c>
      <c r="Q39" s="64">
        <f t="shared" si="13"/>
        <v>83</v>
      </c>
      <c r="R39" s="121">
        <f t="shared" si="14"/>
        <v>300</v>
      </c>
      <c r="S39" s="64">
        <v>2000</v>
      </c>
      <c r="T39" s="64">
        <v>175</v>
      </c>
      <c r="U39" s="121">
        <f t="shared" si="3"/>
        <v>0</v>
      </c>
      <c r="V39" s="121">
        <f t="shared" si="15"/>
        <v>3711</v>
      </c>
      <c r="W39" s="64">
        <f t="shared" si="4"/>
        <v>7301</v>
      </c>
      <c r="X39" s="173"/>
      <c r="Y39" s="14">
        <v>11012</v>
      </c>
      <c r="Z39" s="28">
        <f t="shared" si="5"/>
        <v>0</v>
      </c>
      <c r="AA39" s="28">
        <f t="shared" si="16"/>
        <v>20</v>
      </c>
      <c r="AB39" s="28">
        <f t="shared" si="17"/>
        <v>548</v>
      </c>
      <c r="AC39" s="14" t="s">
        <v>679</v>
      </c>
      <c r="AD39" s="55">
        <v>17</v>
      </c>
      <c r="AE39" s="28">
        <v>12000</v>
      </c>
      <c r="AF39" s="28">
        <v>11012</v>
      </c>
    </row>
    <row r="40" spans="1:32" ht="84.95" customHeight="1">
      <c r="A40" s="155">
        <v>33</v>
      </c>
      <c r="B40" s="64" t="s">
        <v>349</v>
      </c>
      <c r="C40" s="64">
        <v>2503975435</v>
      </c>
      <c r="D40" s="64" t="s">
        <v>162</v>
      </c>
      <c r="E40" s="64" t="s">
        <v>18</v>
      </c>
      <c r="F40" s="64">
        <v>14249</v>
      </c>
      <c r="G40" s="118">
        <v>13570</v>
      </c>
      <c r="H40" s="118">
        <f t="shared" si="26"/>
        <v>679</v>
      </c>
      <c r="I40" s="64">
        <v>0</v>
      </c>
      <c r="J40" s="121">
        <v>21</v>
      </c>
      <c r="K40" s="64">
        <f t="shared" si="8"/>
        <v>11874</v>
      </c>
      <c r="L40" s="64">
        <f t="shared" si="9"/>
        <v>594</v>
      </c>
      <c r="M40" s="64">
        <f t="shared" si="10"/>
        <v>0</v>
      </c>
      <c r="N40" s="64">
        <v>529</v>
      </c>
      <c r="O40" s="64">
        <f t="shared" si="11"/>
        <v>12997</v>
      </c>
      <c r="P40" s="122">
        <f t="shared" si="12"/>
        <v>1425</v>
      </c>
      <c r="Q40" s="64">
        <f t="shared" si="13"/>
        <v>98</v>
      </c>
      <c r="R40" s="121">
        <f t="shared" si="14"/>
        <v>300</v>
      </c>
      <c r="S40" s="64">
        <v>0</v>
      </c>
      <c r="T40" s="64">
        <v>175</v>
      </c>
      <c r="U40" s="121">
        <f t="shared" ref="U40:U69" si="27">+O40-Y40</f>
        <v>0</v>
      </c>
      <c r="V40" s="121">
        <f t="shared" si="15"/>
        <v>1998</v>
      </c>
      <c r="W40" s="64">
        <f t="shared" ref="W40:W69" si="28">+O40-V40</f>
        <v>10999</v>
      </c>
      <c r="X40" s="173"/>
      <c r="Y40" s="14">
        <v>12997</v>
      </c>
      <c r="Z40" s="28">
        <f t="shared" ref="Z40:Z69" si="29">+Y40-O40</f>
        <v>0</v>
      </c>
      <c r="AA40" s="28">
        <f t="shared" si="16"/>
        <v>24</v>
      </c>
      <c r="AB40" s="28">
        <f t="shared" si="17"/>
        <v>548</v>
      </c>
      <c r="AC40" s="14" t="s">
        <v>162</v>
      </c>
      <c r="AD40" s="55">
        <v>21</v>
      </c>
      <c r="AE40" s="28">
        <v>12000</v>
      </c>
      <c r="AF40" s="28">
        <v>12997</v>
      </c>
    </row>
    <row r="41" spans="1:32" ht="84.95" customHeight="1">
      <c r="A41" s="155">
        <v>34</v>
      </c>
      <c r="B41" s="64" t="s">
        <v>350</v>
      </c>
      <c r="C41" s="64">
        <v>2503996346</v>
      </c>
      <c r="D41" s="64" t="s">
        <v>164</v>
      </c>
      <c r="E41" s="64" t="s">
        <v>18</v>
      </c>
      <c r="F41" s="64">
        <v>14249</v>
      </c>
      <c r="G41" s="118">
        <v>13570</v>
      </c>
      <c r="H41" s="118">
        <f t="shared" si="26"/>
        <v>679</v>
      </c>
      <c r="I41" s="64">
        <v>0</v>
      </c>
      <c r="J41" s="121">
        <v>20</v>
      </c>
      <c r="K41" s="64">
        <f t="shared" si="8"/>
        <v>11308</v>
      </c>
      <c r="L41" s="64">
        <f t="shared" si="9"/>
        <v>566</v>
      </c>
      <c r="M41" s="64">
        <f t="shared" si="10"/>
        <v>0</v>
      </c>
      <c r="N41" s="64">
        <v>526</v>
      </c>
      <c r="O41" s="64">
        <f t="shared" si="11"/>
        <v>12400</v>
      </c>
      <c r="P41" s="122">
        <f t="shared" si="12"/>
        <v>1357</v>
      </c>
      <c r="Q41" s="64">
        <f t="shared" si="13"/>
        <v>93</v>
      </c>
      <c r="R41" s="121">
        <f t="shared" si="14"/>
        <v>300</v>
      </c>
      <c r="S41" s="64"/>
      <c r="T41" s="64">
        <v>175</v>
      </c>
      <c r="U41" s="121">
        <f t="shared" si="27"/>
        <v>0</v>
      </c>
      <c r="V41" s="121">
        <f t="shared" si="15"/>
        <v>1925</v>
      </c>
      <c r="W41" s="64">
        <f t="shared" si="28"/>
        <v>10475</v>
      </c>
      <c r="X41" s="173"/>
      <c r="Y41" s="14">
        <v>12400</v>
      </c>
      <c r="Z41" s="28">
        <f t="shared" si="29"/>
        <v>0</v>
      </c>
      <c r="AA41" s="28">
        <f t="shared" si="16"/>
        <v>23</v>
      </c>
      <c r="AB41" s="28">
        <f t="shared" si="17"/>
        <v>548</v>
      </c>
      <c r="AC41" s="14" t="s">
        <v>395</v>
      </c>
      <c r="AD41" s="55">
        <v>20</v>
      </c>
      <c r="AE41" s="28">
        <v>12000</v>
      </c>
      <c r="AF41" s="28">
        <v>12400</v>
      </c>
    </row>
    <row r="42" spans="1:32" ht="84.95" customHeight="1">
      <c r="A42" s="155">
        <v>35</v>
      </c>
      <c r="B42" s="64" t="s">
        <v>351</v>
      </c>
      <c r="C42" s="64">
        <v>2503998657</v>
      </c>
      <c r="D42" s="64" t="s">
        <v>165</v>
      </c>
      <c r="E42" s="64" t="s">
        <v>18</v>
      </c>
      <c r="F42" s="64">
        <v>14249</v>
      </c>
      <c r="G42" s="118">
        <v>13570</v>
      </c>
      <c r="H42" s="118">
        <f t="shared" si="26"/>
        <v>679</v>
      </c>
      <c r="I42" s="64">
        <v>0</v>
      </c>
      <c r="J42" s="121">
        <v>20</v>
      </c>
      <c r="K42" s="64">
        <f t="shared" si="8"/>
        <v>11308</v>
      </c>
      <c r="L42" s="64">
        <f t="shared" si="9"/>
        <v>566</v>
      </c>
      <c r="M42" s="64">
        <f t="shared" si="10"/>
        <v>0</v>
      </c>
      <c r="N42" s="64">
        <v>1776</v>
      </c>
      <c r="O42" s="64">
        <f t="shared" si="11"/>
        <v>13650</v>
      </c>
      <c r="P42" s="122">
        <f t="shared" si="12"/>
        <v>1357</v>
      </c>
      <c r="Q42" s="64">
        <f t="shared" si="13"/>
        <v>103</v>
      </c>
      <c r="R42" s="121">
        <f t="shared" si="14"/>
        <v>300</v>
      </c>
      <c r="S42" s="64"/>
      <c r="T42" s="64">
        <v>175</v>
      </c>
      <c r="U42" s="121">
        <f t="shared" si="27"/>
        <v>0</v>
      </c>
      <c r="V42" s="121">
        <f t="shared" si="15"/>
        <v>1935</v>
      </c>
      <c r="W42" s="64">
        <f t="shared" si="28"/>
        <v>11715</v>
      </c>
      <c r="X42" s="173"/>
      <c r="Y42" s="14">
        <v>13650</v>
      </c>
      <c r="Z42" s="28">
        <f t="shared" si="29"/>
        <v>0</v>
      </c>
      <c r="AA42" s="28">
        <f t="shared" si="16"/>
        <v>25</v>
      </c>
      <c r="AB42" s="28">
        <f t="shared" si="17"/>
        <v>548</v>
      </c>
      <c r="AC42" s="14" t="s">
        <v>165</v>
      </c>
      <c r="AD42" s="55">
        <v>20</v>
      </c>
      <c r="AE42" s="28">
        <v>12000</v>
      </c>
      <c r="AF42" s="28">
        <v>13650</v>
      </c>
    </row>
    <row r="43" spans="1:32" ht="84.95" customHeight="1">
      <c r="A43" s="155">
        <v>36</v>
      </c>
      <c r="B43" s="197" t="s">
        <v>692</v>
      </c>
      <c r="C43" s="64">
        <v>2504001478</v>
      </c>
      <c r="D43" s="64" t="s">
        <v>167</v>
      </c>
      <c r="E43" s="64"/>
      <c r="F43" s="64">
        <v>14249</v>
      </c>
      <c r="G43" s="118">
        <v>13570</v>
      </c>
      <c r="H43" s="118">
        <f t="shared" si="26"/>
        <v>679</v>
      </c>
      <c r="I43" s="64">
        <v>0</v>
      </c>
      <c r="J43" s="121">
        <v>12</v>
      </c>
      <c r="K43" s="64">
        <f t="shared" si="8"/>
        <v>6785</v>
      </c>
      <c r="L43" s="64">
        <f t="shared" si="9"/>
        <v>340</v>
      </c>
      <c r="M43" s="64">
        <f t="shared" si="10"/>
        <v>0</v>
      </c>
      <c r="N43" s="64">
        <v>825</v>
      </c>
      <c r="O43" s="64">
        <f t="shared" si="11"/>
        <v>7950</v>
      </c>
      <c r="P43" s="122">
        <f t="shared" si="12"/>
        <v>814</v>
      </c>
      <c r="Q43" s="64">
        <f t="shared" si="13"/>
        <v>60</v>
      </c>
      <c r="R43" s="121">
        <f t="shared" si="14"/>
        <v>175</v>
      </c>
      <c r="S43" s="64"/>
      <c r="T43" s="64">
        <v>150</v>
      </c>
      <c r="U43" s="121">
        <f t="shared" si="27"/>
        <v>0</v>
      </c>
      <c r="V43" s="121">
        <f t="shared" si="15"/>
        <v>1199</v>
      </c>
      <c r="W43" s="64">
        <f t="shared" si="28"/>
        <v>6751</v>
      </c>
      <c r="X43" s="173"/>
      <c r="Y43" s="14">
        <v>7950</v>
      </c>
      <c r="Z43" s="28">
        <f t="shared" si="29"/>
        <v>0</v>
      </c>
      <c r="AA43" s="28">
        <f t="shared" si="16"/>
        <v>15</v>
      </c>
      <c r="AB43" s="28">
        <f t="shared" si="17"/>
        <v>548</v>
      </c>
      <c r="AC43" s="14" t="s">
        <v>167</v>
      </c>
      <c r="AD43" s="55">
        <v>12</v>
      </c>
      <c r="AE43" s="28">
        <v>12000</v>
      </c>
      <c r="AF43" s="28">
        <v>7950</v>
      </c>
    </row>
    <row r="44" spans="1:32" ht="84.95" customHeight="1">
      <c r="A44" s="155">
        <v>37</v>
      </c>
      <c r="B44" s="64" t="s">
        <v>352</v>
      </c>
      <c r="C44" s="64">
        <v>2504006114</v>
      </c>
      <c r="D44" s="64" t="s">
        <v>168</v>
      </c>
      <c r="E44" s="64" t="s">
        <v>18</v>
      </c>
      <c r="F44" s="64">
        <v>14249</v>
      </c>
      <c r="G44" s="118">
        <v>13570</v>
      </c>
      <c r="H44" s="118">
        <f t="shared" si="26"/>
        <v>679</v>
      </c>
      <c r="I44" s="64">
        <v>0</v>
      </c>
      <c r="J44" s="121">
        <v>21</v>
      </c>
      <c r="K44" s="64">
        <f t="shared" si="8"/>
        <v>11874</v>
      </c>
      <c r="L44" s="64">
        <f t="shared" si="9"/>
        <v>594</v>
      </c>
      <c r="M44" s="64">
        <f t="shared" si="10"/>
        <v>0</v>
      </c>
      <c r="N44" s="64">
        <v>3234</v>
      </c>
      <c r="O44" s="64">
        <f t="shared" si="11"/>
        <v>15702</v>
      </c>
      <c r="P44" s="122">
        <f t="shared" si="12"/>
        <v>1425</v>
      </c>
      <c r="Q44" s="64">
        <f t="shared" si="13"/>
        <v>118</v>
      </c>
      <c r="R44" s="121">
        <f t="shared" si="14"/>
        <v>300</v>
      </c>
      <c r="S44" s="64">
        <v>140</v>
      </c>
      <c r="T44" s="64">
        <v>175</v>
      </c>
      <c r="U44" s="121">
        <f t="shared" si="27"/>
        <v>0</v>
      </c>
      <c r="V44" s="121">
        <f t="shared" si="15"/>
        <v>2158</v>
      </c>
      <c r="W44" s="64">
        <f t="shared" si="28"/>
        <v>13544</v>
      </c>
      <c r="X44" s="173"/>
      <c r="Y44" s="14">
        <v>15702</v>
      </c>
      <c r="Z44" s="28">
        <f t="shared" si="29"/>
        <v>0</v>
      </c>
      <c r="AA44" s="28">
        <f t="shared" si="16"/>
        <v>29</v>
      </c>
      <c r="AB44" s="28">
        <f t="shared" si="17"/>
        <v>548</v>
      </c>
      <c r="AC44" s="14" t="s">
        <v>168</v>
      </c>
      <c r="AD44" s="55">
        <v>21</v>
      </c>
      <c r="AE44" s="28">
        <v>12000</v>
      </c>
      <c r="AF44" s="28">
        <v>15702</v>
      </c>
    </row>
    <row r="45" spans="1:32" ht="84.95" customHeight="1">
      <c r="A45" s="155">
        <v>38</v>
      </c>
      <c r="B45" s="64" t="s">
        <v>353</v>
      </c>
      <c r="C45" s="64">
        <v>2504006112</v>
      </c>
      <c r="D45" s="64" t="s">
        <v>169</v>
      </c>
      <c r="E45" s="64" t="s">
        <v>18</v>
      </c>
      <c r="F45" s="64">
        <v>14249</v>
      </c>
      <c r="G45" s="118">
        <v>13570</v>
      </c>
      <c r="H45" s="118">
        <f t="shared" si="26"/>
        <v>679</v>
      </c>
      <c r="I45" s="64">
        <v>0</v>
      </c>
      <c r="J45" s="121">
        <v>15</v>
      </c>
      <c r="K45" s="64">
        <f t="shared" si="8"/>
        <v>8481</v>
      </c>
      <c r="L45" s="64">
        <f t="shared" si="9"/>
        <v>424</v>
      </c>
      <c r="M45" s="64">
        <f t="shared" si="10"/>
        <v>0</v>
      </c>
      <c r="N45" s="64">
        <v>1699</v>
      </c>
      <c r="O45" s="64">
        <f t="shared" si="11"/>
        <v>10604</v>
      </c>
      <c r="P45" s="122">
        <f t="shared" si="12"/>
        <v>1018</v>
      </c>
      <c r="Q45" s="64">
        <f t="shared" si="13"/>
        <v>80</v>
      </c>
      <c r="R45" s="121">
        <f t="shared" si="14"/>
        <v>300</v>
      </c>
      <c r="S45" s="64"/>
      <c r="T45" s="64">
        <v>175</v>
      </c>
      <c r="U45" s="121">
        <f t="shared" si="27"/>
        <v>0</v>
      </c>
      <c r="V45" s="121">
        <f t="shared" si="15"/>
        <v>1573</v>
      </c>
      <c r="W45" s="64">
        <f t="shared" si="28"/>
        <v>9031</v>
      </c>
      <c r="X45" s="173"/>
      <c r="Y45" s="14">
        <v>10604</v>
      </c>
      <c r="Z45" s="28">
        <f t="shared" si="29"/>
        <v>0</v>
      </c>
      <c r="AA45" s="28">
        <f t="shared" si="16"/>
        <v>19</v>
      </c>
      <c r="AB45" s="28">
        <f t="shared" si="17"/>
        <v>548</v>
      </c>
      <c r="AC45" s="14" t="s">
        <v>169</v>
      </c>
      <c r="AD45" s="55">
        <v>15</v>
      </c>
      <c r="AE45" s="28">
        <v>12000</v>
      </c>
      <c r="AF45" s="28">
        <v>10604</v>
      </c>
    </row>
    <row r="46" spans="1:32" ht="84.95" customHeight="1">
      <c r="A46" s="155">
        <v>39</v>
      </c>
      <c r="B46" s="64" t="s">
        <v>354</v>
      </c>
      <c r="C46" s="64">
        <v>2504023075</v>
      </c>
      <c r="D46" s="64" t="s">
        <v>175</v>
      </c>
      <c r="E46" s="64" t="s">
        <v>18</v>
      </c>
      <c r="F46" s="64">
        <v>14249</v>
      </c>
      <c r="G46" s="118">
        <v>13570</v>
      </c>
      <c r="H46" s="118">
        <f t="shared" si="26"/>
        <v>679</v>
      </c>
      <c r="I46" s="64">
        <v>0</v>
      </c>
      <c r="J46" s="121">
        <v>23</v>
      </c>
      <c r="K46" s="64">
        <f t="shared" si="8"/>
        <v>13005</v>
      </c>
      <c r="L46" s="64">
        <f t="shared" si="9"/>
        <v>651</v>
      </c>
      <c r="M46" s="64">
        <f t="shared" si="10"/>
        <v>0</v>
      </c>
      <c r="N46" s="64">
        <v>121</v>
      </c>
      <c r="O46" s="64">
        <f t="shared" si="11"/>
        <v>13777</v>
      </c>
      <c r="P46" s="122">
        <f t="shared" si="12"/>
        <v>1561</v>
      </c>
      <c r="Q46" s="64">
        <f t="shared" si="13"/>
        <v>104</v>
      </c>
      <c r="R46" s="121">
        <f t="shared" si="14"/>
        <v>300</v>
      </c>
      <c r="S46" s="64"/>
      <c r="T46" s="64">
        <v>175</v>
      </c>
      <c r="U46" s="121">
        <f t="shared" si="27"/>
        <v>0</v>
      </c>
      <c r="V46" s="121">
        <f t="shared" si="15"/>
        <v>2140</v>
      </c>
      <c r="W46" s="64">
        <f t="shared" si="28"/>
        <v>11637</v>
      </c>
      <c r="X46" s="173"/>
      <c r="Y46" s="14">
        <v>13777</v>
      </c>
      <c r="Z46" s="28">
        <f t="shared" si="29"/>
        <v>0</v>
      </c>
      <c r="AA46" s="28">
        <f t="shared" si="16"/>
        <v>25</v>
      </c>
      <c r="AB46" s="28">
        <f t="shared" si="17"/>
        <v>548</v>
      </c>
      <c r="AC46" s="14" t="s">
        <v>175</v>
      </c>
      <c r="AD46" s="55">
        <v>23</v>
      </c>
      <c r="AE46" s="28">
        <v>12000</v>
      </c>
      <c r="AF46" s="28">
        <v>13777</v>
      </c>
    </row>
    <row r="47" spans="1:32" ht="84.95" customHeight="1">
      <c r="A47" s="155">
        <v>40</v>
      </c>
      <c r="B47" s="198" t="s">
        <v>595</v>
      </c>
      <c r="C47" s="64">
        <v>2504043365</v>
      </c>
      <c r="D47" s="64" t="s">
        <v>591</v>
      </c>
      <c r="E47" s="64"/>
      <c r="F47" s="64">
        <v>14249</v>
      </c>
      <c r="G47" s="118">
        <v>13570</v>
      </c>
      <c r="H47" s="118">
        <f t="shared" si="26"/>
        <v>679</v>
      </c>
      <c r="I47" s="64">
        <v>0</v>
      </c>
      <c r="J47" s="121">
        <v>20</v>
      </c>
      <c r="K47" s="64">
        <f t="shared" si="8"/>
        <v>11308</v>
      </c>
      <c r="L47" s="64">
        <f t="shared" si="9"/>
        <v>566</v>
      </c>
      <c r="M47" s="64">
        <f t="shared" si="10"/>
        <v>0</v>
      </c>
      <c r="N47" s="64">
        <v>0</v>
      </c>
      <c r="O47" s="64">
        <f t="shared" si="11"/>
        <v>11874</v>
      </c>
      <c r="P47" s="122">
        <f t="shared" si="12"/>
        <v>1357</v>
      </c>
      <c r="Q47" s="64">
        <f t="shared" si="13"/>
        <v>90</v>
      </c>
      <c r="R47" s="121">
        <f t="shared" si="14"/>
        <v>300</v>
      </c>
      <c r="S47" s="64"/>
      <c r="T47" s="64">
        <v>175</v>
      </c>
      <c r="U47" s="121">
        <f t="shared" si="27"/>
        <v>1674</v>
      </c>
      <c r="V47" s="121">
        <f t="shared" si="15"/>
        <v>3596</v>
      </c>
      <c r="W47" s="64">
        <f t="shared" si="28"/>
        <v>8278</v>
      </c>
      <c r="X47" s="173"/>
      <c r="Y47" s="14">
        <v>10200</v>
      </c>
      <c r="Z47" s="28">
        <f t="shared" si="29"/>
        <v>-1674</v>
      </c>
      <c r="AA47" s="28">
        <f t="shared" si="16"/>
        <v>19</v>
      </c>
      <c r="AB47" s="28">
        <f t="shared" si="17"/>
        <v>548</v>
      </c>
      <c r="AC47" s="14" t="s">
        <v>591</v>
      </c>
      <c r="AD47" s="55">
        <v>20</v>
      </c>
      <c r="AE47" s="28">
        <v>12000</v>
      </c>
      <c r="AF47" s="28">
        <v>10200</v>
      </c>
    </row>
    <row r="48" spans="1:32" ht="84.95" customHeight="1">
      <c r="A48" s="155">
        <v>41</v>
      </c>
      <c r="B48" s="64" t="s">
        <v>417</v>
      </c>
      <c r="C48" s="64">
        <v>2504096033</v>
      </c>
      <c r="D48" s="64" t="s">
        <v>207</v>
      </c>
      <c r="E48" s="64" t="s">
        <v>18</v>
      </c>
      <c r="F48" s="64">
        <v>14249</v>
      </c>
      <c r="G48" s="118">
        <v>13570</v>
      </c>
      <c r="H48" s="118">
        <f t="shared" si="26"/>
        <v>679</v>
      </c>
      <c r="I48" s="64">
        <v>0</v>
      </c>
      <c r="J48" s="121">
        <v>21</v>
      </c>
      <c r="K48" s="64">
        <f t="shared" si="8"/>
        <v>11874</v>
      </c>
      <c r="L48" s="64">
        <f t="shared" si="9"/>
        <v>594</v>
      </c>
      <c r="M48" s="64">
        <f t="shared" si="10"/>
        <v>0</v>
      </c>
      <c r="N48" s="64">
        <v>5292</v>
      </c>
      <c r="O48" s="64">
        <f t="shared" si="11"/>
        <v>17760</v>
      </c>
      <c r="P48" s="122">
        <f t="shared" si="12"/>
        <v>1425</v>
      </c>
      <c r="Q48" s="64">
        <f t="shared" si="13"/>
        <v>134</v>
      </c>
      <c r="R48" s="121">
        <f t="shared" si="14"/>
        <v>300</v>
      </c>
      <c r="S48" s="64">
        <v>1000</v>
      </c>
      <c r="T48" s="64">
        <v>175</v>
      </c>
      <c r="U48" s="121">
        <f t="shared" si="27"/>
        <v>0</v>
      </c>
      <c r="V48" s="121">
        <f t="shared" si="15"/>
        <v>3034</v>
      </c>
      <c r="W48" s="64">
        <f t="shared" si="28"/>
        <v>14726</v>
      </c>
      <c r="X48" s="173"/>
      <c r="Y48" s="14">
        <v>17760</v>
      </c>
      <c r="Z48" s="28">
        <f t="shared" si="29"/>
        <v>0</v>
      </c>
      <c r="AA48" s="28">
        <f t="shared" si="16"/>
        <v>32</v>
      </c>
      <c r="AB48" s="28">
        <f t="shared" si="17"/>
        <v>548</v>
      </c>
      <c r="AC48" s="14" t="s">
        <v>207</v>
      </c>
      <c r="AD48" s="55">
        <v>21</v>
      </c>
      <c r="AE48" s="28">
        <v>12000</v>
      </c>
      <c r="AF48" s="28">
        <v>17760</v>
      </c>
    </row>
    <row r="49" spans="1:32" ht="84.95" customHeight="1">
      <c r="A49" s="155">
        <v>42</v>
      </c>
      <c r="B49" s="64" t="s">
        <v>355</v>
      </c>
      <c r="C49" s="64">
        <v>2503652031</v>
      </c>
      <c r="D49" s="64" t="s">
        <v>217</v>
      </c>
      <c r="E49" s="64" t="s">
        <v>18</v>
      </c>
      <c r="F49" s="64">
        <v>14249</v>
      </c>
      <c r="G49" s="118">
        <v>13570</v>
      </c>
      <c r="H49" s="118">
        <f t="shared" si="26"/>
        <v>679</v>
      </c>
      <c r="I49" s="64">
        <v>0</v>
      </c>
      <c r="J49" s="121">
        <v>18</v>
      </c>
      <c r="K49" s="64">
        <f t="shared" si="8"/>
        <v>10178</v>
      </c>
      <c r="L49" s="64">
        <f t="shared" si="9"/>
        <v>509</v>
      </c>
      <c r="M49" s="64">
        <f t="shared" si="10"/>
        <v>0</v>
      </c>
      <c r="N49" s="64">
        <v>6906</v>
      </c>
      <c r="O49" s="64">
        <f t="shared" si="11"/>
        <v>17593</v>
      </c>
      <c r="P49" s="122">
        <f t="shared" si="12"/>
        <v>1221</v>
      </c>
      <c r="Q49" s="64">
        <f t="shared" si="13"/>
        <v>132</v>
      </c>
      <c r="R49" s="121">
        <f t="shared" si="14"/>
        <v>300</v>
      </c>
      <c r="S49" s="64"/>
      <c r="T49" s="64">
        <v>175</v>
      </c>
      <c r="U49" s="121">
        <f t="shared" si="27"/>
        <v>0</v>
      </c>
      <c r="V49" s="121">
        <f t="shared" si="15"/>
        <v>1828</v>
      </c>
      <c r="W49" s="64">
        <f t="shared" si="28"/>
        <v>15765</v>
      </c>
      <c r="X49" s="173"/>
      <c r="Y49" s="14">
        <v>17593</v>
      </c>
      <c r="Z49" s="28">
        <f t="shared" si="29"/>
        <v>0</v>
      </c>
      <c r="AA49" s="28">
        <f t="shared" si="16"/>
        <v>32</v>
      </c>
      <c r="AB49" s="28">
        <f t="shared" si="17"/>
        <v>548</v>
      </c>
      <c r="AC49" s="14" t="s">
        <v>217</v>
      </c>
      <c r="AD49" s="55">
        <v>18</v>
      </c>
      <c r="AE49" s="28">
        <v>12000</v>
      </c>
      <c r="AF49" s="28">
        <v>17593</v>
      </c>
    </row>
    <row r="50" spans="1:32" ht="84.95" customHeight="1">
      <c r="A50" s="155">
        <v>43</v>
      </c>
      <c r="B50" s="64" t="s">
        <v>356</v>
      </c>
      <c r="C50" s="64">
        <v>2504107962</v>
      </c>
      <c r="D50" s="64" t="s">
        <v>210</v>
      </c>
      <c r="E50" s="64" t="s">
        <v>18</v>
      </c>
      <c r="F50" s="64">
        <v>14249</v>
      </c>
      <c r="G50" s="118">
        <v>13570</v>
      </c>
      <c r="H50" s="118">
        <f t="shared" si="26"/>
        <v>679</v>
      </c>
      <c r="I50" s="64">
        <v>0</v>
      </c>
      <c r="J50" s="121">
        <v>15</v>
      </c>
      <c r="K50" s="64">
        <f t="shared" si="8"/>
        <v>8481</v>
      </c>
      <c r="L50" s="64">
        <f t="shared" si="9"/>
        <v>424</v>
      </c>
      <c r="M50" s="64">
        <f t="shared" si="10"/>
        <v>0</v>
      </c>
      <c r="N50" s="64">
        <v>695</v>
      </c>
      <c r="O50" s="64">
        <f t="shared" si="11"/>
        <v>9600</v>
      </c>
      <c r="P50" s="122">
        <f t="shared" si="12"/>
        <v>1018</v>
      </c>
      <c r="Q50" s="64">
        <f t="shared" si="13"/>
        <v>72</v>
      </c>
      <c r="R50" s="121">
        <f t="shared" si="14"/>
        <v>175</v>
      </c>
      <c r="S50" s="64"/>
      <c r="T50" s="64">
        <v>175</v>
      </c>
      <c r="U50" s="121">
        <f t="shared" si="27"/>
        <v>0</v>
      </c>
      <c r="V50" s="121">
        <f t="shared" si="15"/>
        <v>1440</v>
      </c>
      <c r="W50" s="64">
        <f t="shared" si="28"/>
        <v>8160</v>
      </c>
      <c r="X50" s="173"/>
      <c r="Y50" s="14">
        <v>9600</v>
      </c>
      <c r="Z50" s="28">
        <f t="shared" si="29"/>
        <v>0</v>
      </c>
      <c r="AA50" s="28">
        <f t="shared" si="16"/>
        <v>18</v>
      </c>
      <c r="AB50" s="28">
        <f t="shared" si="17"/>
        <v>548</v>
      </c>
      <c r="AC50" s="14" t="s">
        <v>210</v>
      </c>
      <c r="AD50" s="55">
        <v>15</v>
      </c>
      <c r="AE50" s="28">
        <v>12000</v>
      </c>
      <c r="AF50" s="28">
        <v>9600</v>
      </c>
    </row>
    <row r="51" spans="1:32" ht="84.95" customHeight="1">
      <c r="A51" s="155">
        <v>44</v>
      </c>
      <c r="B51" s="64" t="s">
        <v>357</v>
      </c>
      <c r="C51" s="64">
        <v>2504126865</v>
      </c>
      <c r="D51" s="64" t="s">
        <v>211</v>
      </c>
      <c r="E51" s="64" t="s">
        <v>18</v>
      </c>
      <c r="F51" s="64">
        <v>14249</v>
      </c>
      <c r="G51" s="118">
        <v>13570</v>
      </c>
      <c r="H51" s="118">
        <f t="shared" si="26"/>
        <v>679</v>
      </c>
      <c r="I51" s="64">
        <v>0</v>
      </c>
      <c r="J51" s="121">
        <v>20</v>
      </c>
      <c r="K51" s="64">
        <f t="shared" si="8"/>
        <v>11308</v>
      </c>
      <c r="L51" s="64">
        <f t="shared" si="9"/>
        <v>566</v>
      </c>
      <c r="M51" s="64">
        <f t="shared" si="10"/>
        <v>0</v>
      </c>
      <c r="N51" s="64">
        <v>7044</v>
      </c>
      <c r="O51" s="64">
        <f t="shared" si="11"/>
        <v>18918</v>
      </c>
      <c r="P51" s="122">
        <f t="shared" si="12"/>
        <v>1357</v>
      </c>
      <c r="Q51" s="64">
        <f t="shared" si="13"/>
        <v>142</v>
      </c>
      <c r="R51" s="121">
        <f t="shared" si="14"/>
        <v>300</v>
      </c>
      <c r="S51" s="64"/>
      <c r="T51" s="64">
        <v>175</v>
      </c>
      <c r="U51" s="121">
        <f t="shared" si="27"/>
        <v>0</v>
      </c>
      <c r="V51" s="121">
        <f t="shared" si="15"/>
        <v>1974</v>
      </c>
      <c r="W51" s="64">
        <f t="shared" si="28"/>
        <v>16944</v>
      </c>
      <c r="X51" s="173"/>
      <c r="Y51" s="14">
        <v>18918</v>
      </c>
      <c r="Z51" s="28">
        <f t="shared" si="29"/>
        <v>0</v>
      </c>
      <c r="AA51" s="28">
        <f t="shared" si="16"/>
        <v>35</v>
      </c>
      <c r="AB51" s="28">
        <f t="shared" si="17"/>
        <v>548</v>
      </c>
      <c r="AC51" s="14" t="s">
        <v>211</v>
      </c>
      <c r="AD51" s="55">
        <v>20</v>
      </c>
      <c r="AE51" s="28">
        <v>12000</v>
      </c>
      <c r="AF51" s="28">
        <v>18918</v>
      </c>
    </row>
    <row r="52" spans="1:32" ht="84.95" customHeight="1">
      <c r="A52" s="155">
        <v>45</v>
      </c>
      <c r="B52" s="199" t="s">
        <v>776</v>
      </c>
      <c r="C52" s="64">
        <v>2503908910</v>
      </c>
      <c r="D52" s="64" t="s">
        <v>680</v>
      </c>
      <c r="E52" s="64"/>
      <c r="F52" s="64">
        <v>14249</v>
      </c>
      <c r="G52" s="118">
        <v>13570</v>
      </c>
      <c r="H52" s="118">
        <f t="shared" si="26"/>
        <v>679</v>
      </c>
      <c r="I52" s="64">
        <v>0</v>
      </c>
      <c r="J52" s="121">
        <v>22</v>
      </c>
      <c r="K52" s="64">
        <f t="shared" si="8"/>
        <v>12439</v>
      </c>
      <c r="L52" s="64">
        <f t="shared" si="9"/>
        <v>622</v>
      </c>
      <c r="M52" s="64">
        <f t="shared" si="10"/>
        <v>0</v>
      </c>
      <c r="N52" s="64">
        <v>4486</v>
      </c>
      <c r="O52" s="64">
        <f t="shared" si="11"/>
        <v>17547</v>
      </c>
      <c r="P52" s="122">
        <f t="shared" si="12"/>
        <v>1493</v>
      </c>
      <c r="Q52" s="64">
        <f t="shared" si="13"/>
        <v>132</v>
      </c>
      <c r="R52" s="121">
        <f t="shared" si="14"/>
        <v>300</v>
      </c>
      <c r="S52" s="64">
        <v>140</v>
      </c>
      <c r="T52" s="64">
        <v>175</v>
      </c>
      <c r="U52" s="121">
        <f t="shared" si="27"/>
        <v>0</v>
      </c>
      <c r="V52" s="121">
        <f t="shared" si="15"/>
        <v>2240</v>
      </c>
      <c r="W52" s="64">
        <f t="shared" si="28"/>
        <v>15307</v>
      </c>
      <c r="X52" s="173"/>
      <c r="Y52" s="14">
        <v>17547</v>
      </c>
      <c r="Z52" s="28">
        <f t="shared" si="29"/>
        <v>0</v>
      </c>
      <c r="AA52" s="28">
        <f t="shared" si="16"/>
        <v>32</v>
      </c>
      <c r="AB52" s="28">
        <f t="shared" si="17"/>
        <v>548</v>
      </c>
      <c r="AC52" s="14" t="s">
        <v>680</v>
      </c>
      <c r="AD52" s="55">
        <v>22</v>
      </c>
      <c r="AE52" s="28">
        <v>12000</v>
      </c>
      <c r="AF52" s="28">
        <v>17547</v>
      </c>
    </row>
    <row r="53" spans="1:32" ht="84.95" customHeight="1">
      <c r="A53" s="155">
        <v>46</v>
      </c>
      <c r="B53" s="156" t="s">
        <v>552</v>
      </c>
      <c r="C53" s="64">
        <v>2502714364</v>
      </c>
      <c r="D53" s="64" t="s">
        <v>225</v>
      </c>
      <c r="E53" s="64"/>
      <c r="F53" s="64">
        <v>14249</v>
      </c>
      <c r="G53" s="118">
        <v>13570</v>
      </c>
      <c r="H53" s="118">
        <f t="shared" si="26"/>
        <v>679</v>
      </c>
      <c r="I53" s="64">
        <v>0</v>
      </c>
      <c r="J53" s="121">
        <v>20</v>
      </c>
      <c r="K53" s="64">
        <f t="shared" si="8"/>
        <v>11308</v>
      </c>
      <c r="L53" s="64">
        <f t="shared" si="9"/>
        <v>566</v>
      </c>
      <c r="M53" s="64">
        <f t="shared" si="10"/>
        <v>0</v>
      </c>
      <c r="N53" s="64">
        <v>8100</v>
      </c>
      <c r="O53" s="64">
        <f t="shared" si="11"/>
        <v>19974</v>
      </c>
      <c r="P53" s="122">
        <f t="shared" si="12"/>
        <v>1357</v>
      </c>
      <c r="Q53" s="64">
        <f t="shared" si="13"/>
        <v>150</v>
      </c>
      <c r="R53" s="121">
        <f t="shared" si="14"/>
        <v>300</v>
      </c>
      <c r="S53" s="64">
        <v>1000</v>
      </c>
      <c r="T53" s="64">
        <v>175</v>
      </c>
      <c r="U53" s="121">
        <f t="shared" si="27"/>
        <v>0</v>
      </c>
      <c r="V53" s="121">
        <f t="shared" si="15"/>
        <v>2982</v>
      </c>
      <c r="W53" s="64">
        <f t="shared" si="28"/>
        <v>16992</v>
      </c>
      <c r="X53" s="173"/>
      <c r="Y53" s="14">
        <v>19974</v>
      </c>
      <c r="Z53" s="28">
        <f t="shared" si="29"/>
        <v>0</v>
      </c>
      <c r="AA53" s="28">
        <f t="shared" si="16"/>
        <v>36</v>
      </c>
      <c r="AB53" s="28">
        <f t="shared" si="17"/>
        <v>548</v>
      </c>
      <c r="AC53" s="14" t="s">
        <v>225</v>
      </c>
      <c r="AD53" s="55">
        <v>20</v>
      </c>
      <c r="AE53" s="28">
        <v>12000</v>
      </c>
      <c r="AF53" s="28">
        <v>19974</v>
      </c>
    </row>
    <row r="54" spans="1:32" ht="84.95" customHeight="1">
      <c r="A54" s="155">
        <v>47</v>
      </c>
      <c r="B54" s="64" t="s">
        <v>358</v>
      </c>
      <c r="C54" s="64">
        <v>2504202944</v>
      </c>
      <c r="D54" s="64" t="s">
        <v>237</v>
      </c>
      <c r="E54" s="64" t="s">
        <v>18</v>
      </c>
      <c r="F54" s="64">
        <v>14249</v>
      </c>
      <c r="G54" s="118">
        <v>13570</v>
      </c>
      <c r="H54" s="118">
        <f t="shared" si="26"/>
        <v>679</v>
      </c>
      <c r="I54" s="64">
        <v>0</v>
      </c>
      <c r="J54" s="121">
        <v>22</v>
      </c>
      <c r="K54" s="64">
        <f t="shared" si="8"/>
        <v>12439</v>
      </c>
      <c r="L54" s="64">
        <f t="shared" si="9"/>
        <v>622</v>
      </c>
      <c r="M54" s="64">
        <f t="shared" si="10"/>
        <v>0</v>
      </c>
      <c r="N54" s="64">
        <v>5228</v>
      </c>
      <c r="O54" s="64">
        <f t="shared" si="11"/>
        <v>18289</v>
      </c>
      <c r="P54" s="122">
        <f t="shared" si="12"/>
        <v>1493</v>
      </c>
      <c r="Q54" s="64">
        <f t="shared" si="13"/>
        <v>138</v>
      </c>
      <c r="R54" s="121">
        <f t="shared" si="14"/>
        <v>300</v>
      </c>
      <c r="S54" s="64"/>
      <c r="T54" s="64">
        <v>175</v>
      </c>
      <c r="U54" s="121">
        <f t="shared" si="27"/>
        <v>0</v>
      </c>
      <c r="V54" s="121">
        <f t="shared" si="15"/>
        <v>2106</v>
      </c>
      <c r="W54" s="64">
        <f t="shared" si="28"/>
        <v>16183</v>
      </c>
      <c r="X54" s="173"/>
      <c r="Y54" s="14">
        <v>18289</v>
      </c>
      <c r="Z54" s="28">
        <f t="shared" si="29"/>
        <v>0</v>
      </c>
      <c r="AA54" s="28">
        <f t="shared" si="16"/>
        <v>33</v>
      </c>
      <c r="AB54" s="28">
        <f t="shared" si="17"/>
        <v>548</v>
      </c>
      <c r="AC54" s="14" t="s">
        <v>237</v>
      </c>
      <c r="AD54" s="55">
        <v>22</v>
      </c>
      <c r="AE54" s="28">
        <v>12000</v>
      </c>
      <c r="AF54" s="28">
        <v>18289</v>
      </c>
    </row>
    <row r="55" spans="1:32" ht="84.95" customHeight="1">
      <c r="A55" s="155">
        <v>48</v>
      </c>
      <c r="B55" s="199" t="s">
        <v>458</v>
      </c>
      <c r="C55" s="182">
        <v>2504349254</v>
      </c>
      <c r="D55" s="64" t="s">
        <v>444</v>
      </c>
      <c r="E55" s="64" t="s">
        <v>18</v>
      </c>
      <c r="F55" s="64">
        <v>14249</v>
      </c>
      <c r="G55" s="118">
        <v>13570</v>
      </c>
      <c r="H55" s="118">
        <f t="shared" si="26"/>
        <v>679</v>
      </c>
      <c r="I55" s="64">
        <v>0</v>
      </c>
      <c r="J55" s="121">
        <v>13</v>
      </c>
      <c r="K55" s="64">
        <f t="shared" si="8"/>
        <v>7350</v>
      </c>
      <c r="L55" s="64">
        <f t="shared" si="9"/>
        <v>368</v>
      </c>
      <c r="M55" s="64">
        <f t="shared" si="10"/>
        <v>0</v>
      </c>
      <c r="N55" s="64">
        <v>82</v>
      </c>
      <c r="O55" s="64">
        <f t="shared" si="11"/>
        <v>7800</v>
      </c>
      <c r="P55" s="122">
        <f t="shared" si="12"/>
        <v>882</v>
      </c>
      <c r="Q55" s="64">
        <f t="shared" si="13"/>
        <v>59</v>
      </c>
      <c r="R55" s="121">
        <f t="shared" si="14"/>
        <v>175</v>
      </c>
      <c r="S55" s="64"/>
      <c r="T55" s="64">
        <v>150</v>
      </c>
      <c r="U55" s="121">
        <f t="shared" si="27"/>
        <v>0</v>
      </c>
      <c r="V55" s="121">
        <f t="shared" si="15"/>
        <v>1266</v>
      </c>
      <c r="W55" s="64">
        <f t="shared" si="28"/>
        <v>6534</v>
      </c>
      <c r="X55" s="173"/>
      <c r="Y55" s="14">
        <v>7800</v>
      </c>
      <c r="Z55" s="28">
        <f t="shared" si="29"/>
        <v>0</v>
      </c>
      <c r="AA55" s="28">
        <f t="shared" si="16"/>
        <v>14</v>
      </c>
      <c r="AB55" s="28">
        <f t="shared" si="17"/>
        <v>548</v>
      </c>
      <c r="AC55" s="14" t="s">
        <v>444</v>
      </c>
      <c r="AD55" s="55">
        <v>13</v>
      </c>
      <c r="AE55" s="28">
        <v>13000</v>
      </c>
      <c r="AF55" s="28">
        <v>7800</v>
      </c>
    </row>
    <row r="56" spans="1:32" ht="84.95" customHeight="1">
      <c r="A56" s="155">
        <v>49</v>
      </c>
      <c r="B56" s="199" t="s">
        <v>558</v>
      </c>
      <c r="C56" s="182">
        <v>2504403789</v>
      </c>
      <c r="D56" s="64" t="s">
        <v>538</v>
      </c>
      <c r="E56" s="64"/>
      <c r="F56" s="64">
        <v>14249</v>
      </c>
      <c r="G56" s="118">
        <v>13570</v>
      </c>
      <c r="H56" s="118">
        <f t="shared" si="26"/>
        <v>679</v>
      </c>
      <c r="I56" s="64">
        <v>0</v>
      </c>
      <c r="J56" s="121">
        <v>21</v>
      </c>
      <c r="K56" s="64">
        <f t="shared" si="8"/>
        <v>11874</v>
      </c>
      <c r="L56" s="64">
        <f t="shared" si="9"/>
        <v>594</v>
      </c>
      <c r="M56" s="64">
        <f t="shared" si="10"/>
        <v>0</v>
      </c>
      <c r="N56" s="64">
        <v>132</v>
      </c>
      <c r="O56" s="64">
        <f t="shared" si="11"/>
        <v>12600</v>
      </c>
      <c r="P56" s="122">
        <f t="shared" si="12"/>
        <v>1425</v>
      </c>
      <c r="Q56" s="64">
        <f t="shared" si="13"/>
        <v>95</v>
      </c>
      <c r="R56" s="121">
        <f t="shared" si="14"/>
        <v>300</v>
      </c>
      <c r="S56" s="64">
        <v>140</v>
      </c>
      <c r="T56" s="64">
        <v>175</v>
      </c>
      <c r="U56" s="121">
        <f t="shared" si="27"/>
        <v>0</v>
      </c>
      <c r="V56" s="121">
        <f t="shared" si="15"/>
        <v>2135</v>
      </c>
      <c r="W56" s="64">
        <f t="shared" si="28"/>
        <v>10465</v>
      </c>
      <c r="X56" s="173"/>
      <c r="Y56" s="14">
        <v>12600</v>
      </c>
      <c r="Z56" s="28">
        <f t="shared" si="29"/>
        <v>0</v>
      </c>
      <c r="AA56" s="28">
        <f t="shared" si="16"/>
        <v>23</v>
      </c>
      <c r="AB56" s="28">
        <f t="shared" si="17"/>
        <v>548</v>
      </c>
      <c r="AC56" s="14" t="s">
        <v>538</v>
      </c>
      <c r="AD56" s="55">
        <v>21</v>
      </c>
      <c r="AE56" s="28">
        <v>13000</v>
      </c>
      <c r="AF56" s="28">
        <v>12600</v>
      </c>
    </row>
    <row r="57" spans="1:32" ht="84.95" customHeight="1">
      <c r="A57" s="155">
        <v>50</v>
      </c>
      <c r="B57" s="199" t="s">
        <v>559</v>
      </c>
      <c r="C57" s="182">
        <v>2504215512</v>
      </c>
      <c r="D57" s="64" t="s">
        <v>506</v>
      </c>
      <c r="E57" s="64"/>
      <c r="F57" s="64">
        <v>14249</v>
      </c>
      <c r="G57" s="118">
        <v>13570</v>
      </c>
      <c r="H57" s="118">
        <f t="shared" si="26"/>
        <v>679</v>
      </c>
      <c r="I57" s="64">
        <v>0</v>
      </c>
      <c r="J57" s="121">
        <v>20</v>
      </c>
      <c r="K57" s="64">
        <f t="shared" si="8"/>
        <v>11308</v>
      </c>
      <c r="L57" s="64">
        <f t="shared" si="9"/>
        <v>566</v>
      </c>
      <c r="M57" s="64">
        <f t="shared" si="10"/>
        <v>0</v>
      </c>
      <c r="N57" s="64">
        <v>126</v>
      </c>
      <c r="O57" s="64">
        <f t="shared" si="11"/>
        <v>12000</v>
      </c>
      <c r="P57" s="122">
        <f t="shared" si="12"/>
        <v>1357</v>
      </c>
      <c r="Q57" s="64">
        <f t="shared" si="13"/>
        <v>90</v>
      </c>
      <c r="R57" s="121">
        <f t="shared" si="14"/>
        <v>300</v>
      </c>
      <c r="S57" s="64">
        <f>2000+140</f>
        <v>2140</v>
      </c>
      <c r="T57" s="64">
        <v>175</v>
      </c>
      <c r="U57" s="121">
        <f t="shared" si="27"/>
        <v>0</v>
      </c>
      <c r="V57" s="121">
        <f t="shared" si="15"/>
        <v>4062</v>
      </c>
      <c r="W57" s="64">
        <f t="shared" si="28"/>
        <v>7938</v>
      </c>
      <c r="X57" s="173"/>
      <c r="Y57" s="14">
        <v>12000</v>
      </c>
      <c r="Z57" s="28">
        <f t="shared" si="29"/>
        <v>0</v>
      </c>
      <c r="AA57" s="28">
        <f t="shared" si="16"/>
        <v>22</v>
      </c>
      <c r="AB57" s="28">
        <f t="shared" si="17"/>
        <v>548</v>
      </c>
      <c r="AC57" s="14" t="s">
        <v>506</v>
      </c>
      <c r="AD57" s="55">
        <v>20</v>
      </c>
      <c r="AE57" s="28">
        <v>13000</v>
      </c>
      <c r="AF57" s="28">
        <v>12000</v>
      </c>
    </row>
    <row r="58" spans="1:32" ht="84.95" customHeight="1">
      <c r="A58" s="155">
        <v>51</v>
      </c>
      <c r="B58" s="200" t="s">
        <v>560</v>
      </c>
      <c r="C58" s="200">
        <v>2504406039</v>
      </c>
      <c r="D58" s="64" t="s">
        <v>540</v>
      </c>
      <c r="E58" s="64"/>
      <c r="F58" s="64">
        <v>14249</v>
      </c>
      <c r="G58" s="118">
        <v>13570</v>
      </c>
      <c r="H58" s="118">
        <f t="shared" si="26"/>
        <v>679</v>
      </c>
      <c r="I58" s="64">
        <v>0</v>
      </c>
      <c r="J58" s="121">
        <v>20</v>
      </c>
      <c r="K58" s="64">
        <f t="shared" si="8"/>
        <v>11308</v>
      </c>
      <c r="L58" s="64">
        <f t="shared" si="9"/>
        <v>566</v>
      </c>
      <c r="M58" s="64">
        <f t="shared" si="10"/>
        <v>0</v>
      </c>
      <c r="N58" s="64">
        <v>8319</v>
      </c>
      <c r="O58" s="64">
        <f t="shared" si="11"/>
        <v>20193</v>
      </c>
      <c r="P58" s="122">
        <f t="shared" si="12"/>
        <v>1357</v>
      </c>
      <c r="Q58" s="64">
        <f t="shared" si="13"/>
        <v>152</v>
      </c>
      <c r="R58" s="121">
        <f t="shared" si="14"/>
        <v>300</v>
      </c>
      <c r="S58" s="64">
        <f>2000+280</f>
        <v>2280</v>
      </c>
      <c r="T58" s="64">
        <v>175</v>
      </c>
      <c r="U58" s="121">
        <f t="shared" si="27"/>
        <v>0</v>
      </c>
      <c r="V58" s="121">
        <f t="shared" si="15"/>
        <v>4264</v>
      </c>
      <c r="W58" s="64">
        <f t="shared" si="28"/>
        <v>15929</v>
      </c>
      <c r="X58" s="173"/>
      <c r="Y58" s="14">
        <v>20193</v>
      </c>
      <c r="Z58" s="28">
        <f t="shared" si="29"/>
        <v>0</v>
      </c>
      <c r="AA58" s="28">
        <f t="shared" si="16"/>
        <v>37</v>
      </c>
      <c r="AB58" s="28">
        <f t="shared" si="17"/>
        <v>548</v>
      </c>
      <c r="AC58" s="14" t="s">
        <v>540</v>
      </c>
      <c r="AD58" s="55">
        <v>20</v>
      </c>
      <c r="AE58" s="28">
        <v>13000</v>
      </c>
      <c r="AF58" s="28">
        <v>20193</v>
      </c>
    </row>
    <row r="59" spans="1:32" ht="84.95" customHeight="1">
      <c r="A59" s="155">
        <v>52</v>
      </c>
      <c r="B59" s="201" t="s">
        <v>642</v>
      </c>
      <c r="C59" s="200">
        <v>2503000473</v>
      </c>
      <c r="D59" s="64" t="s">
        <v>629</v>
      </c>
      <c r="E59" s="64"/>
      <c r="F59" s="64">
        <v>14249</v>
      </c>
      <c r="G59" s="118">
        <v>13570</v>
      </c>
      <c r="H59" s="118">
        <f t="shared" si="26"/>
        <v>679</v>
      </c>
      <c r="I59" s="64">
        <v>0</v>
      </c>
      <c r="J59" s="121">
        <v>21</v>
      </c>
      <c r="K59" s="64">
        <f t="shared" si="8"/>
        <v>11874</v>
      </c>
      <c r="L59" s="64">
        <f t="shared" si="9"/>
        <v>594</v>
      </c>
      <c r="M59" s="64">
        <f t="shared" si="10"/>
        <v>0</v>
      </c>
      <c r="N59" s="64">
        <v>2889</v>
      </c>
      <c r="O59" s="64">
        <f t="shared" si="11"/>
        <v>15357</v>
      </c>
      <c r="P59" s="122">
        <f t="shared" si="12"/>
        <v>1425</v>
      </c>
      <c r="Q59" s="64">
        <f t="shared" si="13"/>
        <v>116</v>
      </c>
      <c r="R59" s="121">
        <f t="shared" si="14"/>
        <v>300</v>
      </c>
      <c r="S59" s="64">
        <v>1500</v>
      </c>
      <c r="T59" s="64">
        <v>175</v>
      </c>
      <c r="U59" s="121">
        <f t="shared" si="27"/>
        <v>0</v>
      </c>
      <c r="V59" s="121">
        <f t="shared" si="15"/>
        <v>3516</v>
      </c>
      <c r="W59" s="64">
        <f t="shared" si="28"/>
        <v>11841</v>
      </c>
      <c r="X59" s="173"/>
      <c r="Y59" s="14">
        <v>15357</v>
      </c>
      <c r="Z59" s="28">
        <f t="shared" si="29"/>
        <v>0</v>
      </c>
      <c r="AA59" s="28">
        <f t="shared" si="16"/>
        <v>28</v>
      </c>
      <c r="AB59" s="28">
        <f t="shared" si="17"/>
        <v>548</v>
      </c>
      <c r="AC59" s="14" t="s">
        <v>629</v>
      </c>
      <c r="AD59" s="55">
        <v>21</v>
      </c>
      <c r="AE59" s="28">
        <v>13000</v>
      </c>
      <c r="AF59" s="28">
        <v>15357</v>
      </c>
    </row>
    <row r="60" spans="1:32" ht="84.95" customHeight="1">
      <c r="A60" s="155">
        <v>53</v>
      </c>
      <c r="B60" s="201" t="s">
        <v>643</v>
      </c>
      <c r="C60" s="200">
        <v>2503173257</v>
      </c>
      <c r="D60" s="64" t="s">
        <v>630</v>
      </c>
      <c r="E60" s="64"/>
      <c r="F60" s="64">
        <v>14249</v>
      </c>
      <c r="G60" s="118">
        <v>13570</v>
      </c>
      <c r="H60" s="118">
        <f t="shared" si="26"/>
        <v>679</v>
      </c>
      <c r="I60" s="64">
        <v>0</v>
      </c>
      <c r="J60" s="121">
        <v>22</v>
      </c>
      <c r="K60" s="64">
        <f t="shared" si="8"/>
        <v>12439</v>
      </c>
      <c r="L60" s="64">
        <f t="shared" si="9"/>
        <v>622</v>
      </c>
      <c r="M60" s="64">
        <f t="shared" si="10"/>
        <v>0</v>
      </c>
      <c r="N60" s="64">
        <v>3798</v>
      </c>
      <c r="O60" s="64">
        <f t="shared" si="11"/>
        <v>16859</v>
      </c>
      <c r="P60" s="122">
        <f t="shared" si="12"/>
        <v>1493</v>
      </c>
      <c r="Q60" s="64">
        <f t="shared" si="13"/>
        <v>127</v>
      </c>
      <c r="R60" s="121">
        <f t="shared" si="14"/>
        <v>300</v>
      </c>
      <c r="S60" s="64"/>
      <c r="T60" s="64">
        <v>175</v>
      </c>
      <c r="U60" s="121">
        <f t="shared" si="27"/>
        <v>0</v>
      </c>
      <c r="V60" s="121">
        <f t="shared" si="15"/>
        <v>2095</v>
      </c>
      <c r="W60" s="64">
        <f t="shared" si="28"/>
        <v>14764</v>
      </c>
      <c r="X60" s="173"/>
      <c r="Y60" s="14">
        <v>16859</v>
      </c>
      <c r="Z60" s="28">
        <f t="shared" si="29"/>
        <v>0</v>
      </c>
      <c r="AA60" s="28">
        <f t="shared" si="16"/>
        <v>31</v>
      </c>
      <c r="AB60" s="28">
        <f t="shared" si="17"/>
        <v>548</v>
      </c>
      <c r="AC60" s="14" t="s">
        <v>630</v>
      </c>
      <c r="AD60" s="55">
        <v>22</v>
      </c>
      <c r="AE60" s="28">
        <v>13000</v>
      </c>
      <c r="AF60" s="28">
        <v>16859</v>
      </c>
    </row>
    <row r="61" spans="1:32" ht="84.95" customHeight="1">
      <c r="A61" s="155">
        <v>54</v>
      </c>
      <c r="B61" s="201" t="s">
        <v>651</v>
      </c>
      <c r="C61" s="200">
        <v>2504447231</v>
      </c>
      <c r="D61" s="64" t="s">
        <v>632</v>
      </c>
      <c r="E61" s="64" t="s">
        <v>18</v>
      </c>
      <c r="F61" s="64">
        <v>14249</v>
      </c>
      <c r="G61" s="118">
        <v>13570</v>
      </c>
      <c r="H61" s="118">
        <f t="shared" si="26"/>
        <v>679</v>
      </c>
      <c r="I61" s="64">
        <v>0</v>
      </c>
      <c r="J61" s="121">
        <v>19</v>
      </c>
      <c r="K61" s="64">
        <f t="shared" si="8"/>
        <v>10743</v>
      </c>
      <c r="L61" s="64">
        <f t="shared" si="9"/>
        <v>538</v>
      </c>
      <c r="M61" s="64">
        <f t="shared" si="10"/>
        <v>0</v>
      </c>
      <c r="N61" s="64">
        <v>119</v>
      </c>
      <c r="O61" s="64">
        <f t="shared" si="11"/>
        <v>11400</v>
      </c>
      <c r="P61" s="122">
        <f t="shared" si="12"/>
        <v>1289</v>
      </c>
      <c r="Q61" s="64">
        <f t="shared" si="13"/>
        <v>86</v>
      </c>
      <c r="R61" s="121">
        <f t="shared" si="14"/>
        <v>300</v>
      </c>
      <c r="S61" s="64">
        <f>2000+140</f>
        <v>2140</v>
      </c>
      <c r="T61" s="64">
        <v>175</v>
      </c>
      <c r="U61" s="121">
        <f t="shared" si="27"/>
        <v>0</v>
      </c>
      <c r="V61" s="121">
        <f t="shared" si="15"/>
        <v>3990</v>
      </c>
      <c r="W61" s="64">
        <f t="shared" si="28"/>
        <v>7410</v>
      </c>
      <c r="X61" s="173"/>
      <c r="Y61" s="14">
        <v>11400</v>
      </c>
      <c r="Z61" s="28">
        <f t="shared" si="29"/>
        <v>0</v>
      </c>
      <c r="AA61" s="28">
        <f t="shared" si="16"/>
        <v>21</v>
      </c>
      <c r="AB61" s="28">
        <f t="shared" si="17"/>
        <v>548</v>
      </c>
      <c r="AC61" s="14" t="s">
        <v>632</v>
      </c>
      <c r="AD61" s="55">
        <v>19</v>
      </c>
      <c r="AE61" s="28">
        <v>13000</v>
      </c>
      <c r="AF61" s="28">
        <v>11400</v>
      </c>
    </row>
    <row r="62" spans="1:32" ht="84.95" customHeight="1">
      <c r="A62" s="155">
        <v>55</v>
      </c>
      <c r="B62" s="201" t="s">
        <v>644</v>
      </c>
      <c r="C62" s="200">
        <v>2504157494</v>
      </c>
      <c r="D62" s="64" t="s">
        <v>633</v>
      </c>
      <c r="E62" s="64"/>
      <c r="F62" s="64">
        <v>14249</v>
      </c>
      <c r="G62" s="118">
        <v>13570</v>
      </c>
      <c r="H62" s="118">
        <f t="shared" si="26"/>
        <v>679</v>
      </c>
      <c r="I62" s="64">
        <v>0</v>
      </c>
      <c r="J62" s="121">
        <v>9</v>
      </c>
      <c r="K62" s="64">
        <f t="shared" si="8"/>
        <v>5089</v>
      </c>
      <c r="L62" s="64">
        <f t="shared" si="9"/>
        <v>255</v>
      </c>
      <c r="M62" s="64">
        <f t="shared" si="10"/>
        <v>0</v>
      </c>
      <c r="N62" s="64">
        <v>0</v>
      </c>
      <c r="O62" s="64">
        <f t="shared" si="11"/>
        <v>5344</v>
      </c>
      <c r="P62" s="122">
        <f t="shared" si="12"/>
        <v>611</v>
      </c>
      <c r="Q62" s="64">
        <f t="shared" si="13"/>
        <v>41</v>
      </c>
      <c r="R62" s="121">
        <f t="shared" si="14"/>
        <v>0</v>
      </c>
      <c r="S62" s="64"/>
      <c r="T62" s="64">
        <v>150</v>
      </c>
      <c r="U62" s="121">
        <f t="shared" si="27"/>
        <v>544</v>
      </c>
      <c r="V62" s="121">
        <f t="shared" si="15"/>
        <v>1346</v>
      </c>
      <c r="W62" s="64">
        <f t="shared" si="28"/>
        <v>3998</v>
      </c>
      <c r="X62" s="173"/>
      <c r="Y62" s="14">
        <v>4800</v>
      </c>
      <c r="Z62" s="28">
        <f t="shared" si="29"/>
        <v>-544</v>
      </c>
      <c r="AA62" s="28">
        <f t="shared" si="16"/>
        <v>9</v>
      </c>
      <c r="AB62" s="28">
        <f t="shared" si="17"/>
        <v>548</v>
      </c>
      <c r="AC62" s="14" t="s">
        <v>633</v>
      </c>
      <c r="AD62" s="55">
        <v>9</v>
      </c>
      <c r="AE62" s="28">
        <v>13000</v>
      </c>
      <c r="AF62" s="28">
        <v>4800</v>
      </c>
    </row>
    <row r="63" spans="1:32" ht="84.95" customHeight="1">
      <c r="A63" s="155">
        <v>56</v>
      </c>
      <c r="B63" s="201" t="s">
        <v>707</v>
      </c>
      <c r="C63" s="200">
        <v>2504455894</v>
      </c>
      <c r="D63" s="64" t="s">
        <v>683</v>
      </c>
      <c r="E63" s="64"/>
      <c r="F63" s="64">
        <v>14249</v>
      </c>
      <c r="G63" s="118">
        <v>13570</v>
      </c>
      <c r="H63" s="118">
        <f t="shared" si="26"/>
        <v>679</v>
      </c>
      <c r="I63" s="64">
        <v>0</v>
      </c>
      <c r="J63" s="121">
        <v>16</v>
      </c>
      <c r="K63" s="64">
        <f t="shared" si="8"/>
        <v>9047</v>
      </c>
      <c r="L63" s="64">
        <f t="shared" si="9"/>
        <v>453</v>
      </c>
      <c r="M63" s="64">
        <f t="shared" si="10"/>
        <v>0</v>
      </c>
      <c r="N63" s="64">
        <v>0</v>
      </c>
      <c r="O63" s="64">
        <f t="shared" si="11"/>
        <v>9500</v>
      </c>
      <c r="P63" s="122">
        <f t="shared" si="12"/>
        <v>1086</v>
      </c>
      <c r="Q63" s="64">
        <f t="shared" si="13"/>
        <v>72</v>
      </c>
      <c r="R63" s="121">
        <f t="shared" si="14"/>
        <v>175</v>
      </c>
      <c r="S63" s="64">
        <v>2000</v>
      </c>
      <c r="T63" s="64">
        <v>175</v>
      </c>
      <c r="U63" s="121">
        <f t="shared" si="27"/>
        <v>0</v>
      </c>
      <c r="V63" s="121">
        <f t="shared" si="15"/>
        <v>3508</v>
      </c>
      <c r="W63" s="64">
        <f t="shared" si="28"/>
        <v>5992</v>
      </c>
      <c r="X63" s="173"/>
      <c r="Y63" s="14">
        <v>9500</v>
      </c>
      <c r="Z63" s="28">
        <f t="shared" si="29"/>
        <v>0</v>
      </c>
      <c r="AA63" s="28">
        <f t="shared" si="16"/>
        <v>17</v>
      </c>
      <c r="AB63" s="28">
        <f t="shared" si="17"/>
        <v>548</v>
      </c>
      <c r="AC63" s="14" t="s">
        <v>683</v>
      </c>
      <c r="AD63" s="55">
        <v>16</v>
      </c>
      <c r="AE63" s="28">
        <v>13000</v>
      </c>
      <c r="AF63" s="28">
        <v>9500</v>
      </c>
    </row>
    <row r="64" spans="1:32" ht="84.95" customHeight="1">
      <c r="A64" s="155">
        <v>57</v>
      </c>
      <c r="B64" s="201" t="s">
        <v>708</v>
      </c>
      <c r="C64" s="200">
        <v>2504455873</v>
      </c>
      <c r="D64" s="64" t="s">
        <v>687</v>
      </c>
      <c r="E64" s="64"/>
      <c r="F64" s="64">
        <v>14249</v>
      </c>
      <c r="G64" s="118">
        <v>13570</v>
      </c>
      <c r="H64" s="118">
        <f t="shared" si="26"/>
        <v>679</v>
      </c>
      <c r="I64" s="64">
        <v>0</v>
      </c>
      <c r="J64" s="121">
        <v>22</v>
      </c>
      <c r="K64" s="64">
        <f t="shared" si="8"/>
        <v>12439</v>
      </c>
      <c r="L64" s="64">
        <f t="shared" si="9"/>
        <v>622</v>
      </c>
      <c r="M64" s="64">
        <f t="shared" si="10"/>
        <v>0</v>
      </c>
      <c r="N64" s="64">
        <v>139</v>
      </c>
      <c r="O64" s="64">
        <f t="shared" si="11"/>
        <v>13200</v>
      </c>
      <c r="P64" s="122">
        <f t="shared" si="12"/>
        <v>1493</v>
      </c>
      <c r="Q64" s="64">
        <f t="shared" si="13"/>
        <v>99</v>
      </c>
      <c r="R64" s="121">
        <f t="shared" si="14"/>
        <v>300</v>
      </c>
      <c r="S64" s="64"/>
      <c r="T64" s="64">
        <v>175</v>
      </c>
      <c r="U64" s="121">
        <f t="shared" si="27"/>
        <v>0</v>
      </c>
      <c r="V64" s="121">
        <f t="shared" si="15"/>
        <v>2067</v>
      </c>
      <c r="W64" s="64">
        <f t="shared" si="28"/>
        <v>11133</v>
      </c>
      <c r="X64" s="173"/>
      <c r="Y64" s="14">
        <v>13200</v>
      </c>
      <c r="Z64" s="28">
        <f t="shared" si="29"/>
        <v>0</v>
      </c>
      <c r="AA64" s="28">
        <f t="shared" si="16"/>
        <v>24</v>
      </c>
      <c r="AB64" s="28">
        <f t="shared" si="17"/>
        <v>548</v>
      </c>
      <c r="AC64" s="14" t="s">
        <v>687</v>
      </c>
      <c r="AD64" s="55">
        <v>22</v>
      </c>
      <c r="AE64" s="28">
        <v>13000</v>
      </c>
      <c r="AF64" s="28">
        <v>13200</v>
      </c>
    </row>
    <row r="65" spans="1:32" ht="84.95" customHeight="1">
      <c r="A65" s="155">
        <v>58</v>
      </c>
      <c r="B65" s="201" t="s">
        <v>709</v>
      </c>
      <c r="C65" s="200">
        <v>2504462812</v>
      </c>
      <c r="D65" s="64" t="s">
        <v>688</v>
      </c>
      <c r="E65" s="64"/>
      <c r="F65" s="64">
        <v>14249</v>
      </c>
      <c r="G65" s="118">
        <v>13570</v>
      </c>
      <c r="H65" s="118">
        <f t="shared" si="26"/>
        <v>679</v>
      </c>
      <c r="I65" s="64">
        <v>0</v>
      </c>
      <c r="J65" s="121">
        <v>20</v>
      </c>
      <c r="K65" s="64">
        <f t="shared" si="8"/>
        <v>11308</v>
      </c>
      <c r="L65" s="64">
        <f t="shared" si="9"/>
        <v>566</v>
      </c>
      <c r="M65" s="64">
        <f t="shared" si="10"/>
        <v>0</v>
      </c>
      <c r="N65" s="64">
        <v>0</v>
      </c>
      <c r="O65" s="64">
        <f t="shared" si="11"/>
        <v>11874</v>
      </c>
      <c r="P65" s="122">
        <f t="shared" si="12"/>
        <v>1357</v>
      </c>
      <c r="Q65" s="64">
        <f t="shared" si="13"/>
        <v>90</v>
      </c>
      <c r="R65" s="121">
        <f t="shared" si="14"/>
        <v>300</v>
      </c>
      <c r="S65" s="64">
        <v>1000</v>
      </c>
      <c r="T65" s="64">
        <v>175</v>
      </c>
      <c r="U65" s="121">
        <f t="shared" si="27"/>
        <v>424</v>
      </c>
      <c r="V65" s="121">
        <f t="shared" si="15"/>
        <v>3346</v>
      </c>
      <c r="W65" s="64">
        <f t="shared" si="28"/>
        <v>8528</v>
      </c>
      <c r="X65" s="173"/>
      <c r="Y65" s="14">
        <v>11450</v>
      </c>
      <c r="Z65" s="28">
        <f t="shared" si="29"/>
        <v>-424</v>
      </c>
      <c r="AA65" s="28">
        <f t="shared" si="16"/>
        <v>21</v>
      </c>
      <c r="AB65" s="28">
        <f t="shared" si="17"/>
        <v>548</v>
      </c>
      <c r="AC65" s="14" t="s">
        <v>688</v>
      </c>
      <c r="AD65" s="55">
        <v>20</v>
      </c>
      <c r="AE65" s="28">
        <v>13000</v>
      </c>
      <c r="AF65" s="28">
        <v>11450</v>
      </c>
    </row>
    <row r="66" spans="1:32" ht="84.95" customHeight="1">
      <c r="A66" s="155">
        <v>59</v>
      </c>
      <c r="B66" s="201" t="s">
        <v>777</v>
      </c>
      <c r="C66" s="200">
        <v>2504474115</v>
      </c>
      <c r="D66" s="64" t="s">
        <v>720</v>
      </c>
      <c r="E66" s="64"/>
      <c r="F66" s="64">
        <v>14249</v>
      </c>
      <c r="G66" s="118">
        <v>13570</v>
      </c>
      <c r="H66" s="118">
        <f t="shared" si="26"/>
        <v>679</v>
      </c>
      <c r="I66" s="64">
        <v>0</v>
      </c>
      <c r="J66" s="121">
        <v>11</v>
      </c>
      <c r="K66" s="64">
        <f t="shared" si="8"/>
        <v>6220</v>
      </c>
      <c r="L66" s="64">
        <f t="shared" si="9"/>
        <v>311</v>
      </c>
      <c r="M66" s="64">
        <f t="shared" si="10"/>
        <v>0</v>
      </c>
      <c r="N66" s="64">
        <v>0</v>
      </c>
      <c r="O66" s="64">
        <f t="shared" si="11"/>
        <v>6531</v>
      </c>
      <c r="P66" s="122">
        <f t="shared" si="12"/>
        <v>746</v>
      </c>
      <c r="Q66" s="64">
        <f t="shared" si="13"/>
        <v>49</v>
      </c>
      <c r="R66" s="121">
        <f t="shared" si="14"/>
        <v>0</v>
      </c>
      <c r="S66" s="64"/>
      <c r="T66" s="64">
        <v>150</v>
      </c>
      <c r="U66" s="121">
        <f t="shared" si="27"/>
        <v>581</v>
      </c>
      <c r="V66" s="121">
        <f t="shared" si="15"/>
        <v>1526</v>
      </c>
      <c r="W66" s="64">
        <f t="shared" si="28"/>
        <v>5005</v>
      </c>
      <c r="X66" s="173"/>
      <c r="Y66" s="14">
        <v>5950</v>
      </c>
      <c r="Z66" s="28">
        <f t="shared" si="29"/>
        <v>-581</v>
      </c>
      <c r="AA66" s="28">
        <f t="shared" si="16"/>
        <v>11</v>
      </c>
      <c r="AB66" s="28">
        <f t="shared" si="17"/>
        <v>548</v>
      </c>
      <c r="AC66" s="14" t="s">
        <v>720</v>
      </c>
      <c r="AD66" s="55">
        <v>11</v>
      </c>
      <c r="AE66" s="28">
        <v>13000</v>
      </c>
      <c r="AF66" s="28">
        <v>5950</v>
      </c>
    </row>
    <row r="67" spans="1:32" ht="84.95" customHeight="1">
      <c r="A67" s="155">
        <v>60</v>
      </c>
      <c r="B67" s="156" t="s">
        <v>1734</v>
      </c>
      <c r="C67" s="200">
        <v>2503991368</v>
      </c>
      <c r="D67" s="64" t="s">
        <v>1691</v>
      </c>
      <c r="E67" s="64"/>
      <c r="F67" s="64">
        <v>14249</v>
      </c>
      <c r="G67" s="118">
        <v>13570</v>
      </c>
      <c r="H67" s="118">
        <f t="shared" si="26"/>
        <v>679</v>
      </c>
      <c r="I67" s="64">
        <v>0</v>
      </c>
      <c r="J67" s="121">
        <v>4</v>
      </c>
      <c r="K67" s="64">
        <f t="shared" si="8"/>
        <v>2262</v>
      </c>
      <c r="L67" s="64">
        <f t="shared" si="9"/>
        <v>113</v>
      </c>
      <c r="M67" s="64">
        <f t="shared" si="10"/>
        <v>0</v>
      </c>
      <c r="N67" s="64">
        <v>225</v>
      </c>
      <c r="O67" s="64">
        <f t="shared" si="11"/>
        <v>2600</v>
      </c>
      <c r="P67" s="122">
        <f t="shared" si="12"/>
        <v>271</v>
      </c>
      <c r="Q67" s="64">
        <f t="shared" si="13"/>
        <v>20</v>
      </c>
      <c r="R67" s="121">
        <f t="shared" si="14"/>
        <v>0</v>
      </c>
      <c r="S67" s="64">
        <v>140</v>
      </c>
      <c r="T67" s="64">
        <v>100</v>
      </c>
      <c r="U67" s="121">
        <f t="shared" si="27"/>
        <v>0</v>
      </c>
      <c r="V67" s="121">
        <f t="shared" si="15"/>
        <v>531</v>
      </c>
      <c r="W67" s="64">
        <f t="shared" si="28"/>
        <v>2069</v>
      </c>
      <c r="X67" s="173"/>
      <c r="Y67" s="14">
        <v>2600</v>
      </c>
      <c r="Z67" s="28">
        <f t="shared" si="29"/>
        <v>0</v>
      </c>
      <c r="AA67" s="28">
        <f t="shared" si="16"/>
        <v>5</v>
      </c>
      <c r="AB67" s="28">
        <f t="shared" si="17"/>
        <v>548</v>
      </c>
      <c r="AC67" s="14" t="s">
        <v>1691</v>
      </c>
      <c r="AD67" s="55">
        <v>4</v>
      </c>
      <c r="AE67" s="28">
        <v>13000</v>
      </c>
      <c r="AF67" s="28">
        <v>2600</v>
      </c>
    </row>
    <row r="68" spans="1:32" ht="84.95" customHeight="1">
      <c r="A68" s="155">
        <v>61</v>
      </c>
      <c r="B68" s="156" t="s">
        <v>1735</v>
      </c>
      <c r="C68" s="200">
        <v>2504510830</v>
      </c>
      <c r="D68" s="64" t="s">
        <v>1692</v>
      </c>
      <c r="E68" s="64"/>
      <c r="F68" s="64">
        <v>14249</v>
      </c>
      <c r="G68" s="118">
        <v>13570</v>
      </c>
      <c r="H68" s="118">
        <f t="shared" si="26"/>
        <v>679</v>
      </c>
      <c r="I68" s="64">
        <v>0</v>
      </c>
      <c r="J68" s="121">
        <v>10</v>
      </c>
      <c r="K68" s="64">
        <f t="shared" si="8"/>
        <v>5654</v>
      </c>
      <c r="L68" s="64">
        <f t="shared" si="9"/>
        <v>283</v>
      </c>
      <c r="M68" s="64">
        <f t="shared" si="10"/>
        <v>0</v>
      </c>
      <c r="N68" s="64">
        <v>263</v>
      </c>
      <c r="O68" s="64">
        <f t="shared" si="11"/>
        <v>6200</v>
      </c>
      <c r="P68" s="122">
        <f t="shared" si="12"/>
        <v>678</v>
      </c>
      <c r="Q68" s="64">
        <f t="shared" si="13"/>
        <v>47</v>
      </c>
      <c r="R68" s="121">
        <f t="shared" si="14"/>
        <v>0</v>
      </c>
      <c r="S68" s="64">
        <v>140</v>
      </c>
      <c r="T68" s="64">
        <v>100</v>
      </c>
      <c r="U68" s="121">
        <f t="shared" si="27"/>
        <v>0</v>
      </c>
      <c r="V68" s="121">
        <f t="shared" si="15"/>
        <v>965</v>
      </c>
      <c r="W68" s="64">
        <f t="shared" si="28"/>
        <v>5235</v>
      </c>
      <c r="X68" s="173"/>
      <c r="Y68" s="14">
        <v>6200</v>
      </c>
      <c r="Z68" s="28">
        <f t="shared" si="29"/>
        <v>0</v>
      </c>
      <c r="AA68" s="28">
        <f t="shared" si="16"/>
        <v>11</v>
      </c>
      <c r="AB68" s="28">
        <f t="shared" si="17"/>
        <v>548</v>
      </c>
      <c r="AC68" s="61" t="s">
        <v>1692</v>
      </c>
      <c r="AD68" s="53">
        <v>10</v>
      </c>
      <c r="AE68" s="28">
        <v>13000</v>
      </c>
      <c r="AF68" s="28">
        <v>6200</v>
      </c>
    </row>
    <row r="69" spans="1:32" ht="84.95" customHeight="1">
      <c r="A69" s="155">
        <v>62</v>
      </c>
      <c r="B69" s="201" t="s">
        <v>1736</v>
      </c>
      <c r="C69" s="200">
        <v>2504509046</v>
      </c>
      <c r="D69" s="64" t="s">
        <v>1693</v>
      </c>
      <c r="E69" s="64"/>
      <c r="F69" s="64">
        <v>14249</v>
      </c>
      <c r="G69" s="118">
        <v>13570</v>
      </c>
      <c r="H69" s="118">
        <f t="shared" si="26"/>
        <v>679</v>
      </c>
      <c r="I69" s="64">
        <v>0</v>
      </c>
      <c r="J69" s="121">
        <v>1</v>
      </c>
      <c r="K69" s="64">
        <f t="shared" si="8"/>
        <v>565</v>
      </c>
      <c r="L69" s="64">
        <f t="shared" si="9"/>
        <v>28</v>
      </c>
      <c r="M69" s="64">
        <f t="shared" si="10"/>
        <v>0</v>
      </c>
      <c r="N69" s="64">
        <v>7</v>
      </c>
      <c r="O69" s="64">
        <f t="shared" si="11"/>
        <v>600</v>
      </c>
      <c r="P69" s="122">
        <f t="shared" si="12"/>
        <v>68</v>
      </c>
      <c r="Q69" s="64">
        <f t="shared" si="13"/>
        <v>5</v>
      </c>
      <c r="R69" s="121">
        <f t="shared" si="14"/>
        <v>0</v>
      </c>
      <c r="S69" s="64">
        <v>140</v>
      </c>
      <c r="T69" s="64">
        <v>30</v>
      </c>
      <c r="U69" s="121">
        <f t="shared" si="27"/>
        <v>0</v>
      </c>
      <c r="V69" s="121">
        <f t="shared" si="15"/>
        <v>243</v>
      </c>
      <c r="W69" s="64">
        <f t="shared" si="28"/>
        <v>357</v>
      </c>
      <c r="X69" s="173"/>
      <c r="Y69" s="14">
        <v>600</v>
      </c>
      <c r="Z69" s="28">
        <f t="shared" si="29"/>
        <v>0</v>
      </c>
      <c r="AA69" s="28">
        <f t="shared" si="16"/>
        <v>1</v>
      </c>
      <c r="AB69" s="28">
        <f t="shared" si="17"/>
        <v>548</v>
      </c>
      <c r="AC69" s="61" t="s">
        <v>1693</v>
      </c>
      <c r="AD69" s="55">
        <v>1</v>
      </c>
      <c r="AE69" s="28">
        <v>13000</v>
      </c>
      <c r="AF69" s="28">
        <v>600</v>
      </c>
    </row>
    <row r="70" spans="1:32" ht="21" customHeight="1">
      <c r="A70" s="99"/>
      <c r="B70" s="202"/>
      <c r="C70" s="203"/>
      <c r="D70" s="78"/>
      <c r="E70" s="78"/>
      <c r="F70" s="78"/>
      <c r="G70" s="54">
        <f>SUM(G8:G69)</f>
        <v>841340</v>
      </c>
      <c r="H70" s="54">
        <f t="shared" ref="H70:W70" si="30">SUM(H8:H69)</f>
        <v>54919</v>
      </c>
      <c r="I70" s="54">
        <f t="shared" si="30"/>
        <v>8287</v>
      </c>
      <c r="J70" s="54">
        <f t="shared" si="30"/>
        <v>1124</v>
      </c>
      <c r="K70" s="54">
        <f t="shared" si="30"/>
        <v>635528</v>
      </c>
      <c r="L70" s="54">
        <f t="shared" si="30"/>
        <v>42573</v>
      </c>
      <c r="M70" s="54">
        <f t="shared" si="30"/>
        <v>6938</v>
      </c>
      <c r="N70" s="54">
        <f t="shared" si="30"/>
        <v>221655</v>
      </c>
      <c r="O70" s="54">
        <f t="shared" si="30"/>
        <v>906694</v>
      </c>
      <c r="P70" s="54">
        <f t="shared" si="30"/>
        <v>76266</v>
      </c>
      <c r="Q70" s="54">
        <f t="shared" si="30"/>
        <v>6831</v>
      </c>
      <c r="R70" s="54">
        <f t="shared" si="30"/>
        <v>16175</v>
      </c>
      <c r="S70" s="54">
        <f t="shared" si="30"/>
        <v>34320</v>
      </c>
      <c r="T70" s="54">
        <f t="shared" si="30"/>
        <v>10430</v>
      </c>
      <c r="U70" s="54">
        <f t="shared" si="30"/>
        <v>3223</v>
      </c>
      <c r="V70" s="54">
        <f t="shared" si="30"/>
        <v>147245</v>
      </c>
      <c r="W70" s="54">
        <f t="shared" si="30"/>
        <v>759449</v>
      </c>
      <c r="X70" s="204"/>
      <c r="Y70" s="14"/>
      <c r="AC70" s="61"/>
      <c r="AD70" s="55"/>
    </row>
    <row r="71" spans="1:32" ht="21" customHeight="1">
      <c r="A71" s="99"/>
      <c r="B71" s="202"/>
      <c r="C71" s="203"/>
      <c r="D71" s="78"/>
      <c r="E71" s="78"/>
      <c r="F71" s="78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204"/>
      <c r="Y71" s="14"/>
      <c r="AC71" s="61"/>
      <c r="AD71" s="55"/>
    </row>
    <row r="72" spans="1:32" ht="21" customHeight="1">
      <c r="A72" s="99"/>
      <c r="B72" s="202"/>
      <c r="C72" s="203"/>
      <c r="D72" s="78"/>
      <c r="E72" s="78"/>
      <c r="F72" s="78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204"/>
      <c r="Y72" s="14"/>
      <c r="AC72" s="61"/>
      <c r="AD72" s="55"/>
    </row>
    <row r="73" spans="1:32" ht="21" customHeight="1">
      <c r="A73" s="99"/>
      <c r="B73" s="202"/>
      <c r="C73" s="203"/>
      <c r="D73" s="78"/>
      <c r="E73" s="78"/>
      <c r="F73" s="78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204"/>
      <c r="Y73" s="14"/>
      <c r="AC73" s="61"/>
      <c r="AD73" s="55"/>
    </row>
    <row r="74" spans="1:32" ht="21" customHeight="1" thickBot="1">
      <c r="A74" s="164"/>
      <c r="B74" s="205"/>
      <c r="C74" s="206"/>
      <c r="D74" s="165"/>
      <c r="E74" s="165"/>
      <c r="F74" s="165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207"/>
      <c r="Y74" s="14"/>
      <c r="AC74" s="61"/>
      <c r="AD74" s="55"/>
    </row>
    <row r="75" spans="1:32" ht="21" customHeight="1">
      <c r="B75" s="92"/>
      <c r="C75" s="93"/>
      <c r="D75" s="14"/>
      <c r="E75" s="14"/>
      <c r="F75" s="1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24"/>
      <c r="Y75" s="14"/>
      <c r="AC75" s="61"/>
      <c r="AD75" s="55"/>
    </row>
    <row r="76" spans="1:32" ht="21" customHeight="1">
      <c r="B76" s="92"/>
      <c r="C76" s="93"/>
      <c r="D76" s="14"/>
      <c r="E76" s="14"/>
      <c r="F76" s="1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24"/>
      <c r="Y76" s="14"/>
      <c r="AC76" s="61"/>
      <c r="AD76" s="55"/>
    </row>
    <row r="77" spans="1:32" ht="21" customHeight="1">
      <c r="B77" s="92"/>
      <c r="C77" s="93"/>
      <c r="D77" s="14"/>
      <c r="E77" s="14"/>
      <c r="F77" s="1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24"/>
      <c r="Y77" s="14"/>
      <c r="AC77" s="61"/>
      <c r="AD77" s="55"/>
    </row>
    <row r="78" spans="1:32" ht="21" customHeight="1">
      <c r="B78" s="92"/>
      <c r="C78" s="93"/>
      <c r="D78" s="14"/>
      <c r="E78" s="14"/>
      <c r="F78" s="1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24"/>
      <c r="Y78" s="14"/>
      <c r="AC78" s="61"/>
      <c r="AD78" s="55"/>
    </row>
    <row r="79" spans="1:32" ht="21" customHeight="1">
      <c r="B79" s="92"/>
      <c r="C79" s="93"/>
      <c r="D79" s="14"/>
      <c r="E79" s="14"/>
      <c r="F79" s="1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24"/>
      <c r="Y79" s="14"/>
      <c r="AC79" s="61"/>
      <c r="AD79" s="55"/>
    </row>
    <row r="80" spans="1:32" ht="21" customHeight="1">
      <c r="B80" s="92"/>
      <c r="C80" s="93"/>
      <c r="D80" s="14"/>
      <c r="E80" s="14"/>
      <c r="F80" s="1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24"/>
      <c r="Y80" s="14"/>
      <c r="AC80" s="61"/>
      <c r="AD80" s="55"/>
    </row>
    <row r="81" spans="2:30" ht="15" customHeight="1">
      <c r="B81" s="92"/>
      <c r="C81" s="93"/>
      <c r="D81" s="14"/>
      <c r="E81" s="14"/>
      <c r="F81" s="14"/>
      <c r="G81" s="30"/>
      <c r="H81" s="15"/>
      <c r="I81" s="14"/>
      <c r="J81" s="24"/>
      <c r="K81" s="14"/>
      <c r="L81" s="14"/>
      <c r="M81" s="14"/>
      <c r="N81" s="14"/>
      <c r="O81" s="14"/>
      <c r="P81" s="61"/>
      <c r="Q81" s="14"/>
      <c r="R81" s="24"/>
      <c r="S81" s="14"/>
      <c r="T81" s="14"/>
      <c r="U81" s="24"/>
      <c r="V81" s="24"/>
      <c r="W81" s="14"/>
      <c r="X81" s="24"/>
      <c r="Y81" s="14"/>
      <c r="AC81" s="61"/>
      <c r="AD81" s="55"/>
    </row>
    <row r="82" spans="2:30" ht="15" customHeight="1">
      <c r="B82" s="76"/>
      <c r="C82" s="77"/>
      <c r="D82" s="14"/>
      <c r="E82" s="14"/>
      <c r="F82" s="14"/>
      <c r="G82" s="14"/>
      <c r="H82" s="14"/>
      <c r="I82" s="14"/>
      <c r="J82" s="24"/>
      <c r="K82" s="14"/>
      <c r="L82" s="14"/>
      <c r="M82" s="14"/>
      <c r="N82" s="14"/>
      <c r="O82" s="14">
        <f>+O70-U70</f>
        <v>903471</v>
      </c>
      <c r="P82" s="14"/>
      <c r="Q82" s="14"/>
      <c r="R82" s="15">
        <f>ROUND(175*5,0)</f>
        <v>875</v>
      </c>
      <c r="S82" s="14"/>
      <c r="T82" s="14"/>
      <c r="U82" s="14"/>
      <c r="V82" s="14"/>
      <c r="W82" s="14"/>
      <c r="AC82" s="61"/>
      <c r="AD82" s="53"/>
    </row>
    <row r="83" spans="2:30" ht="15" customHeight="1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6">
        <f>+R82/175</f>
        <v>5</v>
      </c>
      <c r="S83" s="14"/>
      <c r="T83" s="14"/>
      <c r="U83" s="14"/>
      <c r="V83" s="14"/>
      <c r="W83" s="14"/>
      <c r="X83" s="14"/>
      <c r="AC83" s="61"/>
      <c r="AD83" s="53"/>
    </row>
    <row r="84" spans="2:30" ht="15" customHeight="1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6">
        <f>ROUND((R65-R82)/200,0)</f>
        <v>-3</v>
      </c>
      <c r="S84" s="14"/>
      <c r="T84" s="14"/>
      <c r="U84" s="24"/>
      <c r="V84" s="14"/>
      <c r="W84" s="14"/>
      <c r="X84" s="14"/>
      <c r="AC84" s="56"/>
      <c r="AD84" s="57"/>
    </row>
    <row r="85" spans="2:30" ht="15" customHeight="1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24"/>
      <c r="S85" s="14"/>
      <c r="T85" s="14"/>
      <c r="U85" s="24"/>
      <c r="V85" s="14"/>
      <c r="W85" s="14"/>
      <c r="X85" s="14"/>
      <c r="AC85" s="58"/>
      <c r="AD85" s="55"/>
    </row>
    <row r="86" spans="2:30" ht="15" customHeight="1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24"/>
      <c r="S86" s="14"/>
      <c r="T86" s="14"/>
      <c r="U86" s="24"/>
      <c r="V86" s="14"/>
      <c r="W86" s="14"/>
      <c r="X86" s="14"/>
      <c r="AC86" s="58"/>
      <c r="AD86" s="55"/>
    </row>
    <row r="87" spans="2:30" ht="15" customHeight="1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24"/>
      <c r="S87" s="14"/>
      <c r="T87" s="14"/>
      <c r="U87" s="24"/>
      <c r="V87" s="14"/>
      <c r="W87" s="14"/>
      <c r="X87" s="14"/>
      <c r="AC87" s="58"/>
      <c r="AD87" s="55"/>
    </row>
    <row r="88" spans="2:30" ht="15" customHeight="1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24"/>
      <c r="S88" s="14"/>
      <c r="T88" s="14"/>
      <c r="U88" s="24"/>
      <c r="V88" s="14"/>
      <c r="W88" s="14"/>
      <c r="X88" s="14"/>
      <c r="AC88" s="59"/>
      <c r="AD88" s="60"/>
    </row>
    <row r="89" spans="2:30" ht="15" customHeight="1">
      <c r="D89" s="14"/>
      <c r="E89" s="14"/>
      <c r="K89" s="14"/>
      <c r="L89" s="14"/>
      <c r="M89" s="14"/>
      <c r="N89" s="14"/>
      <c r="O89" s="14"/>
      <c r="P89" s="14"/>
      <c r="Q89" s="14"/>
      <c r="R89" s="24"/>
      <c r="S89" s="14"/>
      <c r="T89" s="14"/>
      <c r="U89" s="24"/>
      <c r="V89" s="14"/>
      <c r="W89" s="14"/>
      <c r="X89" s="14"/>
      <c r="AC89" s="59"/>
      <c r="AD89" s="60"/>
    </row>
    <row r="90" spans="2:30" ht="15" customHeight="1">
      <c r="D90" s="14"/>
      <c r="E90" s="14"/>
      <c r="K90" s="14"/>
      <c r="L90" s="14"/>
      <c r="M90" s="14"/>
      <c r="N90" s="14"/>
      <c r="O90" s="14"/>
      <c r="P90" s="14"/>
      <c r="Q90" s="14"/>
      <c r="R90" s="24"/>
      <c r="S90" s="14"/>
      <c r="T90" s="14"/>
      <c r="U90" s="24"/>
      <c r="V90" s="14"/>
      <c r="W90" s="14"/>
      <c r="X90" s="14"/>
      <c r="AC90" s="59"/>
      <c r="AD90" s="60"/>
    </row>
    <row r="91" spans="2:30" ht="15" customHeight="1">
      <c r="D91" s="14"/>
      <c r="E91" s="14"/>
      <c r="K91" s="14"/>
      <c r="L91" s="14"/>
      <c r="M91" s="14"/>
      <c r="N91" s="14"/>
      <c r="O91" s="14"/>
      <c r="P91" s="14"/>
      <c r="Q91" s="14"/>
      <c r="R91" s="24"/>
      <c r="S91" s="14"/>
      <c r="T91" s="14"/>
      <c r="U91" s="24"/>
      <c r="V91" s="14"/>
      <c r="W91" s="14"/>
      <c r="X91" s="14"/>
      <c r="AC91" s="59"/>
      <c r="AD91" s="60"/>
    </row>
    <row r="92" spans="2:30" ht="15" customHeight="1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24"/>
      <c r="S92" s="14"/>
      <c r="T92" s="14"/>
      <c r="U92" s="24"/>
      <c r="V92" s="14"/>
      <c r="W92" s="14"/>
      <c r="X92" s="14"/>
      <c r="AD92" s="60"/>
    </row>
    <row r="93" spans="2:30" ht="15" customHeight="1"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24"/>
      <c r="S93" s="14"/>
      <c r="T93" s="14"/>
      <c r="U93" s="24"/>
      <c r="V93" s="14"/>
      <c r="W93" s="14"/>
      <c r="X93" s="14"/>
      <c r="AD93" s="60"/>
    </row>
    <row r="94" spans="2:30" ht="15" customHeight="1"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24"/>
      <c r="S94" s="14"/>
      <c r="T94" s="14"/>
      <c r="U94" s="24"/>
      <c r="V94" s="14"/>
      <c r="W94" s="14"/>
      <c r="X94" s="14"/>
      <c r="AD94" s="60"/>
    </row>
    <row r="95" spans="2:30" ht="15" customHeight="1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24"/>
      <c r="S95" s="14"/>
      <c r="T95" s="14"/>
      <c r="U95" s="24"/>
      <c r="V95" s="14"/>
      <c r="W95" s="14"/>
      <c r="X95" s="14"/>
      <c r="AD95" s="60"/>
    </row>
    <row r="96" spans="2:30" ht="15" customHeight="1"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24"/>
      <c r="S96" s="14"/>
      <c r="T96" s="14"/>
      <c r="U96" s="24"/>
      <c r="V96" s="14"/>
      <c r="W96" s="14"/>
      <c r="X96" s="14"/>
      <c r="AD96" s="60"/>
    </row>
    <row r="97" spans="4:30" ht="15" customHeight="1">
      <c r="D97" s="14"/>
      <c r="E97" s="14"/>
      <c r="F97" s="14"/>
      <c r="G97" s="14"/>
      <c r="H97" s="14"/>
      <c r="I97" s="14"/>
      <c r="J97" s="14"/>
      <c r="AD97" s="60"/>
    </row>
    <row r="98" spans="4:30" ht="15" customHeight="1">
      <c r="F98" s="14"/>
      <c r="G98" s="14"/>
      <c r="H98" s="14"/>
      <c r="I98" s="14"/>
      <c r="J98" s="14"/>
      <c r="V98" s="14"/>
      <c r="AC98" s="24"/>
      <c r="AD98" s="60"/>
    </row>
    <row r="99" spans="4:30" ht="15" customHeight="1">
      <c r="F99" s="14"/>
      <c r="G99" s="14"/>
      <c r="H99" s="14"/>
      <c r="I99" s="14"/>
      <c r="J99" s="14"/>
      <c r="AC99" s="24"/>
      <c r="AD99" s="60"/>
    </row>
    <row r="100" spans="4:30" ht="15" customHeight="1">
      <c r="F100" s="14"/>
      <c r="G100" s="14"/>
      <c r="H100" s="14"/>
      <c r="I100" s="14"/>
      <c r="J100" s="14"/>
      <c r="AC100" s="24"/>
      <c r="AD100" s="60"/>
    </row>
    <row r="101" spans="4:30" ht="15" customHeight="1">
      <c r="F101" s="14"/>
      <c r="G101" s="14"/>
      <c r="H101" s="14"/>
      <c r="I101" s="14"/>
      <c r="J101" s="14"/>
      <c r="AC101" s="24"/>
      <c r="AD101" s="60"/>
    </row>
    <row r="102" spans="4:30" ht="15" customHeight="1">
      <c r="F102" s="14"/>
      <c r="G102" s="14"/>
      <c r="H102" s="14"/>
      <c r="I102" s="14"/>
      <c r="J102" s="14"/>
      <c r="AD102" s="60"/>
    </row>
    <row r="103" spans="4:30" ht="15" customHeight="1">
      <c r="F103" s="14"/>
      <c r="G103" s="14"/>
      <c r="H103" s="14"/>
      <c r="I103" s="14"/>
      <c r="J103" s="14"/>
      <c r="AD103" s="60"/>
    </row>
    <row r="104" spans="4:30" ht="15" customHeight="1">
      <c r="F104" s="14"/>
      <c r="G104" s="14"/>
      <c r="H104" s="14"/>
      <c r="I104" s="14"/>
      <c r="J104" s="14"/>
      <c r="AD104" s="60"/>
    </row>
    <row r="105" spans="4:30" ht="15" customHeight="1">
      <c r="F105" s="14"/>
      <c r="G105" s="14"/>
      <c r="H105" s="14"/>
      <c r="I105" s="14"/>
      <c r="J105" s="14"/>
      <c r="AD105" s="60"/>
    </row>
    <row r="106" spans="4:30" ht="15" customHeight="1">
      <c r="J106" s="14"/>
      <c r="AD106" s="60"/>
    </row>
    <row r="107" spans="4:30" ht="15" customHeight="1">
      <c r="J107" s="14"/>
      <c r="AD107" s="60"/>
    </row>
    <row r="108" spans="4:30" ht="15" customHeight="1">
      <c r="J108" s="14"/>
      <c r="AD108" s="60"/>
    </row>
    <row r="109" spans="4:30" ht="15" customHeight="1">
      <c r="AD109" s="60"/>
    </row>
    <row r="110" spans="4:30" ht="15" customHeight="1">
      <c r="AD110" s="60"/>
    </row>
    <row r="111" spans="4:30" ht="15" customHeight="1">
      <c r="AD111" s="60"/>
    </row>
    <row r="112" spans="4:30" ht="15" customHeight="1">
      <c r="AD112" s="60"/>
    </row>
    <row r="113" spans="30:30" ht="15" customHeight="1">
      <c r="AD113" s="60"/>
    </row>
    <row r="114" spans="30:30" ht="15" customHeight="1">
      <c r="AD114" s="60"/>
    </row>
    <row r="115" spans="30:30" ht="15" customHeight="1">
      <c r="AD115" s="53"/>
    </row>
  </sheetData>
  <mergeCells count="19">
    <mergeCell ref="M6:M7"/>
    <mergeCell ref="A6:A7"/>
    <mergeCell ref="D6:D7"/>
    <mergeCell ref="E6:E7"/>
    <mergeCell ref="F6:F7"/>
    <mergeCell ref="B6:B7"/>
    <mergeCell ref="C6:C7"/>
    <mergeCell ref="I6:I7"/>
    <mergeCell ref="H6:H7"/>
    <mergeCell ref="G6:G7"/>
    <mergeCell ref="K6:K7"/>
    <mergeCell ref="L6:L7"/>
    <mergeCell ref="J6:J7"/>
    <mergeCell ref="P6:U6"/>
    <mergeCell ref="V6:V7"/>
    <mergeCell ref="W6:W7"/>
    <mergeCell ref="X6:X7"/>
    <mergeCell ref="N6:N7"/>
    <mergeCell ref="O6:O7"/>
  </mergeCells>
  <pageMargins left="0.26" right="0" top="0.9" bottom="0" header="1.1100000000000001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6:AA105"/>
  <sheetViews>
    <sheetView zoomScale="90" zoomScaleNormal="90" workbookViewId="0">
      <pane xSplit="9" ySplit="10" topLeftCell="J11" activePane="bottomRight" state="frozen"/>
      <selection pane="topRight" activeCell="M1" sqref="M1"/>
      <selection pane="bottomLeft" activeCell="A5" sqref="A5"/>
      <selection pane="bottomRight" activeCell="B7" sqref="B7:Y15"/>
    </sheetView>
  </sheetViews>
  <sheetFormatPr defaultRowHeight="15" customHeight="1"/>
  <cols>
    <col min="1" max="1" width="9.140625" style="9"/>
    <col min="2" max="2" width="3" style="9" customWidth="1"/>
    <col min="3" max="3" width="13.140625" style="9" hidden="1" customWidth="1"/>
    <col min="4" max="4" width="12.140625" style="9" hidden="1" customWidth="1"/>
    <col min="5" max="5" width="24.5703125" style="9" customWidth="1"/>
    <col min="6" max="6" width="6.7109375" style="9" customWidth="1"/>
    <col min="7" max="7" width="6.5703125" style="9" customWidth="1"/>
    <col min="8" max="8" width="10.5703125" style="9" hidden="1" customWidth="1"/>
    <col min="9" max="9" width="5.5703125" style="9" hidden="1" customWidth="1"/>
    <col min="10" max="10" width="8.28515625" style="9" hidden="1" customWidth="1"/>
    <col min="11" max="11" width="9.5703125" style="9" hidden="1" customWidth="1"/>
    <col min="12" max="12" width="5.42578125" style="9" customWidth="1"/>
    <col min="13" max="13" width="6.85546875" style="9" customWidth="1"/>
    <col min="14" max="14" width="6.5703125" style="9" customWidth="1"/>
    <col min="15" max="15" width="5.7109375" style="9" customWidth="1"/>
    <col min="16" max="17" width="5.85546875" style="9" customWidth="1"/>
    <col min="18" max="18" width="7" style="9" customWidth="1"/>
    <col min="19" max="19" width="5.42578125" style="9" customWidth="1"/>
    <col min="20" max="20" width="5.7109375" style="9" customWidth="1"/>
    <col min="21" max="21" width="5.42578125" style="9" customWidth="1"/>
    <col min="22" max="22" width="5" style="9" customWidth="1"/>
    <col min="23" max="23" width="6" style="9" customWidth="1"/>
    <col min="24" max="24" width="7.42578125" style="9" customWidth="1"/>
    <col min="25" max="25" width="28.85546875" style="9" customWidth="1"/>
    <col min="26" max="26" width="8.140625" style="9" customWidth="1"/>
    <col min="27" max="27" width="7.7109375" style="9" customWidth="1"/>
    <col min="28" max="28" width="21" style="9" customWidth="1"/>
    <col min="29" max="29" width="3" style="9" bestFit="1" customWidth="1"/>
    <col min="30" max="16384" width="9.140625" style="9"/>
  </cols>
  <sheetData>
    <row r="6" spans="2:27" ht="15" customHeight="1" thickBot="1"/>
    <row r="7" spans="2:27" s="3" customFormat="1" ht="15" customHeight="1">
      <c r="B7" s="208"/>
      <c r="C7" s="209"/>
      <c r="D7" s="209"/>
      <c r="E7" s="209" t="s">
        <v>0</v>
      </c>
      <c r="F7" s="209"/>
      <c r="G7" s="209"/>
      <c r="H7" s="209"/>
      <c r="I7" s="209"/>
      <c r="J7" s="209"/>
      <c r="K7" s="209"/>
      <c r="L7" s="209" t="s">
        <v>21</v>
      </c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10"/>
    </row>
    <row r="8" spans="2:27" s="3" customFormat="1" ht="15" customHeight="1">
      <c r="B8" s="211"/>
      <c r="C8" s="212"/>
      <c r="D8" s="212"/>
      <c r="E8" s="212" t="s">
        <v>2</v>
      </c>
      <c r="F8" s="212"/>
      <c r="G8" s="212"/>
      <c r="H8" s="212"/>
      <c r="I8" s="212"/>
      <c r="J8" s="212"/>
      <c r="K8" s="212"/>
      <c r="L8" s="212" t="s">
        <v>3</v>
      </c>
      <c r="M8" s="212"/>
      <c r="N8" s="212"/>
      <c r="O8" s="212"/>
      <c r="P8" s="212"/>
      <c r="Q8" s="212"/>
      <c r="R8" s="212" t="str">
        <f>+'W-9A'!Q5</f>
        <v>FEB.-2023</v>
      </c>
      <c r="S8" s="212"/>
      <c r="T8" s="212"/>
      <c r="U8" s="212"/>
      <c r="V8" s="212"/>
      <c r="W8" s="212"/>
      <c r="X8" s="212"/>
      <c r="Y8" s="213"/>
    </row>
    <row r="9" spans="2:27" s="3" customFormat="1" ht="15" customHeight="1">
      <c r="B9" s="295" t="s">
        <v>84</v>
      </c>
      <c r="C9" s="289" t="s">
        <v>278</v>
      </c>
      <c r="D9" s="289" t="s">
        <v>277</v>
      </c>
      <c r="E9" s="292" t="s">
        <v>88</v>
      </c>
      <c r="F9" s="292" t="s">
        <v>6</v>
      </c>
      <c r="G9" s="292" t="s">
        <v>55</v>
      </c>
      <c r="H9" s="292" t="s">
        <v>89</v>
      </c>
      <c r="I9" s="292" t="s">
        <v>8</v>
      </c>
      <c r="J9" s="292" t="s">
        <v>140</v>
      </c>
      <c r="K9" s="292" t="s">
        <v>93</v>
      </c>
      <c r="L9" s="292" t="s">
        <v>85</v>
      </c>
      <c r="M9" s="292" t="s">
        <v>89</v>
      </c>
      <c r="N9" s="292" t="s">
        <v>8</v>
      </c>
      <c r="O9" s="292" t="s">
        <v>140</v>
      </c>
      <c r="P9" s="292" t="s">
        <v>93</v>
      </c>
      <c r="Q9" s="292" t="s">
        <v>16</v>
      </c>
      <c r="R9" s="292" t="s">
        <v>86</v>
      </c>
      <c r="S9" s="293" t="s">
        <v>9</v>
      </c>
      <c r="T9" s="293"/>
      <c r="U9" s="293"/>
      <c r="V9" s="293"/>
      <c r="W9" s="292" t="s">
        <v>91</v>
      </c>
      <c r="X9" s="292" t="s">
        <v>87</v>
      </c>
      <c r="Y9" s="294" t="s">
        <v>92</v>
      </c>
    </row>
    <row r="10" spans="2:27" s="3" customFormat="1" ht="15" customHeight="1">
      <c r="B10" s="295"/>
      <c r="C10" s="289"/>
      <c r="D10" s="289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14" t="s">
        <v>12</v>
      </c>
      <c r="T10" s="214" t="s">
        <v>13</v>
      </c>
      <c r="U10" s="214" t="s">
        <v>14</v>
      </c>
      <c r="V10" s="214" t="s">
        <v>15</v>
      </c>
      <c r="W10" s="292"/>
      <c r="X10" s="292"/>
      <c r="Y10" s="294"/>
    </row>
    <row r="11" spans="2:27" ht="36" customHeight="1">
      <c r="B11" s="215">
        <v>1</v>
      </c>
      <c r="C11" s="216" t="s">
        <v>324</v>
      </c>
      <c r="D11" s="216">
        <v>2502209249</v>
      </c>
      <c r="E11" s="216" t="s">
        <v>71</v>
      </c>
      <c r="F11" s="216" t="s">
        <v>22</v>
      </c>
      <c r="G11" s="216">
        <f t="shared" ref="G11" si="0">+H11+I11+J11+K11</f>
        <v>21000</v>
      </c>
      <c r="H11" s="216">
        <v>14700</v>
      </c>
      <c r="I11" s="216">
        <v>4200</v>
      </c>
      <c r="J11" s="216">
        <v>1050</v>
      </c>
      <c r="K11" s="216">
        <v>1050</v>
      </c>
      <c r="L11" s="121">
        <v>24</v>
      </c>
      <c r="M11" s="216">
        <f>ROUND(H11/24*L11,0)</f>
        <v>14700</v>
      </c>
      <c r="N11" s="216">
        <f>ROUND(I11/24*L11,0)</f>
        <v>4200</v>
      </c>
      <c r="O11" s="216">
        <f>ROUND(J11/24*L11,0)</f>
        <v>1050</v>
      </c>
      <c r="P11" s="216">
        <f>ROUND(K11/24*L11,0)</f>
        <v>1050</v>
      </c>
      <c r="Q11" s="64">
        <v>4000</v>
      </c>
      <c r="R11" s="216">
        <f t="shared" ref="R11" si="1">SUM(M11:Q11)</f>
        <v>25000</v>
      </c>
      <c r="S11" s="218">
        <f t="shared" ref="S11" si="2">ROUND(IF(M11&gt;=15000,(15000*12%),(M11*12%)),0)</f>
        <v>1764</v>
      </c>
      <c r="T11" s="216">
        <f t="shared" ref="T11" si="3">ROUNDUP(R11*0.75%,0)</f>
        <v>188</v>
      </c>
      <c r="U11" s="137">
        <f>SUM(IF(R11&gt;=10001,"300",IF(R11&gt;=7501,"175",)))</f>
        <v>300</v>
      </c>
      <c r="V11" s="216">
        <v>0</v>
      </c>
      <c r="W11" s="216">
        <f t="shared" ref="W11" si="4">SUM(S11:V11)</f>
        <v>2252</v>
      </c>
      <c r="X11" s="216">
        <f t="shared" ref="X11" si="5">+R11-W11</f>
        <v>22748</v>
      </c>
      <c r="Y11" s="219"/>
      <c r="Z11" s="9">
        <v>25000</v>
      </c>
      <c r="AA11" s="9">
        <f t="shared" ref="AA11" si="6">+Z11-R11</f>
        <v>0</v>
      </c>
    </row>
    <row r="12" spans="2:27" ht="24.75" customHeight="1"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65">
        <f t="shared" ref="M12:X12" si="7">SUM(M11:M11)</f>
        <v>14700</v>
      </c>
      <c r="N12" s="65">
        <f t="shared" si="7"/>
        <v>4200</v>
      </c>
      <c r="O12" s="65">
        <f t="shared" si="7"/>
        <v>1050</v>
      </c>
      <c r="P12" s="65">
        <f t="shared" si="7"/>
        <v>1050</v>
      </c>
      <c r="Q12" s="65">
        <f t="shared" si="7"/>
        <v>4000</v>
      </c>
      <c r="R12" s="65">
        <f t="shared" si="7"/>
        <v>25000</v>
      </c>
      <c r="S12" s="65">
        <f t="shared" si="7"/>
        <v>1764</v>
      </c>
      <c r="T12" s="65">
        <f t="shared" si="7"/>
        <v>188</v>
      </c>
      <c r="U12" s="65">
        <f t="shared" si="7"/>
        <v>300</v>
      </c>
      <c r="V12" s="65">
        <f t="shared" si="7"/>
        <v>0</v>
      </c>
      <c r="W12" s="65">
        <f t="shared" si="7"/>
        <v>2252</v>
      </c>
      <c r="X12" s="65">
        <f t="shared" si="7"/>
        <v>22748</v>
      </c>
      <c r="Y12" s="213"/>
    </row>
    <row r="13" spans="2:27" ht="24.75" customHeight="1"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213"/>
    </row>
    <row r="14" spans="2:27" ht="24.75" customHeight="1">
      <c r="B14" s="185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65"/>
      <c r="S14" s="65"/>
      <c r="T14" s="65"/>
      <c r="U14" s="65"/>
      <c r="V14" s="65"/>
      <c r="W14" s="65"/>
      <c r="X14" s="65"/>
      <c r="Y14" s="186"/>
    </row>
    <row r="15" spans="2:27" ht="24.75" customHeight="1" thickBot="1">
      <c r="B15" s="187"/>
      <c r="C15" s="188"/>
      <c r="D15" s="188"/>
      <c r="E15" s="188"/>
      <c r="F15" s="188"/>
      <c r="G15" s="188"/>
      <c r="H15" s="188"/>
      <c r="I15" s="188"/>
      <c r="J15" s="188"/>
      <c r="K15" s="188">
        <f>17770-25000</f>
        <v>-7230</v>
      </c>
      <c r="L15" s="188"/>
      <c r="M15" s="189"/>
      <c r="N15" s="189"/>
      <c r="O15" s="189"/>
      <c r="P15" s="189"/>
      <c r="Q15" s="189"/>
      <c r="R15" s="190"/>
      <c r="S15" s="190"/>
      <c r="T15" s="190"/>
      <c r="U15" s="190"/>
      <c r="V15" s="190"/>
      <c r="W15" s="190"/>
      <c r="X15" s="190"/>
      <c r="Y15" s="191"/>
    </row>
    <row r="16" spans="2:27" ht="15" customHeight="1">
      <c r="U16" s="1">
        <f>ROUND(175*0,0)</f>
        <v>0</v>
      </c>
      <c r="V16" s="9">
        <f>+V12/12</f>
        <v>0</v>
      </c>
    </row>
    <row r="17" spans="21:21" ht="15" customHeight="1">
      <c r="U17" s="3">
        <f>+U16/175</f>
        <v>0</v>
      </c>
    </row>
    <row r="18" spans="21:21" ht="15" customHeight="1">
      <c r="U18" s="9">
        <f>ROUND((U12-U16)/200,0)</f>
        <v>2</v>
      </c>
    </row>
    <row r="22" spans="21:21" ht="24" customHeight="1"/>
    <row r="23" spans="21:21" ht="24" customHeight="1"/>
    <row r="24" spans="21:21" ht="24" customHeight="1"/>
    <row r="25" spans="21:21" ht="24" customHeight="1"/>
    <row r="26" spans="21:21" ht="24" customHeight="1"/>
    <row r="27" spans="21:21" ht="24" customHeight="1"/>
    <row r="28" spans="21:21" ht="24" customHeight="1"/>
    <row r="29" spans="21:21" ht="24" customHeight="1"/>
    <row r="30" spans="21:21" ht="24" customHeight="1"/>
    <row r="31" spans="21:21" ht="24" customHeight="1"/>
    <row r="32" spans="21:21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17.25" customHeight="1"/>
    <row r="72" ht="17.25" customHeight="1"/>
    <row r="73" ht="19.5" customHeight="1"/>
    <row r="74" ht="21.75" customHeight="1"/>
    <row r="75" ht="18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</sheetData>
  <mergeCells count="21">
    <mergeCell ref="S9:V9"/>
    <mergeCell ref="B9:B10"/>
    <mergeCell ref="C9:C10"/>
    <mergeCell ref="D9:D10"/>
    <mergeCell ref="E9:E10"/>
    <mergeCell ref="W9:W10"/>
    <mergeCell ref="X9:X10"/>
    <mergeCell ref="Y9:Y10"/>
    <mergeCell ref="F9:F10"/>
    <mergeCell ref="G9:G10"/>
    <mergeCell ref="H9:H10"/>
    <mergeCell ref="J9:J10"/>
    <mergeCell ref="K9:K10"/>
    <mergeCell ref="L9:L10"/>
    <mergeCell ref="O9:O10"/>
    <mergeCell ref="P9:P10"/>
    <mergeCell ref="Q9:Q10"/>
    <mergeCell ref="I9:I10"/>
    <mergeCell ref="M9:M10"/>
    <mergeCell ref="N9:N10"/>
    <mergeCell ref="R9:R10"/>
  </mergeCells>
  <printOptions horizontalCentered="1"/>
  <pageMargins left="0" right="0" top="1.39" bottom="0" header="1.51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2:AF75"/>
  <sheetViews>
    <sheetView zoomScale="90" zoomScaleNormal="90" workbookViewId="0">
      <pane xSplit="10" ySplit="7" topLeftCell="K8" activePane="bottomRight" state="frozen"/>
      <selection pane="topRight" activeCell="M1" sqref="M1"/>
      <selection pane="bottomLeft" activeCell="A5" sqref="A5"/>
      <selection pane="bottomRight" activeCell="A3" sqref="A3:X36"/>
    </sheetView>
  </sheetViews>
  <sheetFormatPr defaultRowHeight="24" customHeight="1"/>
  <cols>
    <col min="1" max="1" width="5.42578125" style="14" customWidth="1"/>
    <col min="2" max="2" width="14.5703125" style="14" hidden="1" customWidth="1"/>
    <col min="3" max="3" width="13.42578125" style="14" hidden="1" customWidth="1"/>
    <col min="4" max="4" width="38.7109375" style="42" bestFit="1" customWidth="1"/>
    <col min="5" max="5" width="11.42578125" style="28" hidden="1" customWidth="1"/>
    <col min="6" max="6" width="10.85546875" style="28" bestFit="1" customWidth="1"/>
    <col min="7" max="7" width="10.42578125" style="28" hidden="1" customWidth="1"/>
    <col min="8" max="8" width="10.5703125" style="28" hidden="1" customWidth="1"/>
    <col min="9" max="9" width="9.5703125" style="28" hidden="1" customWidth="1"/>
    <col min="10" max="10" width="5.28515625" style="28" customWidth="1"/>
    <col min="11" max="11" width="8" style="28" customWidth="1"/>
    <col min="12" max="12" width="8.140625" style="28" customWidth="1"/>
    <col min="13" max="13" width="7.5703125" style="28" customWidth="1"/>
    <col min="14" max="14" width="7.85546875" style="28" customWidth="1"/>
    <col min="15" max="15" width="8.85546875" style="28" customWidth="1"/>
    <col min="16" max="16" width="8" style="28" customWidth="1"/>
    <col min="17" max="17" width="6.7109375" style="28" customWidth="1"/>
    <col min="18" max="18" width="6.5703125" style="28" customWidth="1"/>
    <col min="19" max="19" width="8.85546875" style="28" customWidth="1"/>
    <col min="20" max="20" width="9.7109375" style="28" bestFit="1" customWidth="1"/>
    <col min="21" max="21" width="7.140625" style="28" customWidth="1"/>
    <col min="22" max="22" width="8.28515625" style="28" customWidth="1"/>
    <col min="23" max="23" width="8.85546875" style="28" customWidth="1"/>
    <col min="24" max="24" width="25.28515625" style="28" customWidth="1"/>
    <col min="25" max="25" width="8.7109375" style="28" customWidth="1"/>
    <col min="26" max="26" width="9.28515625" style="28" customWidth="1"/>
    <col min="27" max="27" width="6.42578125" style="28" customWidth="1"/>
    <col min="28" max="28" width="8.28515625" style="28" customWidth="1"/>
    <col min="29" max="29" width="30.85546875" style="14" customWidth="1"/>
    <col min="30" max="30" width="3.28515625" style="14" bestFit="1" customWidth="1"/>
    <col min="31" max="16384" width="9.140625" style="28"/>
  </cols>
  <sheetData>
    <row r="2" spans="1:32" ht="24" customHeight="1" thickBot="1"/>
    <row r="3" spans="1:32" ht="24" customHeight="1">
      <c r="A3" s="71"/>
      <c r="B3" s="72"/>
      <c r="C3" s="72"/>
      <c r="D3" s="96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32" ht="24" customHeight="1">
      <c r="A4" s="99"/>
      <c r="B4" s="78"/>
      <c r="C4" s="78"/>
      <c r="D4" s="78" t="s">
        <v>0</v>
      </c>
      <c r="E4" s="78"/>
      <c r="F4" s="78"/>
      <c r="G4" s="78"/>
      <c r="H4" s="78"/>
      <c r="I4" s="78"/>
      <c r="J4" s="78" t="s">
        <v>32</v>
      </c>
      <c r="K4" s="78"/>
      <c r="L4" s="78"/>
      <c r="M4" s="78"/>
      <c r="N4" s="78"/>
      <c r="O4" s="78"/>
      <c r="P4" s="78"/>
      <c r="Q4" s="78"/>
      <c r="R4" s="14"/>
      <c r="S4" s="14"/>
      <c r="T4" s="14"/>
      <c r="U4" s="14"/>
      <c r="V4" s="14"/>
      <c r="W4" s="14"/>
      <c r="X4" s="74"/>
    </row>
    <row r="5" spans="1:32" ht="24" customHeight="1" thickBot="1">
      <c r="A5" s="99"/>
      <c r="B5" s="78"/>
      <c r="C5" s="78"/>
      <c r="D5" s="78" t="s">
        <v>2</v>
      </c>
      <c r="E5" s="78"/>
      <c r="F5" s="78"/>
      <c r="G5" s="78"/>
      <c r="H5" s="78"/>
      <c r="I5" s="78"/>
      <c r="J5" s="78" t="s">
        <v>3</v>
      </c>
      <c r="K5" s="78"/>
      <c r="L5" s="78"/>
      <c r="M5" s="78"/>
      <c r="N5" s="78"/>
      <c r="O5" s="78"/>
      <c r="P5" s="78" t="str">
        <f>+'W-9A'!Q5</f>
        <v>FEB.-2023</v>
      </c>
      <c r="Q5" s="78"/>
      <c r="R5" s="14"/>
      <c r="S5" s="14"/>
      <c r="T5" s="14"/>
      <c r="U5" s="14"/>
      <c r="V5" s="14"/>
      <c r="W5" s="14"/>
      <c r="X5" s="74"/>
    </row>
    <row r="6" spans="1:32" ht="18" customHeight="1">
      <c r="A6" s="301" t="s">
        <v>84</v>
      </c>
      <c r="B6" s="299" t="s">
        <v>278</v>
      </c>
      <c r="C6" s="299" t="s">
        <v>277</v>
      </c>
      <c r="D6" s="299" t="s">
        <v>88</v>
      </c>
      <c r="E6" s="299" t="s">
        <v>6</v>
      </c>
      <c r="F6" s="299" t="s">
        <v>55</v>
      </c>
      <c r="G6" s="223" t="s">
        <v>89</v>
      </c>
      <c r="H6" s="223" t="s">
        <v>8</v>
      </c>
      <c r="I6" s="223" t="s">
        <v>141</v>
      </c>
      <c r="J6" s="299" t="s">
        <v>85</v>
      </c>
      <c r="K6" s="223" t="s">
        <v>89</v>
      </c>
      <c r="L6" s="223" t="s">
        <v>8</v>
      </c>
      <c r="M6" s="223" t="s">
        <v>141</v>
      </c>
      <c r="N6" s="299" t="s">
        <v>16</v>
      </c>
      <c r="O6" s="299" t="s">
        <v>86</v>
      </c>
      <c r="P6" s="296" t="s">
        <v>9</v>
      </c>
      <c r="Q6" s="297"/>
      <c r="R6" s="297"/>
      <c r="S6" s="297"/>
      <c r="T6" s="297"/>
      <c r="U6" s="298"/>
      <c r="V6" s="299" t="s">
        <v>91</v>
      </c>
      <c r="W6" s="299" t="s">
        <v>87</v>
      </c>
      <c r="X6" s="300" t="s">
        <v>92</v>
      </c>
    </row>
    <row r="7" spans="1:32" ht="18" customHeight="1">
      <c r="A7" s="278"/>
      <c r="B7" s="279"/>
      <c r="C7" s="279"/>
      <c r="D7" s="279"/>
      <c r="E7" s="279"/>
      <c r="F7" s="279"/>
      <c r="G7" s="142"/>
      <c r="H7" s="142"/>
      <c r="I7" s="143"/>
      <c r="J7" s="279"/>
      <c r="K7" s="142"/>
      <c r="L7" s="142"/>
      <c r="M7" s="143"/>
      <c r="N7" s="279"/>
      <c r="O7" s="279"/>
      <c r="P7" s="64" t="s">
        <v>12</v>
      </c>
      <c r="Q7" s="64" t="s">
        <v>13</v>
      </c>
      <c r="R7" s="64" t="s">
        <v>14</v>
      </c>
      <c r="S7" s="64" t="s">
        <v>202</v>
      </c>
      <c r="T7" s="64" t="s">
        <v>1748</v>
      </c>
      <c r="U7" s="64" t="s">
        <v>202</v>
      </c>
      <c r="V7" s="279"/>
      <c r="W7" s="279"/>
      <c r="X7" s="303"/>
    </row>
    <row r="8" spans="1:32" ht="84.95" customHeight="1">
      <c r="A8" s="155">
        <v>1</v>
      </c>
      <c r="B8" s="64" t="s">
        <v>763</v>
      </c>
      <c r="C8" s="157" t="s">
        <v>762</v>
      </c>
      <c r="D8" s="119" t="s">
        <v>260</v>
      </c>
      <c r="E8" s="64" t="s">
        <v>18</v>
      </c>
      <c r="F8" s="118">
        <f t="shared" ref="F8" si="0">+G8+H8+I8+J8</f>
        <v>18023</v>
      </c>
      <c r="G8" s="118">
        <v>13570</v>
      </c>
      <c r="H8" s="118">
        <v>3000</v>
      </c>
      <c r="I8" s="118">
        <v>1430</v>
      </c>
      <c r="J8" s="118">
        <v>23</v>
      </c>
      <c r="K8" s="64">
        <f>ROUND(G8/24*J8,0)</f>
        <v>13005</v>
      </c>
      <c r="L8" s="64">
        <f>ROUND(H8/24*J8,0)</f>
        <v>2875</v>
      </c>
      <c r="M8" s="64">
        <f>ROUND(I8/24*J8,0)</f>
        <v>1370</v>
      </c>
      <c r="N8" s="64">
        <v>750</v>
      </c>
      <c r="O8" s="64">
        <f t="shared" ref="O8" si="1">SUM(K8:N8)</f>
        <v>18000</v>
      </c>
      <c r="P8" s="122">
        <f t="shared" ref="P8" si="2">ROUND(IF(K8&gt;=15000,(15000*12%),(K8*12%)),0)</f>
        <v>1561</v>
      </c>
      <c r="Q8" s="64">
        <f t="shared" ref="Q8" si="3">ROUNDUP(O8*0.75%,0)</f>
        <v>135</v>
      </c>
      <c r="R8" s="121">
        <f>SUM(IF(O8&gt;=10001,"300",IF(O8&gt;=7501,"175",)))</f>
        <v>300</v>
      </c>
      <c r="S8" s="64">
        <v>2000</v>
      </c>
      <c r="T8" s="64"/>
      <c r="U8" s="121">
        <f t="shared" ref="U8" si="4">+O8-Y8</f>
        <v>0</v>
      </c>
      <c r="V8" s="121">
        <f>SUM(P8:U8)</f>
        <v>3996</v>
      </c>
      <c r="W8" s="64">
        <f t="shared" ref="W8" si="5">+O8-V8</f>
        <v>14004</v>
      </c>
      <c r="X8" s="173"/>
      <c r="Y8" s="14">
        <v>18000</v>
      </c>
      <c r="Z8" s="28">
        <f t="shared" ref="Z8" si="6">+Y8-O8</f>
        <v>0</v>
      </c>
      <c r="AA8" s="28">
        <f t="shared" ref="AA8" si="7">+ROUND(Y8/AB8,0)</f>
        <v>26</v>
      </c>
      <c r="AB8" s="28">
        <f t="shared" ref="AB8" si="8">+ROUND(F8/26,0)</f>
        <v>693</v>
      </c>
      <c r="AC8" s="14" t="s">
        <v>260</v>
      </c>
      <c r="AD8" s="55">
        <v>23</v>
      </c>
      <c r="AE8" s="28">
        <v>18000</v>
      </c>
      <c r="AF8" s="28">
        <v>18000</v>
      </c>
    </row>
    <row r="9" spans="1:32" ht="84.95" customHeight="1">
      <c r="A9" s="155">
        <v>2</v>
      </c>
      <c r="B9" s="64" t="s">
        <v>764</v>
      </c>
      <c r="C9" s="157">
        <v>2501949503</v>
      </c>
      <c r="D9" s="64" t="s">
        <v>721</v>
      </c>
      <c r="E9" s="64" t="s">
        <v>18</v>
      </c>
      <c r="F9" s="64">
        <v>14249</v>
      </c>
      <c r="G9" s="118">
        <v>13570</v>
      </c>
      <c r="H9" s="118">
        <f t="shared" ref="H9:H22" si="9">14249-G9</f>
        <v>679</v>
      </c>
      <c r="I9" s="64">
        <v>0</v>
      </c>
      <c r="J9" s="121">
        <v>21</v>
      </c>
      <c r="K9" s="64">
        <f t="shared" ref="K9:K33" si="10">ROUND(G9/24*J9,0)</f>
        <v>11874</v>
      </c>
      <c r="L9" s="64">
        <f t="shared" ref="L9:L33" si="11">ROUND(H9/24*J9,0)</f>
        <v>594</v>
      </c>
      <c r="M9" s="64">
        <f t="shared" ref="M9:M33" si="12">ROUND(I9/24*J9,0)</f>
        <v>0</v>
      </c>
      <c r="N9" s="64">
        <v>0</v>
      </c>
      <c r="O9" s="64">
        <f t="shared" ref="O9:O33" si="13">SUM(K9:N9)</f>
        <v>12468</v>
      </c>
      <c r="P9" s="122">
        <f t="shared" ref="P9:P33" si="14">ROUND(IF(K9&gt;=15000,(15000*12%),(K9*12%)),0)</f>
        <v>1425</v>
      </c>
      <c r="Q9" s="64">
        <f t="shared" ref="Q9:Q33" si="15">ROUNDUP(O9*0.75%,0)</f>
        <v>94</v>
      </c>
      <c r="R9" s="121">
        <f t="shared" ref="R9:R33" si="16">SUM(IF(O9&gt;=10001,"300",IF(O9&gt;=7501,"175",)))</f>
        <v>300</v>
      </c>
      <c r="S9" s="64">
        <v>0</v>
      </c>
      <c r="T9" s="64">
        <v>150</v>
      </c>
      <c r="U9" s="121">
        <f t="shared" ref="U9:U33" si="17">+O9-Y9</f>
        <v>268</v>
      </c>
      <c r="V9" s="121">
        <f t="shared" ref="V9:V33" si="18">SUM(P9:U9)</f>
        <v>2237</v>
      </c>
      <c r="W9" s="64">
        <f t="shared" ref="W9:W33" si="19">+O9-V9</f>
        <v>10231</v>
      </c>
      <c r="X9" s="173"/>
      <c r="Y9" s="14">
        <v>12200</v>
      </c>
      <c r="Z9" s="28">
        <f t="shared" ref="Z9:Z33" si="20">+Y9-O9</f>
        <v>-268</v>
      </c>
      <c r="AA9" s="28">
        <f t="shared" ref="AA9:AA33" si="21">+ROUND(Y9/AB9,0)</f>
        <v>22</v>
      </c>
      <c r="AB9" s="28">
        <f t="shared" ref="AB9:AB33" si="22">+ROUND(F9/26,0)</f>
        <v>548</v>
      </c>
      <c r="AC9" s="14" t="s">
        <v>721</v>
      </c>
      <c r="AD9" s="55">
        <v>21</v>
      </c>
      <c r="AE9" s="28">
        <v>10000</v>
      </c>
      <c r="AF9" s="28">
        <v>12200</v>
      </c>
    </row>
    <row r="10" spans="1:32" ht="84.95" customHeight="1">
      <c r="A10" s="155">
        <v>3</v>
      </c>
      <c r="B10" s="64" t="s">
        <v>740</v>
      </c>
      <c r="C10" s="64">
        <v>2501934894</v>
      </c>
      <c r="D10" s="64" t="s">
        <v>261</v>
      </c>
      <c r="E10" s="64" t="s">
        <v>18</v>
      </c>
      <c r="F10" s="64">
        <v>14249</v>
      </c>
      <c r="G10" s="118">
        <v>13570</v>
      </c>
      <c r="H10" s="118">
        <f t="shared" si="9"/>
        <v>679</v>
      </c>
      <c r="I10" s="64">
        <v>0</v>
      </c>
      <c r="J10" s="121">
        <v>22</v>
      </c>
      <c r="K10" s="64">
        <f t="shared" si="10"/>
        <v>12439</v>
      </c>
      <c r="L10" s="64">
        <f t="shared" si="11"/>
        <v>622</v>
      </c>
      <c r="M10" s="64">
        <f t="shared" si="12"/>
        <v>0</v>
      </c>
      <c r="N10" s="64">
        <v>0</v>
      </c>
      <c r="O10" s="64">
        <f t="shared" si="13"/>
        <v>13061</v>
      </c>
      <c r="P10" s="122">
        <f t="shared" si="14"/>
        <v>1493</v>
      </c>
      <c r="Q10" s="64">
        <f t="shared" si="15"/>
        <v>98</v>
      </c>
      <c r="R10" s="121">
        <f t="shared" si="16"/>
        <v>300</v>
      </c>
      <c r="S10" s="64">
        <v>0</v>
      </c>
      <c r="T10" s="64"/>
      <c r="U10" s="121">
        <f t="shared" si="17"/>
        <v>461</v>
      </c>
      <c r="V10" s="121">
        <f t="shared" si="18"/>
        <v>2352</v>
      </c>
      <c r="W10" s="64">
        <f t="shared" si="19"/>
        <v>10709</v>
      </c>
      <c r="X10" s="173"/>
      <c r="Y10" s="14">
        <v>12600</v>
      </c>
      <c r="Z10" s="28">
        <f t="shared" si="20"/>
        <v>-461</v>
      </c>
      <c r="AA10" s="28">
        <f t="shared" si="21"/>
        <v>23</v>
      </c>
      <c r="AB10" s="28">
        <f t="shared" si="22"/>
        <v>548</v>
      </c>
      <c r="AC10" s="14" t="s">
        <v>261</v>
      </c>
      <c r="AD10" s="55">
        <v>22</v>
      </c>
      <c r="AE10" s="28">
        <v>10000</v>
      </c>
      <c r="AF10" s="28">
        <v>12600</v>
      </c>
    </row>
    <row r="11" spans="1:32" ht="84.95" customHeight="1">
      <c r="A11" s="155">
        <v>4</v>
      </c>
      <c r="B11" s="64" t="s">
        <v>739</v>
      </c>
      <c r="C11" s="64">
        <v>2502209247</v>
      </c>
      <c r="D11" s="64" t="s">
        <v>66</v>
      </c>
      <c r="E11" s="64" t="s">
        <v>18</v>
      </c>
      <c r="F11" s="64">
        <v>14249</v>
      </c>
      <c r="G11" s="118">
        <v>13570</v>
      </c>
      <c r="H11" s="118">
        <f t="shared" si="9"/>
        <v>679</v>
      </c>
      <c r="I11" s="64">
        <v>0</v>
      </c>
      <c r="J11" s="121">
        <v>12</v>
      </c>
      <c r="K11" s="64">
        <f t="shared" si="10"/>
        <v>6785</v>
      </c>
      <c r="L11" s="64">
        <f t="shared" si="11"/>
        <v>340</v>
      </c>
      <c r="M11" s="64">
        <f t="shared" si="12"/>
        <v>0</v>
      </c>
      <c r="N11" s="64">
        <v>753</v>
      </c>
      <c r="O11" s="64">
        <f t="shared" si="13"/>
        <v>7878</v>
      </c>
      <c r="P11" s="122">
        <f t="shared" si="14"/>
        <v>814</v>
      </c>
      <c r="Q11" s="64">
        <f t="shared" si="15"/>
        <v>60</v>
      </c>
      <c r="R11" s="121">
        <f t="shared" si="16"/>
        <v>175</v>
      </c>
      <c r="S11" s="64">
        <v>0</v>
      </c>
      <c r="T11" s="64">
        <v>100</v>
      </c>
      <c r="U11" s="121">
        <f t="shared" si="17"/>
        <v>0</v>
      </c>
      <c r="V11" s="121">
        <f t="shared" si="18"/>
        <v>1149</v>
      </c>
      <c r="W11" s="64">
        <f t="shared" si="19"/>
        <v>6729</v>
      </c>
      <c r="X11" s="173"/>
      <c r="Y11" s="14">
        <v>7878</v>
      </c>
      <c r="Z11" s="28">
        <f t="shared" si="20"/>
        <v>0</v>
      </c>
      <c r="AA11" s="28">
        <f t="shared" si="21"/>
        <v>14</v>
      </c>
      <c r="AB11" s="28">
        <f t="shared" si="22"/>
        <v>548</v>
      </c>
      <c r="AC11" s="14" t="s">
        <v>66</v>
      </c>
      <c r="AD11" s="55">
        <v>12</v>
      </c>
      <c r="AE11" s="28">
        <v>12000</v>
      </c>
      <c r="AF11" s="28">
        <v>7878</v>
      </c>
    </row>
    <row r="12" spans="1:32" ht="84.95" customHeight="1">
      <c r="A12" s="155">
        <v>5</v>
      </c>
      <c r="B12" s="64" t="s">
        <v>738</v>
      </c>
      <c r="C12" s="64">
        <v>2502864156</v>
      </c>
      <c r="D12" s="64" t="s">
        <v>68</v>
      </c>
      <c r="E12" s="64" t="s">
        <v>18</v>
      </c>
      <c r="F12" s="64">
        <v>14249</v>
      </c>
      <c r="G12" s="118">
        <v>13570</v>
      </c>
      <c r="H12" s="118">
        <f t="shared" si="9"/>
        <v>679</v>
      </c>
      <c r="I12" s="64">
        <v>0</v>
      </c>
      <c r="J12" s="121">
        <v>21</v>
      </c>
      <c r="K12" s="64">
        <f t="shared" si="10"/>
        <v>11874</v>
      </c>
      <c r="L12" s="64">
        <f t="shared" si="11"/>
        <v>594</v>
      </c>
      <c r="M12" s="64">
        <f t="shared" si="12"/>
        <v>0</v>
      </c>
      <c r="N12" s="64">
        <v>389</v>
      </c>
      <c r="O12" s="64">
        <f t="shared" si="13"/>
        <v>12857</v>
      </c>
      <c r="P12" s="122">
        <f t="shared" si="14"/>
        <v>1425</v>
      </c>
      <c r="Q12" s="64">
        <f t="shared" si="15"/>
        <v>97</v>
      </c>
      <c r="R12" s="121">
        <f t="shared" si="16"/>
        <v>300</v>
      </c>
      <c r="S12" s="64">
        <v>0</v>
      </c>
      <c r="T12" s="64">
        <v>150</v>
      </c>
      <c r="U12" s="121">
        <f t="shared" si="17"/>
        <v>0</v>
      </c>
      <c r="V12" s="121">
        <f t="shared" si="18"/>
        <v>1972</v>
      </c>
      <c r="W12" s="64">
        <f t="shared" si="19"/>
        <v>10885</v>
      </c>
      <c r="X12" s="173"/>
      <c r="Y12" s="14">
        <v>12857</v>
      </c>
      <c r="Z12" s="28">
        <f t="shared" si="20"/>
        <v>0</v>
      </c>
      <c r="AA12" s="28">
        <f t="shared" si="21"/>
        <v>23</v>
      </c>
      <c r="AB12" s="28">
        <f t="shared" si="22"/>
        <v>548</v>
      </c>
      <c r="AC12" s="14" t="s">
        <v>68</v>
      </c>
      <c r="AD12" s="55">
        <v>21</v>
      </c>
      <c r="AE12" s="28">
        <v>12000</v>
      </c>
      <c r="AF12" s="28">
        <v>12857</v>
      </c>
    </row>
    <row r="13" spans="1:32" ht="84.95" customHeight="1">
      <c r="A13" s="155">
        <v>6</v>
      </c>
      <c r="B13" s="64" t="s">
        <v>737</v>
      </c>
      <c r="C13" s="157">
        <v>2502506518</v>
      </c>
      <c r="D13" s="64" t="s">
        <v>76</v>
      </c>
      <c r="E13" s="64" t="s">
        <v>18</v>
      </c>
      <c r="F13" s="64">
        <v>14249</v>
      </c>
      <c r="G13" s="118">
        <v>13570</v>
      </c>
      <c r="H13" s="118">
        <f t="shared" si="9"/>
        <v>679</v>
      </c>
      <c r="I13" s="64">
        <v>0</v>
      </c>
      <c r="J13" s="121">
        <v>20</v>
      </c>
      <c r="K13" s="64">
        <f t="shared" si="10"/>
        <v>11308</v>
      </c>
      <c r="L13" s="64">
        <f t="shared" si="11"/>
        <v>566</v>
      </c>
      <c r="M13" s="64">
        <f t="shared" si="12"/>
        <v>0</v>
      </c>
      <c r="N13" s="64">
        <v>532</v>
      </c>
      <c r="O13" s="64">
        <f t="shared" si="13"/>
        <v>12406</v>
      </c>
      <c r="P13" s="122">
        <f t="shared" si="14"/>
        <v>1357</v>
      </c>
      <c r="Q13" s="64">
        <f t="shared" si="15"/>
        <v>94</v>
      </c>
      <c r="R13" s="121">
        <f t="shared" si="16"/>
        <v>300</v>
      </c>
      <c r="S13" s="64">
        <v>0</v>
      </c>
      <c r="T13" s="64">
        <v>150</v>
      </c>
      <c r="U13" s="121">
        <f t="shared" si="17"/>
        <v>0</v>
      </c>
      <c r="V13" s="121">
        <f t="shared" si="18"/>
        <v>1901</v>
      </c>
      <c r="W13" s="64">
        <f t="shared" si="19"/>
        <v>10505</v>
      </c>
      <c r="X13" s="173"/>
      <c r="Y13" s="14">
        <v>12406</v>
      </c>
      <c r="Z13" s="28">
        <f t="shared" si="20"/>
        <v>0</v>
      </c>
      <c r="AA13" s="28">
        <f t="shared" si="21"/>
        <v>23</v>
      </c>
      <c r="AB13" s="28">
        <f t="shared" si="22"/>
        <v>548</v>
      </c>
      <c r="AC13" s="14" t="s">
        <v>76</v>
      </c>
      <c r="AD13" s="55">
        <v>20</v>
      </c>
      <c r="AE13" s="28">
        <v>12000</v>
      </c>
      <c r="AF13" s="28">
        <v>12406</v>
      </c>
    </row>
    <row r="14" spans="1:32" ht="84.95" customHeight="1">
      <c r="A14" s="155">
        <v>7</v>
      </c>
      <c r="B14" s="64" t="s">
        <v>735</v>
      </c>
      <c r="C14" s="64">
        <v>2503173319</v>
      </c>
      <c r="D14" s="64" t="s">
        <v>722</v>
      </c>
      <c r="E14" s="64" t="s">
        <v>18</v>
      </c>
      <c r="F14" s="64">
        <v>14249</v>
      </c>
      <c r="G14" s="118">
        <v>13570</v>
      </c>
      <c r="H14" s="118">
        <f t="shared" si="9"/>
        <v>679</v>
      </c>
      <c r="I14" s="64">
        <v>0</v>
      </c>
      <c r="J14" s="121">
        <v>10</v>
      </c>
      <c r="K14" s="64">
        <f t="shared" si="10"/>
        <v>5654</v>
      </c>
      <c r="L14" s="64">
        <f t="shared" si="11"/>
        <v>283</v>
      </c>
      <c r="M14" s="64">
        <f t="shared" si="12"/>
        <v>0</v>
      </c>
      <c r="N14" s="64">
        <v>0</v>
      </c>
      <c r="O14" s="64">
        <f t="shared" si="13"/>
        <v>5937</v>
      </c>
      <c r="P14" s="122">
        <f t="shared" si="14"/>
        <v>678</v>
      </c>
      <c r="Q14" s="64">
        <f t="shared" si="15"/>
        <v>45</v>
      </c>
      <c r="R14" s="121">
        <f t="shared" si="16"/>
        <v>0</v>
      </c>
      <c r="S14" s="64">
        <v>0</v>
      </c>
      <c r="T14" s="64">
        <v>100</v>
      </c>
      <c r="U14" s="121">
        <f t="shared" si="17"/>
        <v>537</v>
      </c>
      <c r="V14" s="121">
        <f t="shared" si="18"/>
        <v>1360</v>
      </c>
      <c r="W14" s="64">
        <f t="shared" si="19"/>
        <v>4577</v>
      </c>
      <c r="X14" s="173"/>
      <c r="Y14" s="14">
        <v>5400</v>
      </c>
      <c r="Z14" s="28">
        <f t="shared" si="20"/>
        <v>-537</v>
      </c>
      <c r="AA14" s="28">
        <f t="shared" si="21"/>
        <v>10</v>
      </c>
      <c r="AB14" s="28">
        <f t="shared" si="22"/>
        <v>548</v>
      </c>
      <c r="AC14" s="14" t="s">
        <v>722</v>
      </c>
      <c r="AD14" s="55">
        <v>10</v>
      </c>
      <c r="AE14" s="28">
        <v>12000</v>
      </c>
      <c r="AF14" s="28">
        <v>5400</v>
      </c>
    </row>
    <row r="15" spans="1:32" ht="84.95" customHeight="1">
      <c r="A15" s="155">
        <v>8</v>
      </c>
      <c r="B15" s="64" t="s">
        <v>736</v>
      </c>
      <c r="C15" s="64">
        <v>2502209254</v>
      </c>
      <c r="D15" s="64" t="s">
        <v>117</v>
      </c>
      <c r="E15" s="64" t="s">
        <v>18</v>
      </c>
      <c r="F15" s="64">
        <v>14249</v>
      </c>
      <c r="G15" s="118">
        <v>13570</v>
      </c>
      <c r="H15" s="118">
        <f t="shared" si="9"/>
        <v>679</v>
      </c>
      <c r="I15" s="64">
        <v>0</v>
      </c>
      <c r="J15" s="121">
        <v>22</v>
      </c>
      <c r="K15" s="64">
        <f t="shared" si="10"/>
        <v>12439</v>
      </c>
      <c r="L15" s="64">
        <f t="shared" si="11"/>
        <v>622</v>
      </c>
      <c r="M15" s="64">
        <f t="shared" si="12"/>
        <v>0</v>
      </c>
      <c r="N15" s="64">
        <v>0</v>
      </c>
      <c r="O15" s="64">
        <f t="shared" si="13"/>
        <v>13061</v>
      </c>
      <c r="P15" s="122">
        <f t="shared" si="14"/>
        <v>1493</v>
      </c>
      <c r="Q15" s="64">
        <f t="shared" si="15"/>
        <v>98</v>
      </c>
      <c r="R15" s="121">
        <f t="shared" si="16"/>
        <v>300</v>
      </c>
      <c r="S15" s="64">
        <v>0</v>
      </c>
      <c r="T15" s="64">
        <v>150</v>
      </c>
      <c r="U15" s="121">
        <f t="shared" si="17"/>
        <v>2061</v>
      </c>
      <c r="V15" s="121">
        <f t="shared" si="18"/>
        <v>4102</v>
      </c>
      <c r="W15" s="64">
        <f t="shared" si="19"/>
        <v>8959</v>
      </c>
      <c r="X15" s="173"/>
      <c r="Y15" s="14">
        <v>11000</v>
      </c>
      <c r="Z15" s="28">
        <f t="shared" si="20"/>
        <v>-2061</v>
      </c>
      <c r="AA15" s="28">
        <f t="shared" si="21"/>
        <v>20</v>
      </c>
      <c r="AB15" s="28">
        <f t="shared" si="22"/>
        <v>548</v>
      </c>
      <c r="AC15" s="14" t="s">
        <v>117</v>
      </c>
      <c r="AD15" s="55">
        <v>22</v>
      </c>
      <c r="AE15" s="28">
        <v>10000</v>
      </c>
      <c r="AF15" s="28">
        <v>11000</v>
      </c>
    </row>
    <row r="16" spans="1:32" s="14" customFormat="1" ht="84.95" customHeight="1">
      <c r="A16" s="155">
        <v>9</v>
      </c>
      <c r="B16" s="159" t="s">
        <v>731</v>
      </c>
      <c r="C16" s="64">
        <v>2503459921</v>
      </c>
      <c r="D16" s="64" t="s">
        <v>439</v>
      </c>
      <c r="E16" s="64" t="s">
        <v>18</v>
      </c>
      <c r="F16" s="64">
        <v>14249</v>
      </c>
      <c r="G16" s="118">
        <v>13570</v>
      </c>
      <c r="H16" s="118">
        <f t="shared" si="9"/>
        <v>679</v>
      </c>
      <c r="I16" s="64">
        <v>0</v>
      </c>
      <c r="J16" s="121">
        <v>3</v>
      </c>
      <c r="K16" s="64">
        <f t="shared" si="10"/>
        <v>1696</v>
      </c>
      <c r="L16" s="64">
        <f t="shared" si="11"/>
        <v>85</v>
      </c>
      <c r="M16" s="64">
        <f t="shared" si="12"/>
        <v>0</v>
      </c>
      <c r="N16" s="64">
        <v>0</v>
      </c>
      <c r="O16" s="64">
        <f t="shared" si="13"/>
        <v>1781</v>
      </c>
      <c r="P16" s="122">
        <f t="shared" si="14"/>
        <v>204</v>
      </c>
      <c r="Q16" s="64">
        <f t="shared" si="15"/>
        <v>14</v>
      </c>
      <c r="R16" s="121">
        <f t="shared" si="16"/>
        <v>0</v>
      </c>
      <c r="S16" s="64">
        <v>0</v>
      </c>
      <c r="T16" s="64">
        <v>40</v>
      </c>
      <c r="U16" s="121">
        <f t="shared" si="17"/>
        <v>131</v>
      </c>
      <c r="V16" s="121">
        <f t="shared" si="18"/>
        <v>389</v>
      </c>
      <c r="W16" s="64">
        <f t="shared" si="19"/>
        <v>1392</v>
      </c>
      <c r="X16" s="173"/>
      <c r="Y16" s="14">
        <v>1650</v>
      </c>
      <c r="Z16" s="28">
        <f t="shared" si="20"/>
        <v>-131</v>
      </c>
      <c r="AA16" s="28">
        <f t="shared" si="21"/>
        <v>3</v>
      </c>
      <c r="AB16" s="28">
        <f t="shared" si="22"/>
        <v>548</v>
      </c>
      <c r="AC16" s="14" t="s">
        <v>439</v>
      </c>
      <c r="AD16" s="55">
        <v>3</v>
      </c>
      <c r="AE16" s="14">
        <v>10000</v>
      </c>
      <c r="AF16" s="14">
        <v>1650</v>
      </c>
    </row>
    <row r="17" spans="1:32" ht="84.95" customHeight="1">
      <c r="A17" s="155">
        <v>10</v>
      </c>
      <c r="B17" s="64" t="s">
        <v>732</v>
      </c>
      <c r="C17" s="64">
        <v>2502863898</v>
      </c>
      <c r="D17" s="64" t="s">
        <v>174</v>
      </c>
      <c r="E17" s="64" t="s">
        <v>18</v>
      </c>
      <c r="F17" s="64">
        <v>14249</v>
      </c>
      <c r="G17" s="118">
        <v>13570</v>
      </c>
      <c r="H17" s="118">
        <f t="shared" si="9"/>
        <v>679</v>
      </c>
      <c r="I17" s="64">
        <v>0</v>
      </c>
      <c r="J17" s="121">
        <v>16</v>
      </c>
      <c r="K17" s="64">
        <f t="shared" si="10"/>
        <v>9047</v>
      </c>
      <c r="L17" s="64">
        <f t="shared" si="11"/>
        <v>453</v>
      </c>
      <c r="M17" s="64">
        <f t="shared" si="12"/>
        <v>0</v>
      </c>
      <c r="N17" s="64">
        <v>1265</v>
      </c>
      <c r="O17" s="64">
        <f t="shared" si="13"/>
        <v>10765</v>
      </c>
      <c r="P17" s="122">
        <f t="shared" si="14"/>
        <v>1086</v>
      </c>
      <c r="Q17" s="64">
        <f t="shared" si="15"/>
        <v>81</v>
      </c>
      <c r="R17" s="121">
        <f t="shared" si="16"/>
        <v>300</v>
      </c>
      <c r="S17" s="64">
        <v>0</v>
      </c>
      <c r="T17" s="64">
        <v>150</v>
      </c>
      <c r="U17" s="121">
        <f t="shared" si="17"/>
        <v>0</v>
      </c>
      <c r="V17" s="121">
        <f t="shared" si="18"/>
        <v>1617</v>
      </c>
      <c r="W17" s="64">
        <f t="shared" si="19"/>
        <v>9148</v>
      </c>
      <c r="X17" s="173"/>
      <c r="Y17" s="14">
        <v>10765</v>
      </c>
      <c r="Z17" s="28">
        <f t="shared" si="20"/>
        <v>0</v>
      </c>
      <c r="AA17" s="28">
        <f t="shared" si="21"/>
        <v>20</v>
      </c>
      <c r="AB17" s="28">
        <f t="shared" si="22"/>
        <v>548</v>
      </c>
      <c r="AC17" s="14" t="s">
        <v>174</v>
      </c>
      <c r="AD17" s="55">
        <v>16</v>
      </c>
      <c r="AE17" s="28">
        <v>10000</v>
      </c>
      <c r="AF17" s="28">
        <v>10765</v>
      </c>
    </row>
    <row r="18" spans="1:32" ht="84.95" customHeight="1">
      <c r="A18" s="155">
        <v>11</v>
      </c>
      <c r="B18" s="64" t="s">
        <v>733</v>
      </c>
      <c r="C18" s="64">
        <v>2503601253</v>
      </c>
      <c r="D18" s="64" t="s">
        <v>723</v>
      </c>
      <c r="E18" s="64" t="s">
        <v>18</v>
      </c>
      <c r="F18" s="64">
        <v>14249</v>
      </c>
      <c r="G18" s="118">
        <v>13570</v>
      </c>
      <c r="H18" s="118">
        <f t="shared" si="9"/>
        <v>679</v>
      </c>
      <c r="I18" s="64">
        <v>0</v>
      </c>
      <c r="J18" s="121">
        <v>23</v>
      </c>
      <c r="K18" s="64">
        <f t="shared" si="10"/>
        <v>13005</v>
      </c>
      <c r="L18" s="64">
        <f t="shared" si="11"/>
        <v>651</v>
      </c>
      <c r="M18" s="64">
        <f t="shared" si="12"/>
        <v>0</v>
      </c>
      <c r="N18" s="64">
        <v>0</v>
      </c>
      <c r="O18" s="64">
        <f t="shared" si="13"/>
        <v>13656</v>
      </c>
      <c r="P18" s="122">
        <f t="shared" si="14"/>
        <v>1561</v>
      </c>
      <c r="Q18" s="64">
        <f t="shared" si="15"/>
        <v>103</v>
      </c>
      <c r="R18" s="121">
        <f t="shared" si="16"/>
        <v>300</v>
      </c>
      <c r="S18" s="64">
        <v>0</v>
      </c>
      <c r="T18" s="64">
        <v>150</v>
      </c>
      <c r="U18" s="121">
        <f t="shared" si="17"/>
        <v>1556</v>
      </c>
      <c r="V18" s="121">
        <f t="shared" si="18"/>
        <v>3670</v>
      </c>
      <c r="W18" s="64">
        <f t="shared" si="19"/>
        <v>9986</v>
      </c>
      <c r="X18" s="173"/>
      <c r="Y18" s="14">
        <v>12100</v>
      </c>
      <c r="Z18" s="28">
        <f t="shared" si="20"/>
        <v>-1556</v>
      </c>
      <c r="AA18" s="28">
        <f t="shared" si="21"/>
        <v>22</v>
      </c>
      <c r="AB18" s="28">
        <f t="shared" si="22"/>
        <v>548</v>
      </c>
      <c r="AC18" s="14" t="s">
        <v>723</v>
      </c>
      <c r="AD18" s="55">
        <v>23</v>
      </c>
      <c r="AE18" s="28">
        <v>12000</v>
      </c>
      <c r="AF18" s="28">
        <v>12100</v>
      </c>
    </row>
    <row r="19" spans="1:32" ht="84.95" customHeight="1">
      <c r="A19" s="155">
        <v>12</v>
      </c>
      <c r="B19" s="64" t="s">
        <v>734</v>
      </c>
      <c r="C19" s="64">
        <v>2502864145</v>
      </c>
      <c r="D19" s="64" t="s">
        <v>724</v>
      </c>
      <c r="E19" s="64" t="s">
        <v>18</v>
      </c>
      <c r="F19" s="64">
        <v>14249</v>
      </c>
      <c r="G19" s="118">
        <v>13570</v>
      </c>
      <c r="H19" s="118">
        <f t="shared" si="9"/>
        <v>679</v>
      </c>
      <c r="I19" s="64">
        <v>0</v>
      </c>
      <c r="J19" s="121">
        <v>18</v>
      </c>
      <c r="K19" s="64">
        <f t="shared" si="10"/>
        <v>10178</v>
      </c>
      <c r="L19" s="64">
        <f t="shared" si="11"/>
        <v>509</v>
      </c>
      <c r="M19" s="64">
        <f t="shared" si="12"/>
        <v>0</v>
      </c>
      <c r="N19" s="64">
        <v>83</v>
      </c>
      <c r="O19" s="64">
        <f t="shared" si="13"/>
        <v>10770</v>
      </c>
      <c r="P19" s="122">
        <f t="shared" si="14"/>
        <v>1221</v>
      </c>
      <c r="Q19" s="64">
        <f t="shared" si="15"/>
        <v>81</v>
      </c>
      <c r="R19" s="121">
        <f t="shared" si="16"/>
        <v>300</v>
      </c>
      <c r="S19" s="64">
        <v>0</v>
      </c>
      <c r="T19" s="64">
        <v>150</v>
      </c>
      <c r="U19" s="121">
        <f t="shared" si="17"/>
        <v>0</v>
      </c>
      <c r="V19" s="121">
        <f t="shared" si="18"/>
        <v>1752</v>
      </c>
      <c r="W19" s="64">
        <f t="shared" si="19"/>
        <v>9018</v>
      </c>
      <c r="X19" s="173"/>
      <c r="Y19" s="14">
        <v>10770</v>
      </c>
      <c r="Z19" s="28">
        <f t="shared" si="20"/>
        <v>0</v>
      </c>
      <c r="AA19" s="28">
        <f t="shared" si="21"/>
        <v>20</v>
      </c>
      <c r="AB19" s="28">
        <f t="shared" si="22"/>
        <v>548</v>
      </c>
      <c r="AC19" s="14" t="s">
        <v>724</v>
      </c>
      <c r="AD19" s="55">
        <v>18</v>
      </c>
      <c r="AE19" s="28">
        <v>12000</v>
      </c>
      <c r="AF19" s="28">
        <v>10770</v>
      </c>
    </row>
    <row r="20" spans="1:32" ht="84.95" customHeight="1">
      <c r="A20" s="155">
        <v>13</v>
      </c>
      <c r="B20" s="64" t="s">
        <v>730</v>
      </c>
      <c r="C20" s="64">
        <v>2502434126</v>
      </c>
      <c r="D20" s="64" t="s">
        <v>131</v>
      </c>
      <c r="E20" s="64" t="s">
        <v>18</v>
      </c>
      <c r="F20" s="64">
        <v>14249</v>
      </c>
      <c r="G20" s="118">
        <v>13570</v>
      </c>
      <c r="H20" s="118">
        <f t="shared" si="9"/>
        <v>679</v>
      </c>
      <c r="I20" s="64">
        <v>0</v>
      </c>
      <c r="J20" s="121">
        <v>20</v>
      </c>
      <c r="K20" s="64">
        <f t="shared" si="10"/>
        <v>11308</v>
      </c>
      <c r="L20" s="64">
        <f t="shared" si="11"/>
        <v>566</v>
      </c>
      <c r="M20" s="64">
        <f t="shared" si="12"/>
        <v>0</v>
      </c>
      <c r="N20" s="64">
        <v>406</v>
      </c>
      <c r="O20" s="64">
        <f t="shared" si="13"/>
        <v>12280</v>
      </c>
      <c r="P20" s="122">
        <f t="shared" si="14"/>
        <v>1357</v>
      </c>
      <c r="Q20" s="64">
        <f t="shared" si="15"/>
        <v>93</v>
      </c>
      <c r="R20" s="121">
        <f t="shared" si="16"/>
        <v>300</v>
      </c>
      <c r="S20" s="64">
        <v>0</v>
      </c>
      <c r="T20" s="64">
        <v>150</v>
      </c>
      <c r="U20" s="121">
        <f t="shared" si="17"/>
        <v>0</v>
      </c>
      <c r="V20" s="121">
        <f t="shared" si="18"/>
        <v>1900</v>
      </c>
      <c r="W20" s="64">
        <f t="shared" si="19"/>
        <v>10380</v>
      </c>
      <c r="X20" s="173"/>
      <c r="Y20" s="14">
        <v>12280</v>
      </c>
      <c r="Z20" s="28">
        <f t="shared" si="20"/>
        <v>0</v>
      </c>
      <c r="AA20" s="28">
        <f t="shared" si="21"/>
        <v>22</v>
      </c>
      <c r="AB20" s="28">
        <f t="shared" si="22"/>
        <v>548</v>
      </c>
      <c r="AC20" s="14" t="s">
        <v>131</v>
      </c>
      <c r="AD20" s="55">
        <v>20</v>
      </c>
      <c r="AE20" s="28">
        <v>12000</v>
      </c>
      <c r="AF20" s="28">
        <v>12280</v>
      </c>
    </row>
    <row r="21" spans="1:32" ht="84.95" customHeight="1">
      <c r="A21" s="155">
        <v>14</v>
      </c>
      <c r="B21" s="64" t="s">
        <v>741</v>
      </c>
      <c r="C21" s="64">
        <v>2503699130</v>
      </c>
      <c r="D21" s="64" t="s">
        <v>242</v>
      </c>
      <c r="E21" s="64" t="s">
        <v>18</v>
      </c>
      <c r="F21" s="64">
        <v>14249</v>
      </c>
      <c r="G21" s="118">
        <v>13570</v>
      </c>
      <c r="H21" s="118">
        <f t="shared" si="9"/>
        <v>679</v>
      </c>
      <c r="I21" s="64">
        <v>0</v>
      </c>
      <c r="J21" s="121">
        <v>21</v>
      </c>
      <c r="K21" s="64">
        <f t="shared" si="10"/>
        <v>11874</v>
      </c>
      <c r="L21" s="64">
        <f t="shared" si="11"/>
        <v>594</v>
      </c>
      <c r="M21" s="64">
        <f t="shared" si="12"/>
        <v>0</v>
      </c>
      <c r="N21" s="64">
        <v>0</v>
      </c>
      <c r="O21" s="64">
        <f t="shared" si="13"/>
        <v>12468</v>
      </c>
      <c r="P21" s="122">
        <f t="shared" si="14"/>
        <v>1425</v>
      </c>
      <c r="Q21" s="64">
        <f t="shared" si="15"/>
        <v>94</v>
      </c>
      <c r="R21" s="121">
        <f t="shared" si="16"/>
        <v>300</v>
      </c>
      <c r="S21" s="64">
        <v>0</v>
      </c>
      <c r="T21" s="64">
        <v>150</v>
      </c>
      <c r="U21" s="121">
        <f t="shared" si="17"/>
        <v>1838</v>
      </c>
      <c r="V21" s="121">
        <f t="shared" si="18"/>
        <v>3807</v>
      </c>
      <c r="W21" s="64">
        <f t="shared" si="19"/>
        <v>8661</v>
      </c>
      <c r="X21" s="173"/>
      <c r="Y21" s="14">
        <v>10630</v>
      </c>
      <c r="Z21" s="28">
        <f t="shared" si="20"/>
        <v>-1838</v>
      </c>
      <c r="AA21" s="28">
        <f t="shared" si="21"/>
        <v>19</v>
      </c>
      <c r="AB21" s="28">
        <f t="shared" si="22"/>
        <v>548</v>
      </c>
      <c r="AC21" s="14" t="s">
        <v>242</v>
      </c>
      <c r="AD21" s="55">
        <v>21</v>
      </c>
      <c r="AE21" s="28">
        <v>10000</v>
      </c>
      <c r="AF21" s="28">
        <v>10630</v>
      </c>
    </row>
    <row r="22" spans="1:32" ht="84.95" customHeight="1">
      <c r="A22" s="155">
        <v>15</v>
      </c>
      <c r="B22" s="54" t="s">
        <v>783</v>
      </c>
      <c r="C22" s="157">
        <v>2503750216</v>
      </c>
      <c r="D22" s="64" t="s">
        <v>725</v>
      </c>
      <c r="E22" s="64" t="s">
        <v>18</v>
      </c>
      <c r="F22" s="64">
        <v>14249</v>
      </c>
      <c r="G22" s="118">
        <v>13570</v>
      </c>
      <c r="H22" s="118">
        <f t="shared" si="9"/>
        <v>679</v>
      </c>
      <c r="I22" s="64">
        <v>0</v>
      </c>
      <c r="J22" s="121">
        <v>24</v>
      </c>
      <c r="K22" s="64">
        <f t="shared" si="10"/>
        <v>13570</v>
      </c>
      <c r="L22" s="64">
        <f t="shared" si="11"/>
        <v>679</v>
      </c>
      <c r="M22" s="64">
        <f t="shared" si="12"/>
        <v>0</v>
      </c>
      <c r="N22" s="64">
        <v>0</v>
      </c>
      <c r="O22" s="64">
        <f t="shared" si="13"/>
        <v>14249</v>
      </c>
      <c r="P22" s="122">
        <f t="shared" si="14"/>
        <v>1628</v>
      </c>
      <c r="Q22" s="64">
        <f t="shared" si="15"/>
        <v>107</v>
      </c>
      <c r="R22" s="121">
        <f t="shared" si="16"/>
        <v>300</v>
      </c>
      <c r="S22" s="64">
        <v>0</v>
      </c>
      <c r="T22" s="64">
        <v>150</v>
      </c>
      <c r="U22" s="121">
        <f t="shared" si="17"/>
        <v>689</v>
      </c>
      <c r="V22" s="121">
        <f t="shared" si="18"/>
        <v>2874</v>
      </c>
      <c r="W22" s="64">
        <f t="shared" si="19"/>
        <v>11375</v>
      </c>
      <c r="X22" s="173"/>
      <c r="Y22" s="14">
        <v>13560</v>
      </c>
      <c r="Z22" s="28">
        <f t="shared" si="20"/>
        <v>-689</v>
      </c>
      <c r="AA22" s="28">
        <f t="shared" si="21"/>
        <v>25</v>
      </c>
      <c r="AB22" s="28">
        <f t="shared" si="22"/>
        <v>548</v>
      </c>
      <c r="AC22" s="14" t="s">
        <v>725</v>
      </c>
      <c r="AD22" s="55">
        <v>24</v>
      </c>
      <c r="AE22" s="28">
        <v>12000</v>
      </c>
      <c r="AF22" s="28">
        <v>13560</v>
      </c>
    </row>
    <row r="23" spans="1:32" ht="84.95" customHeight="1">
      <c r="A23" s="155">
        <v>16</v>
      </c>
      <c r="B23" s="64" t="s">
        <v>742</v>
      </c>
      <c r="C23" s="64">
        <v>2502314698</v>
      </c>
      <c r="D23" s="64" t="s">
        <v>149</v>
      </c>
      <c r="E23" s="64" t="s">
        <v>18</v>
      </c>
      <c r="F23" s="118">
        <f>+G23+H23+I23+J23</f>
        <v>21024</v>
      </c>
      <c r="G23" s="118">
        <v>13570</v>
      </c>
      <c r="H23" s="118">
        <v>6500</v>
      </c>
      <c r="I23" s="64">
        <v>930</v>
      </c>
      <c r="J23" s="118">
        <v>24</v>
      </c>
      <c r="K23" s="64">
        <f t="shared" si="10"/>
        <v>13570</v>
      </c>
      <c r="L23" s="64">
        <f t="shared" si="11"/>
        <v>6500</v>
      </c>
      <c r="M23" s="64">
        <f t="shared" si="12"/>
        <v>930</v>
      </c>
      <c r="N23" s="64">
        <v>0</v>
      </c>
      <c r="O23" s="64">
        <f t="shared" si="13"/>
        <v>21000</v>
      </c>
      <c r="P23" s="122">
        <f t="shared" si="14"/>
        <v>1628</v>
      </c>
      <c r="Q23" s="64">
        <f t="shared" si="15"/>
        <v>158</v>
      </c>
      <c r="R23" s="121">
        <f t="shared" si="16"/>
        <v>300</v>
      </c>
      <c r="S23" s="64">
        <v>500</v>
      </c>
      <c r="T23" s="64">
        <v>0</v>
      </c>
      <c r="U23" s="121">
        <f t="shared" si="17"/>
        <v>0</v>
      </c>
      <c r="V23" s="121">
        <f t="shared" si="18"/>
        <v>2586</v>
      </c>
      <c r="W23" s="64">
        <f t="shared" si="19"/>
        <v>18414</v>
      </c>
      <c r="X23" s="173"/>
      <c r="Y23" s="14">
        <v>21000</v>
      </c>
      <c r="Z23" s="28">
        <f t="shared" si="20"/>
        <v>0</v>
      </c>
      <c r="AA23" s="28">
        <f t="shared" si="21"/>
        <v>26</v>
      </c>
      <c r="AB23" s="28">
        <f t="shared" si="22"/>
        <v>809</v>
      </c>
      <c r="AC23" s="14" t="s">
        <v>149</v>
      </c>
      <c r="AD23" s="55">
        <v>24</v>
      </c>
      <c r="AE23" s="28">
        <v>21000</v>
      </c>
      <c r="AF23" s="28">
        <v>21000</v>
      </c>
    </row>
    <row r="24" spans="1:32" ht="84.95" customHeight="1">
      <c r="A24" s="155">
        <v>17</v>
      </c>
      <c r="B24" s="64" t="s">
        <v>348</v>
      </c>
      <c r="C24" s="64">
        <v>2503750221</v>
      </c>
      <c r="D24" s="64" t="s">
        <v>156</v>
      </c>
      <c r="E24" s="64" t="s">
        <v>18</v>
      </c>
      <c r="F24" s="64">
        <v>14249</v>
      </c>
      <c r="G24" s="118">
        <v>13570</v>
      </c>
      <c r="H24" s="118">
        <f t="shared" ref="H24:H33" si="23">14249-G24</f>
        <v>679</v>
      </c>
      <c r="I24" s="64">
        <v>0</v>
      </c>
      <c r="J24" s="121">
        <v>17</v>
      </c>
      <c r="K24" s="64">
        <f t="shared" si="10"/>
        <v>9612</v>
      </c>
      <c r="L24" s="64">
        <f t="shared" si="11"/>
        <v>481</v>
      </c>
      <c r="M24" s="64">
        <f t="shared" si="12"/>
        <v>0</v>
      </c>
      <c r="N24" s="64">
        <v>0</v>
      </c>
      <c r="O24" s="64">
        <f t="shared" si="13"/>
        <v>10093</v>
      </c>
      <c r="P24" s="122">
        <f t="shared" si="14"/>
        <v>1153</v>
      </c>
      <c r="Q24" s="64">
        <f t="shared" si="15"/>
        <v>76</v>
      </c>
      <c r="R24" s="121">
        <f t="shared" si="16"/>
        <v>300</v>
      </c>
      <c r="S24" s="64">
        <v>0</v>
      </c>
      <c r="T24" s="64">
        <v>150</v>
      </c>
      <c r="U24" s="121">
        <f t="shared" si="17"/>
        <v>2033</v>
      </c>
      <c r="V24" s="121">
        <f t="shared" si="18"/>
        <v>3712</v>
      </c>
      <c r="W24" s="64">
        <f t="shared" si="19"/>
        <v>6381</v>
      </c>
      <c r="X24" s="173"/>
      <c r="Y24" s="14">
        <v>8060</v>
      </c>
      <c r="Z24" s="28">
        <f t="shared" si="20"/>
        <v>-2033</v>
      </c>
      <c r="AA24" s="28">
        <f t="shared" si="21"/>
        <v>15</v>
      </c>
      <c r="AB24" s="28">
        <f t="shared" si="22"/>
        <v>548</v>
      </c>
      <c r="AC24" s="14" t="s">
        <v>156</v>
      </c>
      <c r="AD24" s="55">
        <v>17</v>
      </c>
      <c r="AE24" s="28">
        <v>12000</v>
      </c>
      <c r="AF24" s="28">
        <v>8060</v>
      </c>
    </row>
    <row r="25" spans="1:32" ht="84.95" customHeight="1">
      <c r="A25" s="155">
        <v>18</v>
      </c>
      <c r="B25" s="64" t="s">
        <v>743</v>
      </c>
      <c r="C25" s="64">
        <v>2503176047</v>
      </c>
      <c r="D25" s="64" t="s">
        <v>262</v>
      </c>
      <c r="E25" s="64" t="s">
        <v>18</v>
      </c>
      <c r="F25" s="64">
        <v>14249</v>
      </c>
      <c r="G25" s="118">
        <v>13570</v>
      </c>
      <c r="H25" s="118">
        <f t="shared" si="23"/>
        <v>679</v>
      </c>
      <c r="I25" s="64">
        <v>0</v>
      </c>
      <c r="J25" s="121">
        <v>18</v>
      </c>
      <c r="K25" s="64">
        <f t="shared" si="10"/>
        <v>10178</v>
      </c>
      <c r="L25" s="64">
        <f t="shared" si="11"/>
        <v>509</v>
      </c>
      <c r="M25" s="64">
        <f t="shared" si="12"/>
        <v>0</v>
      </c>
      <c r="N25" s="64">
        <v>1043</v>
      </c>
      <c r="O25" s="64">
        <f t="shared" si="13"/>
        <v>11730</v>
      </c>
      <c r="P25" s="122">
        <f t="shared" si="14"/>
        <v>1221</v>
      </c>
      <c r="Q25" s="64">
        <f t="shared" si="15"/>
        <v>88</v>
      </c>
      <c r="R25" s="121">
        <f t="shared" si="16"/>
        <v>300</v>
      </c>
      <c r="S25" s="64">
        <v>0</v>
      </c>
      <c r="T25" s="64">
        <v>150</v>
      </c>
      <c r="U25" s="121">
        <f t="shared" si="17"/>
        <v>0</v>
      </c>
      <c r="V25" s="121">
        <f t="shared" si="18"/>
        <v>1759</v>
      </c>
      <c r="W25" s="64">
        <f t="shared" si="19"/>
        <v>9971</v>
      </c>
      <c r="X25" s="173"/>
      <c r="Y25" s="14">
        <v>11730</v>
      </c>
      <c r="Z25" s="28">
        <f t="shared" si="20"/>
        <v>0</v>
      </c>
      <c r="AA25" s="28">
        <f t="shared" si="21"/>
        <v>21</v>
      </c>
      <c r="AB25" s="28">
        <f t="shared" si="22"/>
        <v>548</v>
      </c>
      <c r="AC25" s="14" t="s">
        <v>262</v>
      </c>
      <c r="AD25" s="55">
        <v>18</v>
      </c>
      <c r="AE25" s="28">
        <v>12000</v>
      </c>
      <c r="AF25" s="28">
        <v>11730</v>
      </c>
    </row>
    <row r="26" spans="1:32" ht="84.95" customHeight="1">
      <c r="A26" s="155">
        <v>19</v>
      </c>
      <c r="B26" s="64" t="s">
        <v>744</v>
      </c>
      <c r="C26" s="64">
        <v>2503922600</v>
      </c>
      <c r="D26" s="64" t="s">
        <v>161</v>
      </c>
      <c r="E26" s="64" t="s">
        <v>18</v>
      </c>
      <c r="F26" s="64">
        <v>14249</v>
      </c>
      <c r="G26" s="118">
        <v>13570</v>
      </c>
      <c r="H26" s="118">
        <f t="shared" si="23"/>
        <v>679</v>
      </c>
      <c r="I26" s="64">
        <v>0</v>
      </c>
      <c r="J26" s="121">
        <v>23</v>
      </c>
      <c r="K26" s="64">
        <f t="shared" si="10"/>
        <v>13005</v>
      </c>
      <c r="L26" s="64">
        <f t="shared" si="11"/>
        <v>651</v>
      </c>
      <c r="M26" s="64">
        <f t="shared" si="12"/>
        <v>0</v>
      </c>
      <c r="N26" s="64">
        <v>0</v>
      </c>
      <c r="O26" s="64">
        <f t="shared" si="13"/>
        <v>13656</v>
      </c>
      <c r="P26" s="122">
        <f t="shared" si="14"/>
        <v>1561</v>
      </c>
      <c r="Q26" s="64">
        <f t="shared" si="15"/>
        <v>103</v>
      </c>
      <c r="R26" s="121">
        <f t="shared" si="16"/>
        <v>300</v>
      </c>
      <c r="S26" s="64">
        <v>0</v>
      </c>
      <c r="T26" s="64">
        <v>150</v>
      </c>
      <c r="U26" s="121">
        <f t="shared" si="17"/>
        <v>276</v>
      </c>
      <c r="V26" s="121">
        <f t="shared" si="18"/>
        <v>2390</v>
      </c>
      <c r="W26" s="64">
        <f t="shared" si="19"/>
        <v>11266</v>
      </c>
      <c r="X26" s="173"/>
      <c r="Y26" s="14">
        <v>13380</v>
      </c>
      <c r="Z26" s="28">
        <f t="shared" si="20"/>
        <v>-276</v>
      </c>
      <c r="AA26" s="28">
        <f t="shared" si="21"/>
        <v>24</v>
      </c>
      <c r="AB26" s="28">
        <f t="shared" si="22"/>
        <v>548</v>
      </c>
      <c r="AC26" s="14" t="s">
        <v>161</v>
      </c>
      <c r="AD26" s="55">
        <v>23</v>
      </c>
      <c r="AE26" s="28">
        <v>12000</v>
      </c>
      <c r="AF26" s="28">
        <v>13380</v>
      </c>
    </row>
    <row r="27" spans="1:32" ht="84.95" customHeight="1">
      <c r="A27" s="155">
        <v>20</v>
      </c>
      <c r="B27" s="86" t="s">
        <v>765</v>
      </c>
      <c r="C27" s="64">
        <v>2504052001</v>
      </c>
      <c r="D27" s="64" t="s">
        <v>186</v>
      </c>
      <c r="E27" s="64" t="s">
        <v>18</v>
      </c>
      <c r="F27" s="64">
        <v>14249</v>
      </c>
      <c r="G27" s="118">
        <v>13570</v>
      </c>
      <c r="H27" s="118">
        <f t="shared" si="23"/>
        <v>679</v>
      </c>
      <c r="I27" s="64">
        <v>0</v>
      </c>
      <c r="J27" s="121">
        <v>23</v>
      </c>
      <c r="K27" s="64">
        <f t="shared" si="10"/>
        <v>13005</v>
      </c>
      <c r="L27" s="64">
        <f t="shared" si="11"/>
        <v>651</v>
      </c>
      <c r="M27" s="64">
        <f t="shared" si="12"/>
        <v>0</v>
      </c>
      <c r="N27" s="64">
        <v>0</v>
      </c>
      <c r="O27" s="64">
        <f t="shared" si="13"/>
        <v>13656</v>
      </c>
      <c r="P27" s="122">
        <f t="shared" si="14"/>
        <v>1561</v>
      </c>
      <c r="Q27" s="64">
        <f t="shared" si="15"/>
        <v>103</v>
      </c>
      <c r="R27" s="121">
        <f t="shared" si="16"/>
        <v>300</v>
      </c>
      <c r="S27" s="64">
        <v>0</v>
      </c>
      <c r="T27" s="64">
        <v>150</v>
      </c>
      <c r="U27" s="121">
        <f t="shared" si="17"/>
        <v>456</v>
      </c>
      <c r="V27" s="121">
        <f t="shared" si="18"/>
        <v>2570</v>
      </c>
      <c r="W27" s="64">
        <f t="shared" si="19"/>
        <v>11086</v>
      </c>
      <c r="X27" s="173"/>
      <c r="Y27" s="14">
        <v>13200</v>
      </c>
      <c r="Z27" s="28">
        <f t="shared" si="20"/>
        <v>-456</v>
      </c>
      <c r="AA27" s="28">
        <f t="shared" si="21"/>
        <v>24</v>
      </c>
      <c r="AB27" s="28">
        <f t="shared" si="22"/>
        <v>548</v>
      </c>
      <c r="AC27" s="14" t="s">
        <v>186</v>
      </c>
      <c r="AD27" s="55">
        <v>23</v>
      </c>
      <c r="AE27" s="28">
        <v>12000</v>
      </c>
      <c r="AF27" s="28">
        <v>13200</v>
      </c>
    </row>
    <row r="28" spans="1:32" ht="84.95" customHeight="1">
      <c r="A28" s="155">
        <v>21</v>
      </c>
      <c r="B28" s="64" t="s">
        <v>745</v>
      </c>
      <c r="C28" s="64">
        <v>2502714498</v>
      </c>
      <c r="D28" s="64" t="s">
        <v>187</v>
      </c>
      <c r="E28" s="64" t="s">
        <v>18</v>
      </c>
      <c r="F28" s="64">
        <v>14249</v>
      </c>
      <c r="G28" s="118">
        <v>13570</v>
      </c>
      <c r="H28" s="118">
        <f t="shared" si="23"/>
        <v>679</v>
      </c>
      <c r="I28" s="64">
        <v>0</v>
      </c>
      <c r="J28" s="121">
        <v>24</v>
      </c>
      <c r="K28" s="64">
        <f t="shared" si="10"/>
        <v>13570</v>
      </c>
      <c r="L28" s="64">
        <f t="shared" si="11"/>
        <v>679</v>
      </c>
      <c r="M28" s="64">
        <f t="shared" si="12"/>
        <v>0</v>
      </c>
      <c r="N28" s="64">
        <v>1751</v>
      </c>
      <c r="O28" s="64">
        <f t="shared" si="13"/>
        <v>16000</v>
      </c>
      <c r="P28" s="122">
        <f t="shared" si="14"/>
        <v>1628</v>
      </c>
      <c r="Q28" s="64">
        <f t="shared" si="15"/>
        <v>120</v>
      </c>
      <c r="R28" s="121">
        <f t="shared" si="16"/>
        <v>300</v>
      </c>
      <c r="S28" s="64">
        <v>0</v>
      </c>
      <c r="T28" s="64">
        <v>0</v>
      </c>
      <c r="U28" s="121">
        <f t="shared" si="17"/>
        <v>0</v>
      </c>
      <c r="V28" s="121">
        <f t="shared" si="18"/>
        <v>2048</v>
      </c>
      <c r="W28" s="64">
        <f t="shared" si="19"/>
        <v>13952</v>
      </c>
      <c r="X28" s="173"/>
      <c r="Y28" s="14">
        <v>16000</v>
      </c>
      <c r="Z28" s="28">
        <f t="shared" si="20"/>
        <v>0</v>
      </c>
      <c r="AA28" s="28">
        <f t="shared" si="21"/>
        <v>29</v>
      </c>
      <c r="AB28" s="28">
        <f t="shared" si="22"/>
        <v>548</v>
      </c>
      <c r="AC28" s="14" t="s">
        <v>187</v>
      </c>
      <c r="AD28" s="55">
        <v>24</v>
      </c>
      <c r="AE28" s="28">
        <v>12000</v>
      </c>
      <c r="AF28" s="28">
        <v>16000</v>
      </c>
    </row>
    <row r="29" spans="1:32" ht="84.95" customHeight="1">
      <c r="A29" s="155">
        <v>22</v>
      </c>
      <c r="B29" s="156" t="s">
        <v>1732</v>
      </c>
      <c r="C29" s="64">
        <v>2504203704</v>
      </c>
      <c r="D29" s="64" t="s">
        <v>238</v>
      </c>
      <c r="E29" s="64" t="s">
        <v>18</v>
      </c>
      <c r="F29" s="64">
        <v>14249</v>
      </c>
      <c r="G29" s="118">
        <v>13570</v>
      </c>
      <c r="H29" s="118">
        <f t="shared" si="23"/>
        <v>679</v>
      </c>
      <c r="I29" s="64">
        <v>0</v>
      </c>
      <c r="J29" s="121">
        <v>13</v>
      </c>
      <c r="K29" s="64">
        <f t="shared" ref="K29" si="24">ROUND(G29/24*J29,0)</f>
        <v>7350</v>
      </c>
      <c r="L29" s="64">
        <f t="shared" ref="L29" si="25">ROUND(H29/24*J29,0)</f>
        <v>368</v>
      </c>
      <c r="M29" s="64">
        <f t="shared" ref="M29" si="26">ROUND(I29/24*J29,0)</f>
        <v>0</v>
      </c>
      <c r="N29" s="64">
        <v>0</v>
      </c>
      <c r="O29" s="64">
        <f t="shared" ref="O29" si="27">SUM(K29:N29)</f>
        <v>7718</v>
      </c>
      <c r="P29" s="122">
        <f t="shared" ref="P29" si="28">ROUND(IF(K29&gt;=15000,(15000*12%),(K29*12%)),0)</f>
        <v>882</v>
      </c>
      <c r="Q29" s="64">
        <f t="shared" ref="Q29" si="29">ROUNDUP(O29*0.75%,0)</f>
        <v>58</v>
      </c>
      <c r="R29" s="121">
        <f t="shared" si="16"/>
        <v>175</v>
      </c>
      <c r="S29" s="64">
        <v>0</v>
      </c>
      <c r="T29" s="64">
        <v>100</v>
      </c>
      <c r="U29" s="121">
        <f t="shared" ref="U29" si="30">+O29-Y29</f>
        <v>518</v>
      </c>
      <c r="V29" s="121">
        <f t="shared" si="18"/>
        <v>1733</v>
      </c>
      <c r="W29" s="64">
        <f t="shared" ref="W29" si="31">+O29-V29</f>
        <v>5985</v>
      </c>
      <c r="X29" s="173"/>
      <c r="Y29" s="14">
        <v>7200</v>
      </c>
      <c r="Z29" s="28">
        <f t="shared" si="20"/>
        <v>-518</v>
      </c>
      <c r="AA29" s="28">
        <f t="shared" si="21"/>
        <v>13</v>
      </c>
      <c r="AB29" s="28">
        <f t="shared" si="22"/>
        <v>548</v>
      </c>
      <c r="AC29" s="14" t="s">
        <v>238</v>
      </c>
      <c r="AD29" s="55">
        <v>13</v>
      </c>
      <c r="AE29" s="28">
        <v>12000</v>
      </c>
      <c r="AF29" s="28">
        <v>7200</v>
      </c>
    </row>
    <row r="30" spans="1:32" ht="84.95" customHeight="1">
      <c r="A30" s="155">
        <v>23</v>
      </c>
      <c r="B30" s="199" t="s">
        <v>746</v>
      </c>
      <c r="C30" s="64">
        <v>2503176020</v>
      </c>
      <c r="D30" s="64" t="s">
        <v>247</v>
      </c>
      <c r="E30" s="64" t="s">
        <v>18</v>
      </c>
      <c r="F30" s="64">
        <v>14249</v>
      </c>
      <c r="G30" s="118">
        <v>13570</v>
      </c>
      <c r="H30" s="118">
        <f t="shared" si="23"/>
        <v>679</v>
      </c>
      <c r="I30" s="64">
        <v>0</v>
      </c>
      <c r="J30" s="121">
        <v>23</v>
      </c>
      <c r="K30" s="64">
        <f t="shared" si="10"/>
        <v>13005</v>
      </c>
      <c r="L30" s="64">
        <f t="shared" si="11"/>
        <v>651</v>
      </c>
      <c r="M30" s="64">
        <f t="shared" si="12"/>
        <v>0</v>
      </c>
      <c r="N30" s="64">
        <v>144</v>
      </c>
      <c r="O30" s="64">
        <f t="shared" si="13"/>
        <v>13800</v>
      </c>
      <c r="P30" s="122">
        <f t="shared" si="14"/>
        <v>1561</v>
      </c>
      <c r="Q30" s="64">
        <f t="shared" si="15"/>
        <v>104</v>
      </c>
      <c r="R30" s="121">
        <f t="shared" si="16"/>
        <v>300</v>
      </c>
      <c r="S30" s="64">
        <v>0</v>
      </c>
      <c r="T30" s="64">
        <v>150</v>
      </c>
      <c r="U30" s="121">
        <f t="shared" si="17"/>
        <v>0</v>
      </c>
      <c r="V30" s="121">
        <f t="shared" si="18"/>
        <v>2115</v>
      </c>
      <c r="W30" s="64">
        <f t="shared" si="19"/>
        <v>11685</v>
      </c>
      <c r="X30" s="173"/>
      <c r="Y30" s="14">
        <v>13800</v>
      </c>
      <c r="Z30" s="28">
        <f t="shared" si="20"/>
        <v>0</v>
      </c>
      <c r="AA30" s="28">
        <f t="shared" si="21"/>
        <v>25</v>
      </c>
      <c r="AB30" s="28">
        <f t="shared" si="22"/>
        <v>548</v>
      </c>
      <c r="AC30" s="14" t="s">
        <v>247</v>
      </c>
      <c r="AD30" s="55">
        <v>23</v>
      </c>
      <c r="AE30" s="28">
        <v>12000</v>
      </c>
      <c r="AF30" s="28">
        <v>13800</v>
      </c>
    </row>
    <row r="31" spans="1:32" ht="84.95" customHeight="1">
      <c r="A31" s="155">
        <v>24</v>
      </c>
      <c r="B31" s="79" t="s">
        <v>778</v>
      </c>
      <c r="C31" s="64">
        <v>2504292818</v>
      </c>
      <c r="D31" s="64" t="s">
        <v>263</v>
      </c>
      <c r="E31" s="64" t="s">
        <v>18</v>
      </c>
      <c r="F31" s="64">
        <v>14249</v>
      </c>
      <c r="G31" s="118">
        <v>13570</v>
      </c>
      <c r="H31" s="118">
        <f t="shared" si="23"/>
        <v>679</v>
      </c>
      <c r="I31" s="64">
        <v>0</v>
      </c>
      <c r="J31" s="121">
        <v>22</v>
      </c>
      <c r="K31" s="64">
        <f t="shared" si="10"/>
        <v>12439</v>
      </c>
      <c r="L31" s="64">
        <f t="shared" si="11"/>
        <v>622</v>
      </c>
      <c r="M31" s="64">
        <f t="shared" si="12"/>
        <v>0</v>
      </c>
      <c r="N31" s="64">
        <v>0</v>
      </c>
      <c r="O31" s="64">
        <f t="shared" si="13"/>
        <v>13061</v>
      </c>
      <c r="P31" s="122">
        <f t="shared" si="14"/>
        <v>1493</v>
      </c>
      <c r="Q31" s="64">
        <f t="shared" si="15"/>
        <v>98</v>
      </c>
      <c r="R31" s="121">
        <f t="shared" si="16"/>
        <v>300</v>
      </c>
      <c r="S31" s="64">
        <v>0</v>
      </c>
      <c r="T31" s="64">
        <v>150</v>
      </c>
      <c r="U31" s="121">
        <f t="shared" si="17"/>
        <v>461</v>
      </c>
      <c r="V31" s="121">
        <f t="shared" si="18"/>
        <v>2502</v>
      </c>
      <c r="W31" s="64">
        <f t="shared" si="19"/>
        <v>10559</v>
      </c>
      <c r="X31" s="173"/>
      <c r="Y31" s="14">
        <v>12600</v>
      </c>
      <c r="Z31" s="28">
        <f t="shared" si="20"/>
        <v>-461</v>
      </c>
      <c r="AA31" s="28">
        <f t="shared" si="21"/>
        <v>23</v>
      </c>
      <c r="AB31" s="28">
        <f t="shared" si="22"/>
        <v>548</v>
      </c>
      <c r="AC31" s="14" t="s">
        <v>263</v>
      </c>
      <c r="AD31" s="55">
        <v>22</v>
      </c>
      <c r="AE31" s="28">
        <v>13000</v>
      </c>
      <c r="AF31" s="28">
        <v>12600</v>
      </c>
    </row>
    <row r="32" spans="1:32" ht="84.95" customHeight="1">
      <c r="A32" s="155">
        <v>25</v>
      </c>
      <c r="B32" s="201" t="s">
        <v>747</v>
      </c>
      <c r="C32" s="200">
        <v>2504464638</v>
      </c>
      <c r="D32" s="64" t="s">
        <v>681</v>
      </c>
      <c r="E32" s="64" t="s">
        <v>18</v>
      </c>
      <c r="F32" s="64">
        <v>14249</v>
      </c>
      <c r="G32" s="118">
        <v>13570</v>
      </c>
      <c r="H32" s="118">
        <f t="shared" si="23"/>
        <v>679</v>
      </c>
      <c r="I32" s="64">
        <v>0</v>
      </c>
      <c r="J32" s="121">
        <v>23</v>
      </c>
      <c r="K32" s="64">
        <f t="shared" si="10"/>
        <v>13005</v>
      </c>
      <c r="L32" s="64">
        <f t="shared" si="11"/>
        <v>651</v>
      </c>
      <c r="M32" s="64">
        <f t="shared" si="12"/>
        <v>0</v>
      </c>
      <c r="N32" s="64">
        <v>0</v>
      </c>
      <c r="O32" s="64">
        <f t="shared" si="13"/>
        <v>13656</v>
      </c>
      <c r="P32" s="122">
        <f t="shared" si="14"/>
        <v>1561</v>
      </c>
      <c r="Q32" s="64">
        <f t="shared" si="15"/>
        <v>103</v>
      </c>
      <c r="R32" s="121">
        <f t="shared" si="16"/>
        <v>300</v>
      </c>
      <c r="S32" s="64">
        <v>0</v>
      </c>
      <c r="T32" s="64">
        <v>150</v>
      </c>
      <c r="U32" s="121">
        <f t="shared" si="17"/>
        <v>1556</v>
      </c>
      <c r="V32" s="121">
        <f t="shared" si="18"/>
        <v>3670</v>
      </c>
      <c r="W32" s="64">
        <f t="shared" si="19"/>
        <v>9986</v>
      </c>
      <c r="X32" s="173"/>
      <c r="Y32" s="14">
        <v>12100</v>
      </c>
      <c r="Z32" s="28">
        <f t="shared" si="20"/>
        <v>-1556</v>
      </c>
      <c r="AA32" s="28">
        <f t="shared" si="21"/>
        <v>22</v>
      </c>
      <c r="AB32" s="28">
        <f t="shared" si="22"/>
        <v>548</v>
      </c>
      <c r="AC32" s="14" t="s">
        <v>681</v>
      </c>
      <c r="AD32" s="55">
        <v>23</v>
      </c>
      <c r="AE32" s="28">
        <v>13000</v>
      </c>
      <c r="AF32" s="28">
        <v>12100</v>
      </c>
    </row>
    <row r="33" spans="1:32" ht="84.95" customHeight="1">
      <c r="A33" s="155">
        <v>26</v>
      </c>
      <c r="B33" s="79" t="s">
        <v>779</v>
      </c>
      <c r="C33" s="200">
        <v>2504490699</v>
      </c>
      <c r="D33" s="64" t="s">
        <v>729</v>
      </c>
      <c r="E33" s="64" t="s">
        <v>18</v>
      </c>
      <c r="F33" s="64">
        <v>14249</v>
      </c>
      <c r="G33" s="118">
        <v>13570</v>
      </c>
      <c r="H33" s="118">
        <f t="shared" si="23"/>
        <v>679</v>
      </c>
      <c r="I33" s="64">
        <v>0</v>
      </c>
      <c r="J33" s="121">
        <v>11</v>
      </c>
      <c r="K33" s="64">
        <f t="shared" si="10"/>
        <v>6220</v>
      </c>
      <c r="L33" s="64">
        <f t="shared" si="11"/>
        <v>311</v>
      </c>
      <c r="M33" s="64">
        <f t="shared" si="12"/>
        <v>0</v>
      </c>
      <c r="N33" s="64">
        <v>0</v>
      </c>
      <c r="O33" s="64">
        <f t="shared" si="13"/>
        <v>6531</v>
      </c>
      <c r="P33" s="122">
        <f t="shared" si="14"/>
        <v>746</v>
      </c>
      <c r="Q33" s="64">
        <f t="shared" si="15"/>
        <v>49</v>
      </c>
      <c r="R33" s="121">
        <f t="shared" si="16"/>
        <v>0</v>
      </c>
      <c r="S33" s="64">
        <v>0</v>
      </c>
      <c r="T33" s="64">
        <v>100</v>
      </c>
      <c r="U33" s="121">
        <f t="shared" si="17"/>
        <v>1031</v>
      </c>
      <c r="V33" s="121">
        <f t="shared" si="18"/>
        <v>1926</v>
      </c>
      <c r="W33" s="64">
        <f t="shared" si="19"/>
        <v>4605</v>
      </c>
      <c r="X33" s="173"/>
      <c r="Y33" s="14">
        <v>5500</v>
      </c>
      <c r="Z33" s="28">
        <f t="shared" si="20"/>
        <v>-1031</v>
      </c>
      <c r="AA33" s="28">
        <f t="shared" si="21"/>
        <v>10</v>
      </c>
      <c r="AB33" s="28">
        <f t="shared" si="22"/>
        <v>548</v>
      </c>
      <c r="AC33" s="14" t="s">
        <v>729</v>
      </c>
      <c r="AD33" s="55">
        <v>11</v>
      </c>
      <c r="AE33" s="28">
        <v>13000</v>
      </c>
      <c r="AF33" s="28">
        <v>5500</v>
      </c>
    </row>
    <row r="34" spans="1:32" ht="24" customHeight="1">
      <c r="A34" s="99"/>
      <c r="B34" s="224"/>
      <c r="C34" s="225"/>
      <c r="D34" s="78"/>
      <c r="E34" s="78"/>
      <c r="F34" s="78"/>
      <c r="G34" s="78"/>
      <c r="H34" s="78"/>
      <c r="I34" s="78"/>
      <c r="J34" s="226"/>
      <c r="K34" s="65">
        <f t="shared" ref="K34:W34" si="32">SUM(K8:K33)</f>
        <v>281015</v>
      </c>
      <c r="L34" s="65">
        <f t="shared" si="32"/>
        <v>22107</v>
      </c>
      <c r="M34" s="65">
        <f t="shared" si="32"/>
        <v>2300</v>
      </c>
      <c r="N34" s="65">
        <f t="shared" si="32"/>
        <v>7116</v>
      </c>
      <c r="O34" s="65">
        <f t="shared" si="32"/>
        <v>312538</v>
      </c>
      <c r="P34" s="65">
        <f t="shared" si="32"/>
        <v>33723</v>
      </c>
      <c r="Q34" s="65">
        <f t="shared" si="32"/>
        <v>2354</v>
      </c>
      <c r="R34" s="65">
        <f t="shared" si="32"/>
        <v>6650</v>
      </c>
      <c r="S34" s="65">
        <f t="shared" si="32"/>
        <v>2500</v>
      </c>
      <c r="T34" s="65">
        <f t="shared" si="32"/>
        <v>2990</v>
      </c>
      <c r="U34" s="65">
        <f t="shared" si="32"/>
        <v>13872</v>
      </c>
      <c r="V34" s="65">
        <f t="shared" si="32"/>
        <v>62089</v>
      </c>
      <c r="W34" s="65">
        <f t="shared" si="32"/>
        <v>250449</v>
      </c>
      <c r="X34" s="100"/>
      <c r="AD34" s="55"/>
    </row>
    <row r="35" spans="1:32" ht="24" customHeight="1">
      <c r="A35" s="99"/>
      <c r="B35" s="224"/>
      <c r="C35" s="225"/>
      <c r="D35" s="78"/>
      <c r="E35" s="78"/>
      <c r="F35" s="78"/>
      <c r="G35" s="78"/>
      <c r="H35" s="78"/>
      <c r="I35" s="78"/>
      <c r="J35" s="226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100"/>
      <c r="AD35" s="55"/>
    </row>
    <row r="36" spans="1:32" ht="24" customHeight="1" thickBot="1">
      <c r="A36" s="164"/>
      <c r="B36" s="227"/>
      <c r="C36" s="228"/>
      <c r="D36" s="165"/>
      <c r="E36" s="165"/>
      <c r="F36" s="165"/>
      <c r="G36" s="165"/>
      <c r="H36" s="165"/>
      <c r="I36" s="165"/>
      <c r="J36" s="229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66"/>
      <c r="AD36" s="55"/>
    </row>
    <row r="37" spans="1:32" ht="24" customHeight="1">
      <c r="B37" s="76"/>
      <c r="C37" s="77"/>
      <c r="D37" s="78"/>
      <c r="E37" s="14"/>
      <c r="F37" s="14"/>
      <c r="G37" s="14"/>
      <c r="H37" s="14"/>
      <c r="I37" s="14"/>
      <c r="J37" s="24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14"/>
      <c r="AD37" s="55"/>
    </row>
    <row r="38" spans="1:32" ht="24" customHeight="1">
      <c r="B38" s="76"/>
      <c r="C38" s="77"/>
      <c r="D38" s="78"/>
      <c r="E38" s="14"/>
      <c r="F38" s="14"/>
      <c r="G38" s="14"/>
      <c r="H38" s="14"/>
      <c r="I38" s="14"/>
      <c r="J38" s="2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14"/>
      <c r="AD38" s="55"/>
    </row>
    <row r="39" spans="1:32" ht="24" customHeight="1">
      <c r="B39" s="76"/>
      <c r="C39" s="77"/>
      <c r="D39" s="78"/>
      <c r="E39" s="14"/>
      <c r="F39" s="14"/>
      <c r="G39" s="14"/>
      <c r="H39" s="14"/>
      <c r="I39" s="14"/>
      <c r="J39" s="24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14"/>
      <c r="AD39" s="55"/>
    </row>
    <row r="40" spans="1:32" ht="24" customHeight="1">
      <c r="D40" s="78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4"/>
      <c r="T40" s="14"/>
      <c r="U40" s="14"/>
      <c r="V40" s="14"/>
      <c r="W40" s="14"/>
      <c r="AD40" s="55"/>
    </row>
    <row r="41" spans="1:32" ht="17.25" customHeight="1">
      <c r="D41" s="78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78">
        <f>+O34-U34</f>
        <v>298666</v>
      </c>
      <c r="P41" s="14"/>
      <c r="Q41" s="14"/>
      <c r="R41" s="1">
        <f>ROUND(175*2,0)</f>
        <v>350</v>
      </c>
      <c r="S41" s="14"/>
      <c r="T41" s="14"/>
      <c r="U41" s="14"/>
      <c r="V41" s="14"/>
      <c r="W41" s="14"/>
      <c r="AC41" s="61"/>
      <c r="AD41" s="55"/>
    </row>
    <row r="42" spans="1:32" ht="17.25" customHeight="1">
      <c r="D42" s="78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3">
        <f>+R41/175</f>
        <v>2</v>
      </c>
      <c r="S42" s="14"/>
      <c r="T42" s="14"/>
      <c r="U42" s="14"/>
      <c r="V42" s="14"/>
      <c r="W42" s="14"/>
      <c r="X42" s="14"/>
      <c r="AC42" s="61"/>
      <c r="AD42" s="53"/>
    </row>
    <row r="43" spans="1:32" ht="19.5" customHeight="1">
      <c r="D43" s="78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9">
        <f>ROUND((R34-R41)/200,0)</f>
        <v>32</v>
      </c>
      <c r="S43" s="14"/>
      <c r="T43" s="14"/>
      <c r="U43" s="24"/>
      <c r="V43" s="14"/>
      <c r="W43" s="14"/>
      <c r="X43" s="14"/>
      <c r="AC43" s="61"/>
      <c r="AD43" s="53"/>
    </row>
    <row r="44" spans="1:32" ht="21.75" customHeight="1">
      <c r="D44" s="78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24"/>
      <c r="S44" s="14"/>
      <c r="T44" s="14"/>
      <c r="U44" s="24"/>
      <c r="V44" s="14"/>
      <c r="W44" s="14"/>
      <c r="X44" s="14"/>
      <c r="AC44" s="56"/>
      <c r="AD44" s="57"/>
    </row>
    <row r="45" spans="1:32" ht="18" customHeight="1">
      <c r="D45" s="7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24"/>
      <c r="S45" s="14"/>
      <c r="T45" s="14"/>
      <c r="U45" s="24"/>
      <c r="V45" s="14"/>
      <c r="W45" s="14"/>
      <c r="X45" s="14"/>
      <c r="AC45" s="58"/>
      <c r="AD45" s="55"/>
    </row>
    <row r="46" spans="1:32" ht="24" customHeight="1">
      <c r="K46" s="14"/>
      <c r="L46" s="14"/>
      <c r="M46" s="14"/>
      <c r="N46" s="14"/>
      <c r="O46" s="14"/>
      <c r="P46" s="14"/>
      <c r="Q46" s="14"/>
      <c r="R46" s="24"/>
      <c r="S46" s="14"/>
      <c r="T46" s="14"/>
      <c r="U46" s="24"/>
      <c r="V46" s="14"/>
      <c r="W46" s="14"/>
      <c r="X46" s="14"/>
      <c r="AC46" s="58"/>
      <c r="AD46" s="55"/>
    </row>
    <row r="47" spans="1:32" ht="24" customHeight="1">
      <c r="K47" s="14"/>
      <c r="L47" s="14"/>
      <c r="M47" s="14"/>
      <c r="N47" s="14"/>
      <c r="O47" s="14"/>
      <c r="P47" s="14"/>
      <c r="Q47" s="14"/>
      <c r="R47" s="24"/>
      <c r="S47" s="14"/>
      <c r="T47" s="14"/>
      <c r="U47" s="24"/>
      <c r="V47" s="14"/>
      <c r="W47" s="14"/>
      <c r="X47" s="14"/>
      <c r="AC47" s="58"/>
      <c r="AD47" s="55"/>
    </row>
    <row r="48" spans="1:32" ht="24" customHeight="1">
      <c r="K48" s="14"/>
      <c r="L48" s="14"/>
      <c r="M48" s="14"/>
      <c r="N48" s="14"/>
      <c r="O48" s="14"/>
      <c r="P48" s="14"/>
      <c r="Q48" s="14"/>
      <c r="R48" s="24"/>
      <c r="S48" s="14"/>
      <c r="T48" s="14"/>
      <c r="U48" s="24"/>
      <c r="V48" s="14"/>
      <c r="W48" s="14"/>
      <c r="X48" s="14"/>
      <c r="AC48" s="59"/>
      <c r="AD48" s="60"/>
    </row>
    <row r="49" spans="4:30" ht="24" customHeight="1">
      <c r="D49" s="78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4"/>
      <c r="S49" s="14"/>
      <c r="T49" s="14"/>
      <c r="U49" s="24"/>
      <c r="V49" s="14"/>
      <c r="W49" s="14"/>
      <c r="X49" s="14"/>
      <c r="AC49" s="59"/>
      <c r="AD49" s="60"/>
    </row>
    <row r="50" spans="4:30" ht="24" customHeight="1">
      <c r="D50" s="7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4"/>
      <c r="S50" s="14"/>
      <c r="T50" s="14"/>
      <c r="U50" s="24"/>
      <c r="V50" s="14"/>
      <c r="W50" s="14"/>
      <c r="X50" s="14"/>
      <c r="AC50" s="59"/>
      <c r="AD50" s="60"/>
    </row>
    <row r="51" spans="4:30" ht="24" customHeight="1">
      <c r="D51" s="78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24"/>
      <c r="S51" s="14"/>
      <c r="T51" s="14"/>
      <c r="U51" s="24"/>
      <c r="V51" s="14"/>
      <c r="W51" s="14"/>
      <c r="X51" s="14"/>
      <c r="AC51" s="59"/>
      <c r="AD51" s="60"/>
    </row>
    <row r="52" spans="4:30" ht="24" customHeight="1">
      <c r="D52" s="78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24"/>
      <c r="S52" s="14"/>
      <c r="T52" s="14"/>
      <c r="U52" s="24"/>
      <c r="V52" s="14"/>
      <c r="W52" s="14"/>
      <c r="X52" s="14"/>
      <c r="AD52" s="60"/>
    </row>
    <row r="53" spans="4:30" ht="24" customHeight="1">
      <c r="D53" s="78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24"/>
      <c r="S53" s="14"/>
      <c r="T53" s="14"/>
      <c r="U53" s="24"/>
      <c r="V53" s="14"/>
      <c r="W53" s="14"/>
      <c r="X53" s="14"/>
      <c r="AD53" s="60"/>
    </row>
    <row r="54" spans="4:30" ht="24" customHeight="1">
      <c r="D54" s="78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24"/>
      <c r="S54" s="14"/>
      <c r="T54" s="14"/>
      <c r="U54" s="24"/>
      <c r="V54" s="14"/>
      <c r="W54" s="14"/>
      <c r="X54" s="14"/>
      <c r="AD54" s="60"/>
    </row>
    <row r="55" spans="4:30" ht="24" customHeight="1">
      <c r="D55" s="78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4"/>
      <c r="S55" s="14"/>
      <c r="T55" s="14"/>
      <c r="U55" s="24"/>
      <c r="V55" s="14"/>
      <c r="W55" s="14"/>
      <c r="X55" s="14"/>
      <c r="AD55" s="60"/>
    </row>
    <row r="56" spans="4:30" ht="24" customHeight="1">
      <c r="D56" s="78"/>
      <c r="E56" s="14"/>
      <c r="F56" s="14"/>
      <c r="G56" s="14"/>
      <c r="H56" s="14"/>
      <c r="I56" s="14"/>
      <c r="J56" s="14"/>
      <c r="AD56" s="60"/>
    </row>
    <row r="57" spans="4:30" ht="24" customHeight="1">
      <c r="D57" s="78"/>
      <c r="E57" s="14"/>
      <c r="F57" s="14"/>
      <c r="G57" s="14"/>
      <c r="H57" s="14"/>
      <c r="I57" s="14"/>
      <c r="J57" s="14"/>
      <c r="V57" s="14"/>
      <c r="AD57" s="60"/>
    </row>
    <row r="58" spans="4:30" ht="24" customHeight="1">
      <c r="D58" s="78"/>
      <c r="E58" s="14"/>
      <c r="F58" s="14"/>
      <c r="G58" s="14"/>
      <c r="H58" s="14"/>
      <c r="I58" s="14"/>
      <c r="J58" s="14"/>
      <c r="AC58" s="24"/>
      <c r="AD58" s="60"/>
    </row>
    <row r="59" spans="4:30" ht="24" customHeight="1">
      <c r="D59" s="78"/>
      <c r="E59" s="14"/>
      <c r="F59" s="14"/>
      <c r="G59" s="14"/>
      <c r="H59" s="14"/>
      <c r="I59" s="14"/>
      <c r="J59" s="14"/>
      <c r="AC59" s="24"/>
      <c r="AD59" s="60"/>
    </row>
    <row r="60" spans="4:30" ht="24" customHeight="1">
      <c r="D60" s="78"/>
      <c r="E60" s="14"/>
      <c r="F60" s="14"/>
      <c r="G60" s="14"/>
      <c r="H60" s="14"/>
      <c r="I60" s="14"/>
      <c r="J60" s="14"/>
      <c r="AC60" s="24"/>
      <c r="AD60" s="60"/>
    </row>
    <row r="61" spans="4:30" ht="24" customHeight="1">
      <c r="D61" s="78"/>
      <c r="E61" s="14"/>
      <c r="F61" s="14"/>
      <c r="G61" s="14"/>
      <c r="H61" s="14"/>
      <c r="I61" s="14"/>
      <c r="J61" s="14"/>
      <c r="AC61" s="24"/>
      <c r="AD61" s="60"/>
    </row>
    <row r="62" spans="4:30" ht="24" customHeight="1">
      <c r="D62" s="78"/>
      <c r="E62" s="14"/>
      <c r="F62" s="14"/>
      <c r="G62" s="14"/>
      <c r="H62" s="14"/>
      <c r="I62" s="14"/>
      <c r="J62" s="14"/>
      <c r="AD62" s="60"/>
    </row>
    <row r="63" spans="4:30" ht="24" customHeight="1">
      <c r="J63" s="14"/>
      <c r="AD63" s="60"/>
    </row>
    <row r="64" spans="4:30" ht="24" customHeight="1">
      <c r="J64" s="14"/>
      <c r="AD64" s="60"/>
    </row>
    <row r="65" spans="10:30" ht="24" customHeight="1">
      <c r="J65" s="14"/>
      <c r="AD65" s="60"/>
    </row>
    <row r="66" spans="10:30" ht="24" customHeight="1">
      <c r="AD66" s="60"/>
    </row>
    <row r="67" spans="10:30" ht="24" customHeight="1">
      <c r="AD67" s="60"/>
    </row>
    <row r="68" spans="10:30" ht="24" customHeight="1">
      <c r="AD68" s="60"/>
    </row>
    <row r="69" spans="10:30" ht="24" customHeight="1">
      <c r="AD69" s="60"/>
    </row>
    <row r="70" spans="10:30" ht="24" customHeight="1">
      <c r="AD70" s="60"/>
    </row>
    <row r="71" spans="10:30" ht="24" customHeight="1">
      <c r="AD71" s="60"/>
    </row>
    <row r="72" spans="10:30" ht="24" customHeight="1">
      <c r="AD72" s="60"/>
    </row>
    <row r="73" spans="10:30" ht="24" customHeight="1">
      <c r="AD73" s="60"/>
    </row>
    <row r="74" spans="10:30" ht="24" customHeight="1">
      <c r="AD74" s="60"/>
    </row>
    <row r="75" spans="10:30" ht="24" customHeight="1">
      <c r="AD75" s="53"/>
    </row>
  </sheetData>
  <mergeCells count="13">
    <mergeCell ref="W6:W7"/>
    <mergeCell ref="X6:X7"/>
    <mergeCell ref="V6:V7"/>
    <mergeCell ref="P6:U6"/>
    <mergeCell ref="A6:A7"/>
    <mergeCell ref="D6:D7"/>
    <mergeCell ref="E6:E7"/>
    <mergeCell ref="F6:F7"/>
    <mergeCell ref="J6:J7"/>
    <mergeCell ref="N6:N7"/>
    <mergeCell ref="O6:O7"/>
    <mergeCell ref="B6:B7"/>
    <mergeCell ref="C6:C7"/>
  </mergeCells>
  <printOptions horizontalCentered="1"/>
  <pageMargins left="0" right="0" top="0" bottom="0" header="0.3" footer="0.3"/>
  <pageSetup paperSize="9" scale="70" orientation="landscape" r:id="rId1"/>
  <ignoredErrors>
    <ignoredError sqref="F40:F4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2:AF104"/>
  <sheetViews>
    <sheetView workbookViewId="0">
      <pane xSplit="5" ySplit="7" topLeftCell="F11" activePane="bottomRight" state="frozen"/>
      <selection pane="topRight" activeCell="F1" sqref="F1"/>
      <selection pane="bottomLeft" activeCell="A8" sqref="A8"/>
      <selection pane="bottomRight" activeCell="V13" sqref="V13"/>
    </sheetView>
  </sheetViews>
  <sheetFormatPr defaultRowHeight="15" customHeight="1"/>
  <cols>
    <col min="1" max="1" width="3.42578125" style="15" customWidth="1"/>
    <col min="2" max="2" width="13.140625" style="15" hidden="1" customWidth="1"/>
    <col min="3" max="3" width="11.28515625" style="15" hidden="1" customWidth="1"/>
    <col min="4" max="4" width="28.42578125" style="15" bestFit="1" customWidth="1"/>
    <col min="5" max="6" width="7.5703125" style="15" customWidth="1"/>
    <col min="7" max="7" width="10.28515625" style="15" hidden="1" customWidth="1"/>
    <col min="8" max="8" width="5.5703125" style="15" hidden="1" customWidth="1"/>
    <col min="9" max="9" width="6.140625" style="15" hidden="1" customWidth="1"/>
    <col min="10" max="10" width="5" style="15" customWidth="1"/>
    <col min="11" max="11" width="7" style="15" bestFit="1" customWidth="1"/>
    <col min="12" max="13" width="6.140625" style="15" customWidth="1"/>
    <col min="14" max="14" width="6" style="15" customWidth="1"/>
    <col min="15" max="15" width="7.7109375" style="15" customWidth="1"/>
    <col min="16" max="16" width="6.5703125" style="15" customWidth="1"/>
    <col min="17" max="18" width="5" style="15" customWidth="1"/>
    <col min="19" max="19" width="5.85546875" style="15" customWidth="1"/>
    <col min="20" max="20" width="6.7109375" style="15" bestFit="1" customWidth="1"/>
    <col min="21" max="21" width="6" style="15" customWidth="1"/>
    <col min="22" max="22" width="7" style="15" bestFit="1" customWidth="1"/>
    <col min="23" max="23" width="23.42578125" style="15" customWidth="1"/>
    <col min="24" max="24" width="7.7109375" style="15" customWidth="1"/>
    <col min="25" max="25" width="7.7109375" style="15" bestFit="1" customWidth="1"/>
    <col min="26" max="28" width="7.140625" style="15" customWidth="1"/>
    <col min="29" max="29" width="30.85546875" style="15" customWidth="1"/>
    <col min="30" max="16384" width="9.140625" style="15"/>
  </cols>
  <sheetData>
    <row r="2" spans="1:32" ht="15" customHeight="1" thickBot="1"/>
    <row r="3" spans="1:32" ht="15" customHeight="1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5"/>
    </row>
    <row r="4" spans="1:32" ht="15" customHeight="1">
      <c r="A4" s="110"/>
      <c r="B4" s="54"/>
      <c r="C4" s="54"/>
      <c r="D4" s="54" t="s">
        <v>0</v>
      </c>
      <c r="E4" s="54"/>
      <c r="F4" s="54"/>
      <c r="G4" s="54"/>
      <c r="H4" s="54"/>
      <c r="I4" s="54"/>
      <c r="J4" s="54" t="s">
        <v>38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111"/>
    </row>
    <row r="5" spans="1:32" ht="15" customHeight="1">
      <c r="A5" s="110"/>
      <c r="B5" s="54"/>
      <c r="C5" s="54"/>
      <c r="D5" s="54" t="s">
        <v>2</v>
      </c>
      <c r="E5" s="54"/>
      <c r="F5" s="54"/>
      <c r="G5" s="54"/>
      <c r="H5" s="54"/>
      <c r="I5" s="54"/>
      <c r="J5" s="54" t="s">
        <v>3</v>
      </c>
      <c r="K5" s="54"/>
      <c r="L5" s="54"/>
      <c r="M5" s="54"/>
      <c r="N5" s="54"/>
      <c r="O5" s="54"/>
      <c r="P5" s="54" t="str">
        <f>+'HT F2'!P5</f>
        <v>FEB.-2023</v>
      </c>
      <c r="Q5" s="54"/>
      <c r="R5" s="54"/>
      <c r="S5" s="54"/>
      <c r="T5" s="54"/>
      <c r="U5" s="54"/>
      <c r="V5" s="54"/>
      <c r="W5" s="111"/>
    </row>
    <row r="6" spans="1:32" ht="15" customHeight="1">
      <c r="A6" s="305" t="s">
        <v>84</v>
      </c>
      <c r="B6" s="270" t="s">
        <v>278</v>
      </c>
      <c r="C6" s="270" t="s">
        <v>277</v>
      </c>
      <c r="D6" s="280" t="s">
        <v>88</v>
      </c>
      <c r="E6" s="280" t="s">
        <v>6</v>
      </c>
      <c r="F6" s="280" t="s">
        <v>55</v>
      </c>
      <c r="G6" s="280" t="s">
        <v>89</v>
      </c>
      <c r="H6" s="280" t="s">
        <v>8</v>
      </c>
      <c r="I6" s="270" t="s">
        <v>141</v>
      </c>
      <c r="J6" s="280" t="s">
        <v>85</v>
      </c>
      <c r="K6" s="280" t="s">
        <v>89</v>
      </c>
      <c r="L6" s="280" t="s">
        <v>8</v>
      </c>
      <c r="M6" s="270" t="s">
        <v>141</v>
      </c>
      <c r="N6" s="280" t="s">
        <v>90</v>
      </c>
      <c r="O6" s="280" t="s">
        <v>86</v>
      </c>
      <c r="P6" s="284" t="s">
        <v>9</v>
      </c>
      <c r="Q6" s="285"/>
      <c r="R6" s="285"/>
      <c r="S6" s="285"/>
      <c r="T6" s="286"/>
      <c r="U6" s="280" t="s">
        <v>91</v>
      </c>
      <c r="V6" s="280" t="s">
        <v>87</v>
      </c>
      <c r="W6" s="282" t="s">
        <v>92</v>
      </c>
    </row>
    <row r="7" spans="1:32" ht="15" customHeight="1">
      <c r="A7" s="306"/>
      <c r="B7" s="279"/>
      <c r="C7" s="279"/>
      <c r="D7" s="304"/>
      <c r="E7" s="304"/>
      <c r="F7" s="304"/>
      <c r="G7" s="304"/>
      <c r="H7" s="304"/>
      <c r="I7" s="271"/>
      <c r="J7" s="304"/>
      <c r="K7" s="304"/>
      <c r="L7" s="304"/>
      <c r="M7" s="271"/>
      <c r="N7" s="304"/>
      <c r="O7" s="304"/>
      <c r="P7" s="118" t="s">
        <v>12</v>
      </c>
      <c r="Q7" s="118" t="s">
        <v>13</v>
      </c>
      <c r="R7" s="118" t="s">
        <v>14</v>
      </c>
      <c r="S7" s="118" t="s">
        <v>202</v>
      </c>
      <c r="T7" s="118" t="s">
        <v>202</v>
      </c>
      <c r="U7" s="304"/>
      <c r="V7" s="304"/>
      <c r="W7" s="307"/>
    </row>
    <row r="8" spans="1:32" ht="75" customHeight="1">
      <c r="A8" s="136">
        <v>1</v>
      </c>
      <c r="B8" s="118" t="s">
        <v>555</v>
      </c>
      <c r="C8" s="118">
        <v>2502987769</v>
      </c>
      <c r="D8" s="118" t="s">
        <v>484</v>
      </c>
      <c r="E8" s="118" t="s">
        <v>18</v>
      </c>
      <c r="F8" s="64">
        <f>SUM(G8:I8)</f>
        <v>14249</v>
      </c>
      <c r="G8" s="64">
        <v>13570</v>
      </c>
      <c r="H8" s="64">
        <v>679</v>
      </c>
      <c r="I8" s="64">
        <v>0</v>
      </c>
      <c r="J8" s="121">
        <v>24</v>
      </c>
      <c r="K8" s="64">
        <f>ROUND(G8/24*J8,0)</f>
        <v>13570</v>
      </c>
      <c r="L8" s="64">
        <f>ROUND(H8/24*J8,0)</f>
        <v>679</v>
      </c>
      <c r="M8" s="64">
        <f>ROUND(I8/24*J8,0)</f>
        <v>0</v>
      </c>
      <c r="N8" s="64">
        <v>10751</v>
      </c>
      <c r="O8" s="64">
        <f t="shared" ref="O8" si="0">SUM(K8:N8)</f>
        <v>25000</v>
      </c>
      <c r="P8" s="122">
        <f t="shared" ref="P8" si="1">ROUND(IF(K8&gt;=15000,(15000*12%),(K8*12%)),0)</f>
        <v>1628</v>
      </c>
      <c r="Q8" s="118">
        <f t="shared" ref="Q8" si="2">ROUNDUP(O8*0.75%,0)</f>
        <v>188</v>
      </c>
      <c r="R8" s="137">
        <f>SUM(IF(O8&gt;=10001,"300",IF(O8&gt;=7501,"175",)))</f>
        <v>300</v>
      </c>
      <c r="S8" s="118">
        <v>0</v>
      </c>
      <c r="T8" s="64">
        <f t="shared" ref="T8:T17" si="3">+O8-X8</f>
        <v>0</v>
      </c>
      <c r="U8" s="64">
        <f t="shared" ref="U8" si="4">SUM(P8:T8)</f>
        <v>2116</v>
      </c>
      <c r="V8" s="118">
        <f t="shared" ref="V8" si="5">+O8-U8</f>
        <v>22884</v>
      </c>
      <c r="W8" s="138"/>
      <c r="X8" s="14">
        <v>25000</v>
      </c>
      <c r="Y8" s="14">
        <f>+X8-O8</f>
        <v>0</v>
      </c>
      <c r="Z8" s="14">
        <v>24</v>
      </c>
      <c r="AA8" s="16">
        <f>ROUND(F8/26,0)</f>
        <v>548</v>
      </c>
      <c r="AB8" s="16">
        <v>26</v>
      </c>
      <c r="AC8" s="15" t="s">
        <v>484</v>
      </c>
      <c r="AD8" s="15">
        <v>24</v>
      </c>
      <c r="AE8" s="15">
        <v>21000</v>
      </c>
      <c r="AF8" s="15">
        <v>25000</v>
      </c>
    </row>
    <row r="9" spans="1:32" ht="75" customHeight="1">
      <c r="A9" s="136">
        <v>2</v>
      </c>
      <c r="B9" s="118" t="s">
        <v>359</v>
      </c>
      <c r="C9" s="118">
        <v>2502237511</v>
      </c>
      <c r="D9" s="118" t="s">
        <v>132</v>
      </c>
      <c r="E9" s="118" t="s">
        <v>18</v>
      </c>
      <c r="F9" s="64">
        <f t="shared" ref="F9:F15" si="6">SUM(G9:I9)</f>
        <v>14249</v>
      </c>
      <c r="G9" s="64">
        <v>13570</v>
      </c>
      <c r="H9" s="64">
        <v>679</v>
      </c>
      <c r="I9" s="64">
        <v>0</v>
      </c>
      <c r="J9" s="121">
        <v>19</v>
      </c>
      <c r="K9" s="64">
        <f t="shared" ref="K9:K15" si="7">ROUND(G9/24*J9,0)</f>
        <v>10743</v>
      </c>
      <c r="L9" s="64">
        <f t="shared" ref="L9:L15" si="8">ROUND(H9/24*J9,0)</f>
        <v>538</v>
      </c>
      <c r="M9" s="64">
        <f t="shared" ref="M9:M15" si="9">ROUND(I9/24*J9,0)</f>
        <v>0</v>
      </c>
      <c r="N9" s="64">
        <v>0</v>
      </c>
      <c r="O9" s="64">
        <f t="shared" ref="O9:O15" si="10">SUM(K9:N9)</f>
        <v>11281</v>
      </c>
      <c r="P9" s="122">
        <f t="shared" ref="P9:P15" si="11">ROUND(IF(K9&gt;=15000,(15000*12%),(K9*12%)),0)</f>
        <v>1289</v>
      </c>
      <c r="Q9" s="118">
        <f t="shared" ref="Q9:Q15" si="12">ROUNDUP(O9*0.75%,0)</f>
        <v>85</v>
      </c>
      <c r="R9" s="137">
        <f t="shared" ref="R9:R15" si="13">SUM(IF(O9&gt;=10001,"300",IF(O9&gt;=7501,"175",)))</f>
        <v>300</v>
      </c>
      <c r="S9" s="118">
        <v>1000</v>
      </c>
      <c r="T9" s="64">
        <f t="shared" si="3"/>
        <v>68</v>
      </c>
      <c r="U9" s="64">
        <f t="shared" ref="U9:U14" si="14">SUM(P9:T9)</f>
        <v>2742</v>
      </c>
      <c r="V9" s="118">
        <f t="shared" ref="V9:V14" si="15">+O9-U9</f>
        <v>8539</v>
      </c>
      <c r="W9" s="138"/>
      <c r="X9" s="14">
        <v>11213</v>
      </c>
      <c r="Y9" s="14">
        <f t="shared" ref="Y9:Y14" si="16">+X9-O9</f>
        <v>-68</v>
      </c>
      <c r="Z9" s="14">
        <v>24</v>
      </c>
      <c r="AA9" s="16">
        <f t="shared" ref="AA9:AA14" si="17">ROUND(F9/26,0)</f>
        <v>548</v>
      </c>
      <c r="AB9" s="16">
        <v>26</v>
      </c>
      <c r="AC9" s="15" t="s">
        <v>396</v>
      </c>
      <c r="AD9" s="15">
        <v>19</v>
      </c>
      <c r="AE9" s="15">
        <v>12000</v>
      </c>
      <c r="AF9" s="15">
        <v>11213</v>
      </c>
    </row>
    <row r="10" spans="1:32" ht="75" customHeight="1">
      <c r="A10" s="136">
        <v>3</v>
      </c>
      <c r="B10" s="118" t="s">
        <v>403</v>
      </c>
      <c r="C10" s="118">
        <v>2502314693</v>
      </c>
      <c r="D10" s="118" t="s">
        <v>397</v>
      </c>
      <c r="E10" s="118" t="s">
        <v>18</v>
      </c>
      <c r="F10" s="64">
        <f t="shared" si="6"/>
        <v>14249</v>
      </c>
      <c r="G10" s="64">
        <v>13570</v>
      </c>
      <c r="H10" s="64">
        <v>679</v>
      </c>
      <c r="I10" s="64">
        <v>0</v>
      </c>
      <c r="J10" s="121">
        <v>25</v>
      </c>
      <c r="K10" s="64">
        <f t="shared" si="7"/>
        <v>14135</v>
      </c>
      <c r="L10" s="64">
        <f t="shared" si="8"/>
        <v>707</v>
      </c>
      <c r="M10" s="64">
        <f t="shared" si="9"/>
        <v>0</v>
      </c>
      <c r="N10" s="64">
        <v>814</v>
      </c>
      <c r="O10" s="64">
        <f t="shared" si="10"/>
        <v>15656</v>
      </c>
      <c r="P10" s="122">
        <f t="shared" si="11"/>
        <v>1696</v>
      </c>
      <c r="Q10" s="118">
        <f t="shared" si="12"/>
        <v>118</v>
      </c>
      <c r="R10" s="137">
        <f t="shared" si="13"/>
        <v>300</v>
      </c>
      <c r="S10" s="118">
        <v>500</v>
      </c>
      <c r="T10" s="64">
        <f t="shared" si="3"/>
        <v>0</v>
      </c>
      <c r="U10" s="64">
        <f t="shared" si="14"/>
        <v>2614</v>
      </c>
      <c r="V10" s="118">
        <f t="shared" si="15"/>
        <v>13042</v>
      </c>
      <c r="W10" s="138"/>
      <c r="X10" s="14">
        <v>15656</v>
      </c>
      <c r="Y10" s="14">
        <f t="shared" si="16"/>
        <v>0</v>
      </c>
      <c r="Z10" s="14">
        <v>24</v>
      </c>
      <c r="AA10" s="16">
        <f t="shared" si="17"/>
        <v>548</v>
      </c>
      <c r="AB10" s="16">
        <v>26</v>
      </c>
      <c r="AC10" s="15" t="s">
        <v>397</v>
      </c>
      <c r="AD10" s="15">
        <v>25</v>
      </c>
      <c r="AE10" s="15">
        <v>12000</v>
      </c>
      <c r="AF10" s="15">
        <v>15656</v>
      </c>
    </row>
    <row r="11" spans="1:32" ht="75" customHeight="1">
      <c r="A11" s="136">
        <v>4</v>
      </c>
      <c r="B11" s="118" t="s">
        <v>360</v>
      </c>
      <c r="C11" s="118">
        <v>2501980649</v>
      </c>
      <c r="D11" s="118" t="s">
        <v>188</v>
      </c>
      <c r="E11" s="118" t="s">
        <v>18</v>
      </c>
      <c r="F11" s="64">
        <f t="shared" si="6"/>
        <v>14249</v>
      </c>
      <c r="G11" s="64">
        <v>13570</v>
      </c>
      <c r="H11" s="64">
        <v>679</v>
      </c>
      <c r="I11" s="64">
        <v>0</v>
      </c>
      <c r="J11" s="121">
        <v>25</v>
      </c>
      <c r="K11" s="64">
        <f t="shared" si="7"/>
        <v>14135</v>
      </c>
      <c r="L11" s="64">
        <f t="shared" si="8"/>
        <v>707</v>
      </c>
      <c r="M11" s="64">
        <f t="shared" si="9"/>
        <v>0</v>
      </c>
      <c r="N11" s="64">
        <v>611</v>
      </c>
      <c r="O11" s="64">
        <f t="shared" si="10"/>
        <v>15453</v>
      </c>
      <c r="P11" s="122">
        <f t="shared" si="11"/>
        <v>1696</v>
      </c>
      <c r="Q11" s="118">
        <f t="shared" si="12"/>
        <v>116</v>
      </c>
      <c r="R11" s="137">
        <f t="shared" si="13"/>
        <v>300</v>
      </c>
      <c r="S11" s="118">
        <v>0</v>
      </c>
      <c r="T11" s="64">
        <f t="shared" si="3"/>
        <v>0</v>
      </c>
      <c r="U11" s="64">
        <f t="shared" si="14"/>
        <v>2112</v>
      </c>
      <c r="V11" s="118">
        <f t="shared" si="15"/>
        <v>13341</v>
      </c>
      <c r="W11" s="138"/>
      <c r="X11" s="14">
        <v>15453</v>
      </c>
      <c r="Y11" s="14">
        <f t="shared" si="16"/>
        <v>0</v>
      </c>
      <c r="Z11" s="14">
        <v>24</v>
      </c>
      <c r="AA11" s="16">
        <f t="shared" si="17"/>
        <v>548</v>
      </c>
      <c r="AB11" s="16">
        <v>26</v>
      </c>
      <c r="AC11" s="15" t="s">
        <v>188</v>
      </c>
      <c r="AD11" s="15">
        <v>25</v>
      </c>
      <c r="AE11" s="15">
        <v>10000</v>
      </c>
      <c r="AF11" s="15">
        <v>15453</v>
      </c>
    </row>
    <row r="12" spans="1:32" ht="75" customHeight="1">
      <c r="A12" s="136">
        <v>5</v>
      </c>
      <c r="B12" s="118" t="s">
        <v>361</v>
      </c>
      <c r="C12" s="118">
        <v>2502506260</v>
      </c>
      <c r="D12" s="118" t="s">
        <v>39</v>
      </c>
      <c r="E12" s="118" t="s">
        <v>18</v>
      </c>
      <c r="F12" s="64">
        <f t="shared" si="6"/>
        <v>14249</v>
      </c>
      <c r="G12" s="64">
        <v>13570</v>
      </c>
      <c r="H12" s="64">
        <v>679</v>
      </c>
      <c r="I12" s="64">
        <v>0</v>
      </c>
      <c r="J12" s="121">
        <v>23</v>
      </c>
      <c r="K12" s="64">
        <f t="shared" si="7"/>
        <v>13005</v>
      </c>
      <c r="L12" s="64">
        <f t="shared" si="8"/>
        <v>651</v>
      </c>
      <c r="M12" s="64">
        <f t="shared" si="9"/>
        <v>0</v>
      </c>
      <c r="N12" s="64">
        <v>0</v>
      </c>
      <c r="O12" s="64">
        <f t="shared" si="10"/>
        <v>13656</v>
      </c>
      <c r="P12" s="122">
        <f t="shared" si="11"/>
        <v>1561</v>
      </c>
      <c r="Q12" s="118">
        <f t="shared" si="12"/>
        <v>103</v>
      </c>
      <c r="R12" s="137">
        <f t="shared" si="13"/>
        <v>300</v>
      </c>
      <c r="S12" s="118">
        <v>0</v>
      </c>
      <c r="T12" s="64">
        <f t="shared" si="3"/>
        <v>316</v>
      </c>
      <c r="U12" s="64">
        <f t="shared" si="14"/>
        <v>2280</v>
      </c>
      <c r="V12" s="118">
        <f t="shared" si="15"/>
        <v>11376</v>
      </c>
      <c r="W12" s="138"/>
      <c r="X12" s="14">
        <v>13340</v>
      </c>
      <c r="Y12" s="14">
        <f t="shared" si="16"/>
        <v>-316</v>
      </c>
      <c r="Z12" s="14">
        <v>24</v>
      </c>
      <c r="AA12" s="16">
        <f t="shared" si="17"/>
        <v>548</v>
      </c>
      <c r="AB12" s="16">
        <v>26</v>
      </c>
      <c r="AC12" s="15" t="s">
        <v>39</v>
      </c>
      <c r="AD12" s="15">
        <v>23</v>
      </c>
      <c r="AE12" s="15">
        <v>12000</v>
      </c>
      <c r="AF12" s="15">
        <v>13340</v>
      </c>
    </row>
    <row r="13" spans="1:32" ht="75" customHeight="1">
      <c r="A13" s="136">
        <v>6</v>
      </c>
      <c r="B13" s="118" t="s">
        <v>362</v>
      </c>
      <c r="C13" s="118">
        <v>2502913295</v>
      </c>
      <c r="D13" s="118" t="s">
        <v>133</v>
      </c>
      <c r="E13" s="118" t="s">
        <v>18</v>
      </c>
      <c r="F13" s="64">
        <f t="shared" si="6"/>
        <v>14249</v>
      </c>
      <c r="G13" s="64">
        <v>13570</v>
      </c>
      <c r="H13" s="64">
        <v>679</v>
      </c>
      <c r="I13" s="64">
        <v>0</v>
      </c>
      <c r="J13" s="121">
        <v>21</v>
      </c>
      <c r="K13" s="64">
        <f t="shared" si="7"/>
        <v>11874</v>
      </c>
      <c r="L13" s="64">
        <f t="shared" si="8"/>
        <v>594</v>
      </c>
      <c r="M13" s="64">
        <f t="shared" si="9"/>
        <v>0</v>
      </c>
      <c r="N13" s="64">
        <v>0</v>
      </c>
      <c r="O13" s="64">
        <f t="shared" si="10"/>
        <v>12468</v>
      </c>
      <c r="P13" s="122">
        <f t="shared" si="11"/>
        <v>1425</v>
      </c>
      <c r="Q13" s="118">
        <f t="shared" si="12"/>
        <v>94</v>
      </c>
      <c r="R13" s="137">
        <f t="shared" si="13"/>
        <v>300</v>
      </c>
      <c r="S13" s="118">
        <v>1000</v>
      </c>
      <c r="T13" s="64">
        <f t="shared" si="3"/>
        <v>192</v>
      </c>
      <c r="U13" s="64">
        <f t="shared" si="14"/>
        <v>3011</v>
      </c>
      <c r="V13" s="118">
        <f t="shared" si="15"/>
        <v>9457</v>
      </c>
      <c r="W13" s="138"/>
      <c r="X13" s="14">
        <v>12276</v>
      </c>
      <c r="Y13" s="14">
        <f t="shared" si="16"/>
        <v>-192</v>
      </c>
      <c r="Z13" s="14">
        <v>24</v>
      </c>
      <c r="AA13" s="16">
        <f t="shared" si="17"/>
        <v>548</v>
      </c>
      <c r="AB13" s="16">
        <v>26</v>
      </c>
      <c r="AC13" s="15" t="s">
        <v>79</v>
      </c>
      <c r="AD13" s="15">
        <v>21</v>
      </c>
      <c r="AE13" s="15">
        <v>10000</v>
      </c>
      <c r="AF13" s="15">
        <v>12276</v>
      </c>
    </row>
    <row r="14" spans="1:32" ht="75" customHeight="1">
      <c r="A14" s="136">
        <v>7</v>
      </c>
      <c r="B14" s="118" t="s">
        <v>363</v>
      </c>
      <c r="C14" s="118">
        <v>2503363818</v>
      </c>
      <c r="D14" s="118" t="s">
        <v>1686</v>
      </c>
      <c r="E14" s="118" t="s">
        <v>18</v>
      </c>
      <c r="F14" s="64">
        <f t="shared" si="6"/>
        <v>14249</v>
      </c>
      <c r="G14" s="64">
        <v>13570</v>
      </c>
      <c r="H14" s="64">
        <v>679</v>
      </c>
      <c r="I14" s="64">
        <v>0</v>
      </c>
      <c r="J14" s="121">
        <v>2</v>
      </c>
      <c r="K14" s="64">
        <f t="shared" si="7"/>
        <v>1131</v>
      </c>
      <c r="L14" s="64">
        <f t="shared" si="8"/>
        <v>57</v>
      </c>
      <c r="M14" s="64">
        <f t="shared" si="9"/>
        <v>0</v>
      </c>
      <c r="N14" s="64">
        <v>165</v>
      </c>
      <c r="O14" s="64">
        <f t="shared" si="10"/>
        <v>1353</v>
      </c>
      <c r="P14" s="122">
        <f t="shared" si="11"/>
        <v>136</v>
      </c>
      <c r="Q14" s="118">
        <f t="shared" si="12"/>
        <v>11</v>
      </c>
      <c r="R14" s="137">
        <f t="shared" si="13"/>
        <v>0</v>
      </c>
      <c r="S14" s="118">
        <v>0</v>
      </c>
      <c r="T14" s="64">
        <f t="shared" si="3"/>
        <v>0</v>
      </c>
      <c r="U14" s="64">
        <f t="shared" si="14"/>
        <v>147</v>
      </c>
      <c r="V14" s="118">
        <f t="shared" si="15"/>
        <v>1206</v>
      </c>
      <c r="W14" s="138"/>
      <c r="X14" s="14">
        <v>1353</v>
      </c>
      <c r="Y14" s="14">
        <f t="shared" si="16"/>
        <v>0</v>
      </c>
      <c r="Z14" s="14">
        <v>24</v>
      </c>
      <c r="AA14" s="16">
        <f t="shared" si="17"/>
        <v>548</v>
      </c>
      <c r="AB14" s="16">
        <v>26</v>
      </c>
      <c r="AC14" s="15" t="s">
        <v>398</v>
      </c>
      <c r="AD14" s="15">
        <v>2</v>
      </c>
      <c r="AE14" s="15">
        <v>10000</v>
      </c>
      <c r="AF14" s="15">
        <v>1353</v>
      </c>
    </row>
    <row r="15" spans="1:32" ht="75" customHeight="1">
      <c r="A15" s="136">
        <v>8</v>
      </c>
      <c r="B15" s="118" t="s">
        <v>364</v>
      </c>
      <c r="C15" s="118">
        <v>2502225672</v>
      </c>
      <c r="D15" s="118" t="s">
        <v>157</v>
      </c>
      <c r="E15" s="118" t="s">
        <v>18</v>
      </c>
      <c r="F15" s="64">
        <f t="shared" si="6"/>
        <v>14249</v>
      </c>
      <c r="G15" s="64">
        <v>13570</v>
      </c>
      <c r="H15" s="64">
        <v>679</v>
      </c>
      <c r="I15" s="64">
        <v>0</v>
      </c>
      <c r="J15" s="121">
        <v>15</v>
      </c>
      <c r="K15" s="64">
        <f t="shared" si="7"/>
        <v>8481</v>
      </c>
      <c r="L15" s="64">
        <f t="shared" si="8"/>
        <v>424</v>
      </c>
      <c r="M15" s="64">
        <f t="shared" si="9"/>
        <v>0</v>
      </c>
      <c r="N15" s="64">
        <v>253</v>
      </c>
      <c r="O15" s="64">
        <f t="shared" si="10"/>
        <v>9158</v>
      </c>
      <c r="P15" s="122">
        <f t="shared" si="11"/>
        <v>1018</v>
      </c>
      <c r="Q15" s="118">
        <f t="shared" si="12"/>
        <v>69</v>
      </c>
      <c r="R15" s="137">
        <f t="shared" si="13"/>
        <v>175</v>
      </c>
      <c r="S15" s="118">
        <v>0</v>
      </c>
      <c r="T15" s="64">
        <f t="shared" si="3"/>
        <v>0</v>
      </c>
      <c r="U15" s="64">
        <f>SUM(P15:T15)</f>
        <v>1262</v>
      </c>
      <c r="V15" s="118">
        <f>+O15-U15</f>
        <v>7896</v>
      </c>
      <c r="W15" s="138"/>
      <c r="X15" s="14">
        <v>9158</v>
      </c>
      <c r="Y15" s="14">
        <f>+X15-O15</f>
        <v>0</v>
      </c>
      <c r="Z15" s="14">
        <v>24</v>
      </c>
      <c r="AA15" s="16">
        <f>ROUND(F15/26,0)</f>
        <v>548</v>
      </c>
      <c r="AB15" s="16">
        <v>26</v>
      </c>
      <c r="AC15" s="15" t="s">
        <v>157</v>
      </c>
      <c r="AD15" s="15">
        <v>15</v>
      </c>
      <c r="AE15" s="15">
        <v>12000</v>
      </c>
      <c r="AF15" s="15">
        <v>9158</v>
      </c>
    </row>
    <row r="16" spans="1:32" ht="75" customHeight="1">
      <c r="A16" s="136">
        <v>9</v>
      </c>
      <c r="B16" s="118" t="s">
        <v>365</v>
      </c>
      <c r="C16" s="118">
        <v>2504041578</v>
      </c>
      <c r="D16" s="64" t="s">
        <v>189</v>
      </c>
      <c r="E16" s="118" t="s">
        <v>18</v>
      </c>
      <c r="F16" s="64">
        <f>SUM(G16:I16)</f>
        <v>14249</v>
      </c>
      <c r="G16" s="64">
        <v>13570</v>
      </c>
      <c r="H16" s="64">
        <v>679</v>
      </c>
      <c r="I16" s="64">
        <v>0</v>
      </c>
      <c r="J16" s="121">
        <v>21</v>
      </c>
      <c r="K16" s="64">
        <f>ROUND(G16/24*J16,0)</f>
        <v>11874</v>
      </c>
      <c r="L16" s="64">
        <f>ROUND(H16/24*J16,0)</f>
        <v>594</v>
      </c>
      <c r="M16" s="64">
        <f>ROUND(I16/24*J16,0)</f>
        <v>0</v>
      </c>
      <c r="N16" s="64">
        <v>0</v>
      </c>
      <c r="O16" s="64">
        <f>SUM(K16:N16)</f>
        <v>12468</v>
      </c>
      <c r="P16" s="122">
        <f>ROUND(IF(K16&gt;=15000,(15000*12%),(K16*12%)),0)</f>
        <v>1425</v>
      </c>
      <c r="Q16" s="118">
        <f>ROUNDUP(O16*0.75%,0)</f>
        <v>94</v>
      </c>
      <c r="R16" s="137">
        <f>SUM(IF(O16&gt;=10001,"300",IF(O16&gt;=7501,"175",)))</f>
        <v>300</v>
      </c>
      <c r="S16" s="118">
        <v>0</v>
      </c>
      <c r="T16" s="64">
        <f t="shared" si="3"/>
        <v>95</v>
      </c>
      <c r="U16" s="64">
        <f>SUM(P16:T16)</f>
        <v>1914</v>
      </c>
      <c r="V16" s="118">
        <f>+O16-U16</f>
        <v>10554</v>
      </c>
      <c r="W16" s="138"/>
      <c r="X16" s="14">
        <v>12373</v>
      </c>
      <c r="Y16" s="14">
        <f>+X16-O16</f>
        <v>-95</v>
      </c>
      <c r="Z16" s="14">
        <v>24</v>
      </c>
      <c r="AA16" s="16">
        <f>ROUND(F16/26,0)</f>
        <v>548</v>
      </c>
      <c r="AB16" s="16">
        <v>26</v>
      </c>
      <c r="AC16" s="15" t="s">
        <v>399</v>
      </c>
      <c r="AD16" s="15">
        <v>21</v>
      </c>
      <c r="AE16" s="15">
        <v>12000</v>
      </c>
      <c r="AF16" s="15">
        <v>12373</v>
      </c>
    </row>
    <row r="17" spans="1:32" ht="75" customHeight="1">
      <c r="A17" s="136">
        <v>10</v>
      </c>
      <c r="B17" s="139" t="s">
        <v>1742</v>
      </c>
      <c r="C17" s="118">
        <v>2504519688</v>
      </c>
      <c r="D17" s="118" t="s">
        <v>1695</v>
      </c>
      <c r="E17" s="118" t="s">
        <v>18</v>
      </c>
      <c r="F17" s="64">
        <v>14249</v>
      </c>
      <c r="G17" s="64">
        <v>13570</v>
      </c>
      <c r="H17" s="64">
        <v>679</v>
      </c>
      <c r="I17" s="64">
        <v>0</v>
      </c>
      <c r="J17" s="121">
        <v>18</v>
      </c>
      <c r="K17" s="64">
        <f>ROUND(G17/24*J17,0)</f>
        <v>10178</v>
      </c>
      <c r="L17" s="64">
        <f>ROUND(H17/24*J17,0)</f>
        <v>509</v>
      </c>
      <c r="M17" s="64">
        <f>ROUND(I17/24*J17,0)</f>
        <v>0</v>
      </c>
      <c r="N17" s="64">
        <v>0</v>
      </c>
      <c r="O17" s="64">
        <f>SUM(K17:N17)</f>
        <v>10687</v>
      </c>
      <c r="P17" s="122">
        <f>ROUND(IF(K17&gt;=15000,(15000*12%),(K17*12%)),0)</f>
        <v>1221</v>
      </c>
      <c r="Q17" s="118">
        <f>ROUNDUP(O17*0.75%,0)</f>
        <v>81</v>
      </c>
      <c r="R17" s="137">
        <f>SUM(IF(O17&gt;=10001,"300",IF(O17&gt;=7501,"175",)))</f>
        <v>300</v>
      </c>
      <c r="S17" s="118">
        <v>0</v>
      </c>
      <c r="T17" s="64">
        <f t="shared" si="3"/>
        <v>247</v>
      </c>
      <c r="U17" s="64">
        <f>SUM(P17:T17)</f>
        <v>1849</v>
      </c>
      <c r="V17" s="118">
        <f>+O17-U17</f>
        <v>8838</v>
      </c>
      <c r="W17" s="138"/>
      <c r="X17" s="14">
        <v>10440</v>
      </c>
      <c r="Y17" s="14">
        <f>+X17-O17</f>
        <v>-247</v>
      </c>
      <c r="Z17" s="14">
        <v>24</v>
      </c>
      <c r="AA17" s="16">
        <f>ROUND(F17/26,0)</f>
        <v>548</v>
      </c>
      <c r="AB17" s="16">
        <v>26</v>
      </c>
      <c r="AC17" s="15" t="s">
        <v>1695</v>
      </c>
      <c r="AD17" s="15">
        <v>18</v>
      </c>
      <c r="AE17" s="15">
        <v>13000</v>
      </c>
      <c r="AF17" s="15">
        <v>10440</v>
      </c>
    </row>
    <row r="18" spans="1:32" ht="15" customHeight="1">
      <c r="A18" s="110"/>
      <c r="B18" s="54"/>
      <c r="C18" s="54"/>
      <c r="D18" s="54"/>
      <c r="E18" s="54"/>
      <c r="F18" s="54"/>
      <c r="G18" s="54"/>
      <c r="H18" s="54"/>
      <c r="I18" s="54"/>
      <c r="J18" s="54"/>
      <c r="K18" s="54">
        <f t="shared" ref="K18:V18" si="18">SUM(K8:K17)</f>
        <v>109126</v>
      </c>
      <c r="L18" s="54">
        <f t="shared" si="18"/>
        <v>5460</v>
      </c>
      <c r="M18" s="54">
        <f t="shared" si="18"/>
        <v>0</v>
      </c>
      <c r="N18" s="54">
        <f t="shared" si="18"/>
        <v>12594</v>
      </c>
      <c r="O18" s="54">
        <f t="shared" si="18"/>
        <v>127180</v>
      </c>
      <c r="P18" s="54">
        <f t="shared" si="18"/>
        <v>13095</v>
      </c>
      <c r="Q18" s="54">
        <f t="shared" si="18"/>
        <v>959</v>
      </c>
      <c r="R18" s="54">
        <f t="shared" si="18"/>
        <v>2575</v>
      </c>
      <c r="S18" s="54">
        <f t="shared" si="18"/>
        <v>2500</v>
      </c>
      <c r="T18" s="54">
        <f t="shared" si="18"/>
        <v>918</v>
      </c>
      <c r="U18" s="54">
        <f t="shared" si="18"/>
        <v>20047</v>
      </c>
      <c r="V18" s="54">
        <f t="shared" si="18"/>
        <v>107133</v>
      </c>
      <c r="W18" s="111"/>
      <c r="Y18" s="14"/>
      <c r="Z18" s="14"/>
      <c r="AA18" s="16"/>
      <c r="AB18" s="14"/>
    </row>
    <row r="19" spans="1:32" ht="15" customHeight="1">
      <c r="A19" s="82"/>
      <c r="W19" s="108"/>
      <c r="Y19" s="14"/>
      <c r="Z19" s="14"/>
      <c r="AA19" s="16"/>
      <c r="AB19" s="14"/>
    </row>
    <row r="20" spans="1:32" ht="15" customHeight="1">
      <c r="A20" s="82"/>
      <c r="W20" s="108"/>
      <c r="Y20" s="14"/>
      <c r="Z20" s="14"/>
      <c r="AA20" s="16"/>
      <c r="AB20" s="14"/>
    </row>
    <row r="21" spans="1:32" ht="15" customHeight="1">
      <c r="A21" s="82"/>
      <c r="W21" s="108"/>
      <c r="Y21" s="14"/>
      <c r="Z21" s="14"/>
      <c r="AA21" s="16"/>
      <c r="AB21" s="14"/>
    </row>
    <row r="22" spans="1:32" ht="15" customHeight="1">
      <c r="A22" s="82"/>
      <c r="W22" s="108"/>
      <c r="Y22" s="14"/>
      <c r="Z22" s="14"/>
      <c r="AA22" s="16"/>
      <c r="AB22" s="14"/>
    </row>
    <row r="23" spans="1:32" ht="15" customHeight="1">
      <c r="A23" s="82"/>
      <c r="W23" s="108"/>
      <c r="Y23" s="14"/>
      <c r="Z23" s="14"/>
      <c r="AA23" s="16"/>
      <c r="AB23" s="14"/>
    </row>
    <row r="24" spans="1:32" ht="15" customHeight="1" thickBo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Y24" s="14"/>
      <c r="Z24" s="14"/>
      <c r="AA24" s="16"/>
      <c r="AB24" s="14"/>
    </row>
    <row r="25" spans="1:32" ht="15" customHeight="1">
      <c r="Y25" s="14"/>
      <c r="Z25" s="14"/>
      <c r="AA25" s="16"/>
      <c r="AB25" s="14"/>
    </row>
    <row r="26" spans="1:32" ht="15" customHeight="1">
      <c r="Y26" s="14"/>
      <c r="Z26" s="14"/>
      <c r="AA26" s="16"/>
      <c r="AB26" s="14"/>
    </row>
    <row r="27" spans="1:32" ht="15" customHeight="1">
      <c r="Y27" s="14"/>
      <c r="Z27" s="14"/>
      <c r="AA27" s="16"/>
      <c r="AB27" s="14"/>
    </row>
    <row r="28" spans="1:32" ht="15" customHeight="1">
      <c r="Y28" s="14"/>
      <c r="Z28" s="14"/>
      <c r="AA28" s="16"/>
      <c r="AB28" s="14"/>
    </row>
    <row r="29" spans="1:32" ht="15" customHeight="1">
      <c r="Y29" s="14"/>
      <c r="Z29" s="14"/>
      <c r="AA29" s="16"/>
      <c r="AB29" s="14"/>
    </row>
    <row r="30" spans="1:32" ht="15" customHeight="1">
      <c r="Y30" s="14"/>
      <c r="Z30" s="14"/>
      <c r="AA30" s="16"/>
      <c r="AB30" s="14"/>
    </row>
    <row r="31" spans="1:32" ht="15" customHeight="1">
      <c r="Y31" s="14"/>
      <c r="Z31" s="14"/>
      <c r="AA31" s="16"/>
      <c r="AB31" s="14"/>
    </row>
    <row r="32" spans="1:32" ht="15" customHeight="1">
      <c r="Y32" s="14"/>
      <c r="Z32" s="14"/>
      <c r="AA32" s="16"/>
      <c r="AB32" s="14"/>
    </row>
    <row r="33" spans="4:28" ht="15" customHeight="1">
      <c r="Y33" s="14"/>
      <c r="Z33" s="14"/>
      <c r="AA33" s="16"/>
      <c r="AB33" s="14"/>
    </row>
    <row r="34" spans="4:28" ht="15" customHeight="1">
      <c r="Y34" s="14"/>
      <c r="Z34" s="14"/>
      <c r="AA34" s="16"/>
      <c r="AB34" s="14"/>
    </row>
    <row r="35" spans="4:28" ht="15" customHeight="1">
      <c r="Y35" s="14"/>
      <c r="Z35" s="14"/>
      <c r="AA35" s="16"/>
      <c r="AB35" s="14"/>
    </row>
    <row r="36" spans="4:28" ht="15" customHeight="1">
      <c r="Y36" s="14"/>
      <c r="Z36" s="14"/>
      <c r="AA36" s="16"/>
      <c r="AB36" s="14"/>
    </row>
    <row r="37" spans="4:28" ht="15" customHeight="1">
      <c r="G37" s="15">
        <v>12795</v>
      </c>
      <c r="R37" s="24"/>
      <c r="T37" s="24"/>
      <c r="X37" s="43"/>
      <c r="Y37" s="14"/>
      <c r="Z37" s="14"/>
      <c r="AA37" s="14"/>
      <c r="AB37" s="14"/>
    </row>
    <row r="38" spans="4:28" ht="15" customHeight="1">
      <c r="G38" s="15">
        <v>775</v>
      </c>
      <c r="O38" s="15">
        <f>+O18-T18</f>
        <v>126262</v>
      </c>
      <c r="R38" s="15">
        <f>ROUND(175*1,0)</f>
        <v>175</v>
      </c>
      <c r="S38" s="15">
        <f>+S18/12</f>
        <v>208.33333333333334</v>
      </c>
      <c r="X38" s="35"/>
      <c r="Y38" s="14"/>
      <c r="Z38" s="14"/>
      <c r="AA38" s="14"/>
      <c r="AB38" s="14"/>
    </row>
    <row r="39" spans="4:28" ht="15" customHeight="1">
      <c r="D39" s="14"/>
      <c r="G39" s="15">
        <v>679</v>
      </c>
      <c r="R39" s="16">
        <f>+R38/175</f>
        <v>1</v>
      </c>
      <c r="T39" s="16"/>
      <c r="X39" s="35"/>
      <c r="Y39" s="14"/>
      <c r="Z39" s="14"/>
      <c r="AA39" s="14"/>
      <c r="AB39" s="14"/>
    </row>
    <row r="40" spans="4:28" ht="15" customHeight="1">
      <c r="G40" s="15">
        <f>+G37+G38</f>
        <v>13570</v>
      </c>
      <c r="R40" s="16">
        <f>ROUND((R18-R38)/200,0)</f>
        <v>12</v>
      </c>
      <c r="T40" s="16"/>
      <c r="X40" s="35"/>
      <c r="Y40" s="14"/>
      <c r="Z40" s="14"/>
      <c r="AA40" s="14"/>
      <c r="AB40" s="14"/>
    </row>
    <row r="41" spans="4:28" ht="15" customHeight="1">
      <c r="G41" s="15">
        <f>+G40+G39</f>
        <v>14249</v>
      </c>
      <c r="X41" s="35"/>
      <c r="Y41" s="14"/>
      <c r="Z41" s="14"/>
      <c r="AA41" s="14"/>
      <c r="AB41" s="14"/>
    </row>
    <row r="42" spans="4:28" ht="15" customHeight="1">
      <c r="X42" s="35"/>
      <c r="Y42" s="14"/>
      <c r="Z42" s="14"/>
      <c r="AA42" s="14"/>
      <c r="AB42" s="14"/>
    </row>
    <row r="43" spans="4:28" ht="15" customHeight="1">
      <c r="X43" s="35"/>
      <c r="Y43" s="14"/>
      <c r="Z43" s="14"/>
      <c r="AA43" s="14"/>
      <c r="AB43" s="14"/>
    </row>
    <row r="44" spans="4:28" ht="15" customHeight="1">
      <c r="X44" s="35"/>
      <c r="Y44" s="14"/>
      <c r="Z44" s="14"/>
      <c r="AA44" s="14"/>
      <c r="AB44" s="14"/>
    </row>
    <row r="45" spans="4:28" ht="15" customHeight="1">
      <c r="X45" s="35"/>
      <c r="Y45" s="14"/>
      <c r="Z45" s="14"/>
      <c r="AA45" s="14"/>
      <c r="AB45" s="14"/>
    </row>
    <row r="46" spans="4:28" ht="15" customHeight="1">
      <c r="X46" s="35"/>
      <c r="Y46" s="14"/>
      <c r="Z46" s="14"/>
      <c r="AA46" s="14"/>
      <c r="AB46" s="14"/>
    </row>
    <row r="47" spans="4:28" ht="15" customHeight="1">
      <c r="X47" s="35"/>
      <c r="Y47" s="14"/>
      <c r="Z47" s="14"/>
      <c r="AA47" s="14"/>
      <c r="AB47" s="14"/>
    </row>
    <row r="48" spans="4:28" ht="15" customHeight="1">
      <c r="X48" s="35"/>
      <c r="Y48" s="14"/>
      <c r="Z48" s="14"/>
      <c r="AA48" s="14"/>
      <c r="AB48" s="14"/>
    </row>
    <row r="49" spans="24:28" ht="15" customHeight="1">
      <c r="X49" s="35"/>
      <c r="Y49" s="14"/>
      <c r="Z49" s="14"/>
      <c r="AA49" s="14"/>
      <c r="AB49" s="14"/>
    </row>
    <row r="50" spans="24:28" ht="15" customHeight="1">
      <c r="X50" s="35"/>
      <c r="Y50" s="14"/>
      <c r="Z50" s="14"/>
      <c r="AA50" s="14"/>
      <c r="AB50" s="14"/>
    </row>
    <row r="51" spans="24:28" ht="15" customHeight="1">
      <c r="X51" s="35"/>
      <c r="Y51" s="14"/>
      <c r="Z51" s="14"/>
      <c r="AA51" s="14"/>
      <c r="AB51" s="14"/>
    </row>
    <row r="52" spans="24:28" ht="15" customHeight="1">
      <c r="X52" s="35"/>
      <c r="Y52" s="14"/>
      <c r="Z52" s="14"/>
      <c r="AA52" s="14"/>
      <c r="AB52" s="14"/>
    </row>
    <row r="53" spans="24:28" ht="15" customHeight="1">
      <c r="X53" s="35"/>
      <c r="Y53" s="14"/>
      <c r="Z53" s="14"/>
      <c r="AA53" s="14"/>
      <c r="AB53" s="14"/>
    </row>
    <row r="54" spans="24:28" ht="15" customHeight="1">
      <c r="X54" s="35"/>
      <c r="Y54" s="14"/>
      <c r="Z54" s="14"/>
      <c r="AA54" s="14"/>
      <c r="AB54" s="14"/>
    </row>
    <row r="55" spans="24:28" ht="15" customHeight="1">
      <c r="X55" s="35"/>
      <c r="Y55" s="14"/>
      <c r="Z55" s="14"/>
      <c r="AA55" s="14"/>
      <c r="AB55" s="14"/>
    </row>
    <row r="56" spans="24:28" ht="15" customHeight="1">
      <c r="X56" s="35"/>
      <c r="Y56" s="14"/>
      <c r="Z56" s="14"/>
      <c r="AA56" s="14"/>
      <c r="AB56" s="14"/>
    </row>
    <row r="57" spans="24:28" ht="15" customHeight="1">
      <c r="X57" s="35"/>
      <c r="Y57" s="14"/>
      <c r="Z57" s="14"/>
      <c r="AA57" s="14"/>
      <c r="AB57" s="14"/>
    </row>
    <row r="58" spans="24:28" ht="15" customHeight="1">
      <c r="X58" s="35"/>
      <c r="Y58" s="14"/>
      <c r="Z58" s="14"/>
      <c r="AA58" s="14"/>
      <c r="AB58" s="14"/>
    </row>
    <row r="59" spans="24:28" ht="15" customHeight="1">
      <c r="X59" s="35"/>
      <c r="Y59" s="14"/>
      <c r="Z59" s="14"/>
      <c r="AA59" s="14"/>
      <c r="AB59" s="14"/>
    </row>
    <row r="60" spans="24:28" ht="15" customHeight="1">
      <c r="X60" s="35"/>
      <c r="Y60" s="14"/>
      <c r="Z60" s="14"/>
      <c r="AA60" s="14"/>
      <c r="AB60" s="14"/>
    </row>
    <row r="61" spans="24:28" ht="15" customHeight="1">
      <c r="X61" s="35"/>
      <c r="Y61" s="14"/>
      <c r="Z61" s="14"/>
      <c r="AA61" s="14"/>
      <c r="AB61" s="14"/>
    </row>
    <row r="62" spans="24:28" ht="15" customHeight="1">
      <c r="X62" s="35"/>
      <c r="Y62" s="14"/>
      <c r="Z62" s="14"/>
      <c r="AA62" s="14"/>
      <c r="AB62" s="14"/>
    </row>
    <row r="63" spans="24:28" ht="15" customHeight="1">
      <c r="X63" s="35"/>
      <c r="Y63" s="14"/>
      <c r="Z63" s="14"/>
      <c r="AA63" s="14"/>
      <c r="AB63" s="14"/>
    </row>
    <row r="64" spans="24:28" ht="15" customHeight="1">
      <c r="X64" s="35"/>
      <c r="Y64" s="14"/>
      <c r="Z64" s="14"/>
      <c r="AA64" s="14"/>
      <c r="AB64" s="14"/>
    </row>
    <row r="65" spans="24:28" ht="15" customHeight="1">
      <c r="X65" s="35"/>
      <c r="Y65" s="14"/>
      <c r="Z65" s="14"/>
      <c r="AA65" s="14"/>
      <c r="AB65" s="14"/>
    </row>
    <row r="66" spans="24:28" ht="15" customHeight="1">
      <c r="X66" s="35"/>
      <c r="Y66" s="14"/>
      <c r="Z66" s="14"/>
      <c r="AA66" s="14"/>
      <c r="AB66" s="14"/>
    </row>
    <row r="67" spans="24:28" ht="15" customHeight="1">
      <c r="X67" s="35"/>
      <c r="Y67" s="14"/>
      <c r="Z67" s="14"/>
      <c r="AA67" s="14"/>
      <c r="AB67" s="14"/>
    </row>
    <row r="68" spans="24:28" ht="15" customHeight="1">
      <c r="X68" s="35"/>
      <c r="Y68" s="14"/>
      <c r="Z68" s="14"/>
      <c r="AA68" s="14"/>
      <c r="AB68" s="14"/>
    </row>
    <row r="69" spans="24:28" ht="15" customHeight="1">
      <c r="X69" s="35"/>
      <c r="Y69" s="14"/>
      <c r="Z69" s="14"/>
      <c r="AA69" s="14"/>
      <c r="AB69" s="14"/>
    </row>
    <row r="70" spans="24:28" ht="15" customHeight="1">
      <c r="X70" s="35"/>
      <c r="Y70" s="14"/>
      <c r="Z70" s="14"/>
      <c r="AA70" s="14"/>
      <c r="AB70" s="14"/>
    </row>
    <row r="71" spans="24:28" ht="15" customHeight="1">
      <c r="X71" s="35"/>
      <c r="Y71" s="14"/>
      <c r="Z71" s="14"/>
      <c r="AA71" s="14"/>
      <c r="AB71" s="14"/>
    </row>
    <row r="72" spans="24:28" ht="15" customHeight="1">
      <c r="X72" s="35"/>
      <c r="Y72" s="14"/>
      <c r="Z72" s="14"/>
      <c r="AA72" s="14"/>
      <c r="AB72" s="14"/>
    </row>
    <row r="73" spans="24:28" ht="15" customHeight="1">
      <c r="X73" s="35"/>
      <c r="Y73" s="14"/>
      <c r="Z73" s="14"/>
      <c r="AA73" s="14"/>
      <c r="AB73" s="14"/>
    </row>
    <row r="74" spans="24:28" ht="15" customHeight="1">
      <c r="X74" s="35"/>
      <c r="Y74" s="14"/>
      <c r="Z74" s="14"/>
      <c r="AA74" s="14"/>
      <c r="AB74" s="14"/>
    </row>
    <row r="75" spans="24:28" ht="15" customHeight="1">
      <c r="X75" s="35"/>
      <c r="Y75" s="14"/>
      <c r="Z75" s="14"/>
      <c r="AA75" s="14"/>
      <c r="AB75" s="14"/>
    </row>
    <row r="76" spans="24:28" ht="15" customHeight="1">
      <c r="X76" s="35"/>
      <c r="Y76" s="14"/>
      <c r="Z76" s="14"/>
      <c r="AA76" s="14"/>
      <c r="AB76" s="14"/>
    </row>
    <row r="77" spans="24:28" ht="15" customHeight="1">
      <c r="X77" s="35"/>
      <c r="Y77" s="14"/>
      <c r="Z77" s="14"/>
      <c r="AA77" s="14"/>
      <c r="AB77" s="14"/>
    </row>
    <row r="78" spans="24:28" ht="15" customHeight="1">
      <c r="X78" s="35"/>
      <c r="Y78" s="14"/>
      <c r="Z78" s="14"/>
      <c r="AA78" s="14"/>
      <c r="AB78" s="14"/>
    </row>
    <row r="79" spans="24:28" ht="15" customHeight="1">
      <c r="X79" s="35"/>
      <c r="Y79" s="14"/>
      <c r="Z79" s="14"/>
      <c r="AA79" s="14"/>
      <c r="AB79" s="14"/>
    </row>
    <row r="80" spans="24:28" ht="15" customHeight="1">
      <c r="X80" s="35"/>
      <c r="Y80" s="14"/>
      <c r="Z80" s="14"/>
      <c r="AA80" s="14"/>
      <c r="AB80" s="14"/>
    </row>
    <row r="81" spans="24:28" ht="15" customHeight="1">
      <c r="X81" s="35"/>
      <c r="Y81" s="14"/>
      <c r="Z81" s="14"/>
      <c r="AA81" s="14"/>
      <c r="AB81" s="14"/>
    </row>
    <row r="82" spans="24:28" ht="15" customHeight="1">
      <c r="X82" s="35"/>
      <c r="Y82" s="14"/>
      <c r="Z82" s="14"/>
      <c r="AA82" s="14"/>
      <c r="AB82" s="14"/>
    </row>
    <row r="83" spans="24:28" ht="15" customHeight="1">
      <c r="X83" s="35"/>
      <c r="Y83" s="14"/>
      <c r="Z83" s="14"/>
      <c r="AA83" s="14"/>
      <c r="AB83" s="14"/>
    </row>
    <row r="84" spans="24:28" ht="15" customHeight="1">
      <c r="X84" s="35"/>
      <c r="Y84" s="14"/>
      <c r="Z84" s="14"/>
      <c r="AA84" s="14"/>
      <c r="AB84" s="14"/>
    </row>
    <row r="85" spans="24:28" ht="15" customHeight="1">
      <c r="X85" s="35"/>
      <c r="Y85" s="14"/>
      <c r="Z85" s="14"/>
      <c r="AA85" s="14"/>
      <c r="AB85" s="14"/>
    </row>
    <row r="86" spans="24:28" ht="15" customHeight="1">
      <c r="X86" s="35"/>
      <c r="Y86" s="14"/>
      <c r="Z86" s="14"/>
      <c r="AA86" s="14"/>
      <c r="AB86" s="14"/>
    </row>
    <row r="87" spans="24:28" ht="15" customHeight="1">
      <c r="X87" s="35"/>
      <c r="Y87" s="14"/>
      <c r="Z87" s="14"/>
      <c r="AA87" s="14"/>
      <c r="AB87" s="14"/>
    </row>
    <row r="88" spans="24:28" ht="15" customHeight="1">
      <c r="X88" s="35"/>
      <c r="Y88" s="14"/>
      <c r="Z88" s="14"/>
      <c r="AA88" s="14"/>
      <c r="AB88" s="14"/>
    </row>
    <row r="89" spans="24:28" ht="15" customHeight="1">
      <c r="X89" s="35"/>
      <c r="Y89" s="14"/>
      <c r="Z89" s="14"/>
      <c r="AA89" s="14"/>
      <c r="AB89" s="14"/>
    </row>
    <row r="90" spans="24:28" ht="15" customHeight="1">
      <c r="X90" s="35"/>
      <c r="Y90" s="14"/>
      <c r="Z90" s="14"/>
      <c r="AA90" s="14"/>
      <c r="AB90" s="14"/>
    </row>
    <row r="91" spans="24:28" ht="15" customHeight="1">
      <c r="X91" s="35"/>
      <c r="Y91" s="14"/>
      <c r="Z91" s="14"/>
      <c r="AA91" s="14"/>
      <c r="AB91" s="14"/>
    </row>
    <row r="92" spans="24:28" ht="15" customHeight="1">
      <c r="X92" s="35"/>
      <c r="Y92" s="14"/>
      <c r="Z92" s="14"/>
      <c r="AA92" s="14"/>
      <c r="AB92" s="14"/>
    </row>
    <row r="93" spans="24:28" ht="15" customHeight="1">
      <c r="X93" s="35"/>
      <c r="Y93" s="14"/>
      <c r="Z93" s="14"/>
      <c r="AA93" s="14"/>
      <c r="AB93" s="14"/>
    </row>
    <row r="94" spans="24:28" ht="15" customHeight="1">
      <c r="X94" s="35"/>
      <c r="Y94" s="14"/>
      <c r="Z94" s="14"/>
      <c r="AA94" s="14"/>
      <c r="AB94" s="14"/>
    </row>
    <row r="95" spans="24:28" ht="15" customHeight="1">
      <c r="X95" s="35"/>
      <c r="Y95" s="14"/>
      <c r="Z95" s="14"/>
      <c r="AA95" s="14"/>
      <c r="AB95" s="14"/>
    </row>
    <row r="96" spans="24:28" ht="15" customHeight="1">
      <c r="X96" s="35"/>
      <c r="Y96" s="14"/>
      <c r="Z96" s="14"/>
      <c r="AA96" s="14"/>
      <c r="AB96" s="14"/>
    </row>
    <row r="97" spans="24:28" ht="15" customHeight="1">
      <c r="X97" s="35"/>
      <c r="Y97" s="14"/>
      <c r="Z97" s="14"/>
      <c r="AA97" s="14"/>
      <c r="AB97" s="14"/>
    </row>
    <row r="98" spans="24:28" ht="15" customHeight="1">
      <c r="X98" s="35"/>
    </row>
    <row r="99" spans="24:28" ht="15" customHeight="1">
      <c r="X99" s="35"/>
    </row>
    <row r="100" spans="24:28" ht="15" customHeight="1">
      <c r="X100" s="35"/>
    </row>
    <row r="101" spans="24:28" ht="15" customHeight="1">
      <c r="X101" s="35"/>
    </row>
    <row r="102" spans="24:28" ht="15" customHeight="1">
      <c r="X102" s="35"/>
    </row>
    <row r="103" spans="24:28" ht="15" customHeight="1">
      <c r="X103" s="35"/>
    </row>
    <row r="104" spans="24:28" ht="15" customHeight="1">
      <c r="X104" s="35"/>
    </row>
  </sheetData>
  <mergeCells count="19">
    <mergeCell ref="U6:U7"/>
    <mergeCell ref="V6:V7"/>
    <mergeCell ref="O6:O7"/>
    <mergeCell ref="W6:W7"/>
    <mergeCell ref="P6:T6"/>
    <mergeCell ref="L6:L7"/>
    <mergeCell ref="M6:M7"/>
    <mergeCell ref="N6:N7"/>
    <mergeCell ref="F6:F7"/>
    <mergeCell ref="A6:A7"/>
    <mergeCell ref="D6:D7"/>
    <mergeCell ref="E6:E7"/>
    <mergeCell ref="G6:G7"/>
    <mergeCell ref="H6:H7"/>
    <mergeCell ref="I6:I7"/>
    <mergeCell ref="J6:J7"/>
    <mergeCell ref="K6:K7"/>
    <mergeCell ref="B6:B7"/>
    <mergeCell ref="C6:C7"/>
  </mergeCells>
  <printOptions horizontalCentered="1"/>
  <pageMargins left="0" right="0" top="0.6" bottom="0" header="0.47" footer="0.3"/>
  <pageSetup paperSize="9" scale="95" orientation="landscape" verticalDpi="0" r:id="rId1"/>
  <ignoredErrors>
    <ignoredError sqref="B8:B17" numberStoredAsText="1"/>
    <ignoredError sqref="F8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W-9A</vt:lpstr>
      <vt:lpstr>W-9B</vt:lpstr>
      <vt:lpstr>PUNE A</vt:lpstr>
      <vt:lpstr>PUNE B</vt:lpstr>
      <vt:lpstr>HT GA</vt:lpstr>
      <vt:lpstr>HT G2</vt:lpstr>
      <vt:lpstr>HT F1</vt:lpstr>
      <vt:lpstr>HT F2</vt:lpstr>
      <vt:lpstr>L 6-A</vt:lpstr>
      <vt:lpstr>L 6-B</vt:lpstr>
      <vt:lpstr>L 6-C</vt:lpstr>
      <vt:lpstr>SUMERY</vt:lpstr>
      <vt:lpstr>F-32</vt:lpstr>
      <vt:lpstr>F-32 PUNE</vt:lpstr>
      <vt:lpstr>Searial ESI</vt:lpstr>
      <vt:lpstr>Sheet1</vt:lpstr>
      <vt:lpstr>esi</vt:lpstr>
      <vt:lpstr>'HT F1'!Print_Titles</vt:lpstr>
      <vt:lpstr>'HT F2'!Print_Titles</vt:lpstr>
      <vt:lpstr>'L 6-A'!Print_Titles</vt:lpstr>
      <vt:lpstr>'L 6-B'!Print_Titles</vt:lpstr>
      <vt:lpstr>'L 6-C'!Print_Titles</vt:lpstr>
      <vt:lpstr>'PUNE B'!Print_Titles</vt:lpstr>
      <vt:lpstr>'W-9B'!Print_Titles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2023-04-05T09:43:39Z</dcterms:modified>
</cp:coreProperties>
</file>