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0C332B92-F023-4004-A55D-1CC2EC32F2B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Auto" sheetId="3" r:id="rId1"/>
    <sheet name="Sheet1" sheetId="5" r:id="rId2"/>
    <sheet name="Main List" sheetId="1" state="hidden" r:id="rId3"/>
    <sheet name="PART NO LIST" sheetId="4" r:id="rId4"/>
    <sheet name="Customers Details" sheetId="2" r:id="rId5"/>
  </sheets>
  <externalReferences>
    <externalReference r:id="rId6"/>
  </externalReferences>
  <definedNames>
    <definedName name="_xlnm._FilterDatabase" localSheetId="2" hidden="1">'Main List'!$A$1:$XDN$1129</definedName>
    <definedName name="_xlnm._FilterDatabase" localSheetId="3" hidden="1">'PART NO LIST'!$A$1:$C$1129</definedName>
    <definedName name="PRICE">[1]Price!$A$1:$IV$65536</definedName>
    <definedName name="_xlnm.Print_Area" localSheetId="0">Auto!$B$6:$P$85</definedName>
    <definedName name="_xlnm.Print_Titles" localSheetId="0">Auto!$7:$20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" i="5" l="1"/>
  <c r="X4" i="5"/>
  <c r="X5" i="5"/>
  <c r="X6" i="5"/>
  <c r="X7" i="5"/>
  <c r="X8" i="5"/>
  <c r="X2" i="5"/>
  <c r="B22" i="3" l="1"/>
  <c r="G2" i="2"/>
  <c r="D2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E21" i="3" l="1"/>
  <c r="Q21" i="3" l="1"/>
  <c r="AX21" i="3" l="1"/>
  <c r="AH21" i="3"/>
  <c r="BE21" i="3"/>
  <c r="AW21" i="3"/>
  <c r="AS21" i="3"/>
  <c r="AG21" i="3"/>
  <c r="BC21" i="3"/>
  <c r="AU21" i="3"/>
  <c r="AD21" i="3"/>
  <c r="AC21" i="3"/>
  <c r="D18" i="3" l="1"/>
  <c r="B17" i="3" l="1"/>
  <c r="B16" i="3"/>
  <c r="B14" i="3"/>
  <c r="B13" i="3"/>
  <c r="S21" i="3" l="1"/>
  <c r="BD21" i="3" l="1"/>
  <c r="AT21" i="3"/>
  <c r="BF21" i="3"/>
  <c r="AR21" i="3"/>
  <c r="AN21" i="3"/>
  <c r="AY21" i="3"/>
  <c r="AV21" i="3"/>
  <c r="AJ21" i="3"/>
  <c r="AZ21" i="3"/>
  <c r="AI21" i="3"/>
  <c r="AQ21" i="3"/>
  <c r="AM21" i="3"/>
  <c r="AE21" i="3"/>
  <c r="AF21" i="3"/>
  <c r="AA21" i="3"/>
  <c r="AB21" i="3"/>
  <c r="N63" i="3"/>
  <c r="K63" i="3" s="1"/>
  <c r="L63" i="3"/>
  <c r="G22" i="3"/>
  <c r="D22" i="3" s="1"/>
  <c r="E22" i="3"/>
  <c r="T65" i="3" l="1"/>
  <c r="S65" i="3"/>
  <c r="R65" i="3"/>
  <c r="Q65" i="3"/>
  <c r="T64" i="3"/>
  <c r="S64" i="3"/>
  <c r="R64" i="3"/>
  <c r="Q64" i="3"/>
  <c r="T63" i="3"/>
  <c r="S63" i="3"/>
  <c r="R63" i="3"/>
  <c r="Q63" i="3"/>
  <c r="T62" i="3"/>
  <c r="S62" i="3"/>
  <c r="R62" i="3"/>
  <c r="Q62" i="3"/>
  <c r="T61" i="3"/>
  <c r="S61" i="3"/>
  <c r="R61" i="3"/>
  <c r="Q61" i="3"/>
  <c r="T60" i="3"/>
  <c r="S60" i="3"/>
  <c r="R60" i="3"/>
  <c r="Q60" i="3"/>
  <c r="T59" i="3"/>
  <c r="S59" i="3"/>
  <c r="R59" i="3"/>
  <c r="Q59" i="3"/>
  <c r="T58" i="3"/>
  <c r="S58" i="3"/>
  <c r="R58" i="3"/>
  <c r="Q58" i="3"/>
  <c r="T57" i="3"/>
  <c r="S57" i="3"/>
  <c r="R57" i="3"/>
  <c r="Q57" i="3"/>
  <c r="T56" i="3"/>
  <c r="S56" i="3"/>
  <c r="R56" i="3"/>
  <c r="Q56" i="3"/>
  <c r="T55" i="3"/>
  <c r="S55" i="3"/>
  <c r="R55" i="3"/>
  <c r="Q55" i="3"/>
  <c r="T54" i="3"/>
  <c r="S54" i="3"/>
  <c r="R54" i="3"/>
  <c r="Q54" i="3"/>
  <c r="T53" i="3"/>
  <c r="S53" i="3"/>
  <c r="R53" i="3"/>
  <c r="Q53" i="3"/>
  <c r="T52" i="3"/>
  <c r="S52" i="3"/>
  <c r="R52" i="3"/>
  <c r="Q52" i="3"/>
  <c r="T51" i="3"/>
  <c r="S51" i="3"/>
  <c r="R51" i="3"/>
  <c r="Q51" i="3"/>
  <c r="T50" i="3"/>
  <c r="S50" i="3"/>
  <c r="R50" i="3"/>
  <c r="Q50" i="3"/>
  <c r="T49" i="3"/>
  <c r="S49" i="3"/>
  <c r="R49" i="3"/>
  <c r="Q49" i="3"/>
  <c r="T48" i="3"/>
  <c r="S48" i="3"/>
  <c r="R48" i="3"/>
  <c r="Q48" i="3"/>
  <c r="T47" i="3"/>
  <c r="S47" i="3"/>
  <c r="R47" i="3"/>
  <c r="Q47" i="3"/>
  <c r="T46" i="3"/>
  <c r="S46" i="3"/>
  <c r="R46" i="3"/>
  <c r="Q46" i="3"/>
  <c r="T45" i="3"/>
  <c r="S45" i="3"/>
  <c r="R45" i="3"/>
  <c r="Q45" i="3"/>
  <c r="T44" i="3"/>
  <c r="S44" i="3"/>
  <c r="R44" i="3"/>
  <c r="Q44" i="3"/>
  <c r="T43" i="3"/>
  <c r="S43" i="3"/>
  <c r="R43" i="3"/>
  <c r="Q43" i="3"/>
  <c r="T42" i="3"/>
  <c r="S42" i="3"/>
  <c r="R42" i="3"/>
  <c r="Q42" i="3"/>
  <c r="T41" i="3"/>
  <c r="S41" i="3"/>
  <c r="R41" i="3"/>
  <c r="Q41" i="3"/>
  <c r="T40" i="3"/>
  <c r="S40" i="3"/>
  <c r="R40" i="3"/>
  <c r="Q40" i="3"/>
  <c r="T39" i="3"/>
  <c r="S39" i="3"/>
  <c r="R39" i="3"/>
  <c r="Q39" i="3"/>
  <c r="T38" i="3"/>
  <c r="S38" i="3"/>
  <c r="R38" i="3"/>
  <c r="Q38" i="3"/>
  <c r="T37" i="3"/>
  <c r="S37" i="3"/>
  <c r="R37" i="3"/>
  <c r="Q37" i="3"/>
  <c r="T36" i="3"/>
  <c r="S36" i="3"/>
  <c r="R36" i="3"/>
  <c r="Q36" i="3"/>
  <c r="T35" i="3"/>
  <c r="S35" i="3"/>
  <c r="R35" i="3"/>
  <c r="Q35" i="3"/>
  <c r="T34" i="3"/>
  <c r="S34" i="3"/>
  <c r="R34" i="3"/>
  <c r="Q34" i="3"/>
  <c r="T33" i="3"/>
  <c r="S33" i="3"/>
  <c r="R33" i="3"/>
  <c r="Q33" i="3"/>
  <c r="T32" i="3"/>
  <c r="S32" i="3"/>
  <c r="R32" i="3"/>
  <c r="Q32" i="3"/>
  <c r="T31" i="3"/>
  <c r="S31" i="3"/>
  <c r="R31" i="3"/>
  <c r="Q31" i="3"/>
  <c r="T30" i="3"/>
  <c r="S30" i="3"/>
  <c r="R30" i="3"/>
  <c r="Q30" i="3"/>
  <c r="T29" i="3"/>
  <c r="S29" i="3"/>
  <c r="R29" i="3"/>
  <c r="Q29" i="3"/>
  <c r="T28" i="3"/>
  <c r="S28" i="3"/>
  <c r="R28" i="3"/>
  <c r="Q28" i="3"/>
  <c r="T27" i="3"/>
  <c r="S27" i="3"/>
  <c r="R27" i="3"/>
  <c r="Q27" i="3"/>
  <c r="T26" i="3"/>
  <c r="S26" i="3"/>
  <c r="R26" i="3"/>
  <c r="Q26" i="3"/>
  <c r="T25" i="3"/>
  <c r="S25" i="3"/>
  <c r="R25" i="3"/>
  <c r="Q25" i="3"/>
  <c r="T24" i="3"/>
  <c r="S24" i="3"/>
  <c r="R24" i="3"/>
  <c r="Q24" i="3"/>
  <c r="T23" i="3"/>
  <c r="S23" i="3"/>
  <c r="R23" i="3"/>
  <c r="Q23" i="3"/>
  <c r="T22" i="3"/>
  <c r="S22" i="3"/>
  <c r="R22" i="3"/>
  <c r="Q22" i="3"/>
  <c r="N65" i="3"/>
  <c r="K65" i="3" s="1"/>
  <c r="N64" i="3"/>
  <c r="K64" i="3" s="1"/>
  <c r="N62" i="3"/>
  <c r="K62" i="3" s="1"/>
  <c r="N61" i="3"/>
  <c r="K61" i="3" s="1"/>
  <c r="N60" i="3"/>
  <c r="K60" i="3" s="1"/>
  <c r="N59" i="3"/>
  <c r="K59" i="3" s="1"/>
  <c r="N58" i="3"/>
  <c r="K58" i="3" s="1"/>
  <c r="N57" i="3"/>
  <c r="K57" i="3" s="1"/>
  <c r="N56" i="3"/>
  <c r="K56" i="3" s="1"/>
  <c r="N55" i="3"/>
  <c r="K55" i="3" s="1"/>
  <c r="N54" i="3"/>
  <c r="K54" i="3" s="1"/>
  <c r="N53" i="3"/>
  <c r="K53" i="3" s="1"/>
  <c r="N52" i="3"/>
  <c r="K52" i="3" s="1"/>
  <c r="N51" i="3"/>
  <c r="K51" i="3" s="1"/>
  <c r="N50" i="3"/>
  <c r="K50" i="3" s="1"/>
  <c r="N49" i="3"/>
  <c r="K49" i="3" s="1"/>
  <c r="N48" i="3"/>
  <c r="K48" i="3" s="1"/>
  <c r="N47" i="3"/>
  <c r="K47" i="3" s="1"/>
  <c r="N46" i="3"/>
  <c r="K46" i="3" s="1"/>
  <c r="N45" i="3"/>
  <c r="K45" i="3" s="1"/>
  <c r="N44" i="3"/>
  <c r="K44" i="3" s="1"/>
  <c r="N43" i="3"/>
  <c r="K43" i="3" s="1"/>
  <c r="N42" i="3"/>
  <c r="K42" i="3" s="1"/>
  <c r="N41" i="3"/>
  <c r="K41" i="3" s="1"/>
  <c r="N40" i="3"/>
  <c r="K40" i="3" s="1"/>
  <c r="N39" i="3"/>
  <c r="K39" i="3" s="1"/>
  <c r="N38" i="3"/>
  <c r="K38" i="3" s="1"/>
  <c r="N37" i="3"/>
  <c r="K37" i="3" s="1"/>
  <c r="N36" i="3"/>
  <c r="K36" i="3" s="1"/>
  <c r="N35" i="3"/>
  <c r="K35" i="3" s="1"/>
  <c r="N34" i="3"/>
  <c r="K34" i="3" s="1"/>
  <c r="N33" i="3"/>
  <c r="K33" i="3" s="1"/>
  <c r="N32" i="3"/>
  <c r="K32" i="3" s="1"/>
  <c r="N31" i="3"/>
  <c r="K31" i="3" s="1"/>
  <c r="N30" i="3"/>
  <c r="K30" i="3" s="1"/>
  <c r="N29" i="3"/>
  <c r="K29" i="3" s="1"/>
  <c r="N28" i="3"/>
  <c r="K28" i="3" s="1"/>
  <c r="N27" i="3"/>
  <c r="K27" i="3" s="1"/>
  <c r="N26" i="3"/>
  <c r="K26" i="3" s="1"/>
  <c r="N25" i="3"/>
  <c r="K25" i="3" s="1"/>
  <c r="N24" i="3"/>
  <c r="K24" i="3" s="1"/>
  <c r="N23" i="3"/>
  <c r="K23" i="3" s="1"/>
  <c r="N22" i="3"/>
  <c r="K22" i="3" s="1"/>
  <c r="G65" i="3"/>
  <c r="D65" i="3" s="1"/>
  <c r="G64" i="3"/>
  <c r="D64" i="3" s="1"/>
  <c r="G63" i="3"/>
  <c r="D63" i="3" s="1"/>
  <c r="G62" i="3"/>
  <c r="D62" i="3" s="1"/>
  <c r="G61" i="3"/>
  <c r="D61" i="3" s="1"/>
  <c r="G60" i="3"/>
  <c r="D60" i="3" s="1"/>
  <c r="G59" i="3"/>
  <c r="D59" i="3" s="1"/>
  <c r="G58" i="3"/>
  <c r="D58" i="3" s="1"/>
  <c r="G57" i="3"/>
  <c r="D57" i="3" s="1"/>
  <c r="G56" i="3"/>
  <c r="D56" i="3" s="1"/>
  <c r="G55" i="3"/>
  <c r="D55" i="3" s="1"/>
  <c r="G54" i="3"/>
  <c r="D54" i="3" s="1"/>
  <c r="G53" i="3"/>
  <c r="D53" i="3" s="1"/>
  <c r="G52" i="3"/>
  <c r="D52" i="3" s="1"/>
  <c r="G51" i="3"/>
  <c r="D51" i="3" s="1"/>
  <c r="G50" i="3"/>
  <c r="D50" i="3" s="1"/>
  <c r="G49" i="3"/>
  <c r="D49" i="3" s="1"/>
  <c r="G48" i="3"/>
  <c r="D48" i="3" s="1"/>
  <c r="G47" i="3"/>
  <c r="D47" i="3" s="1"/>
  <c r="G46" i="3"/>
  <c r="D46" i="3" s="1"/>
  <c r="G45" i="3"/>
  <c r="D45" i="3" s="1"/>
  <c r="G44" i="3"/>
  <c r="D44" i="3" s="1"/>
  <c r="G43" i="3"/>
  <c r="D43" i="3" s="1"/>
  <c r="G42" i="3"/>
  <c r="D42" i="3" s="1"/>
  <c r="G41" i="3"/>
  <c r="D41" i="3" s="1"/>
  <c r="G40" i="3"/>
  <c r="D40" i="3" s="1"/>
  <c r="G39" i="3"/>
  <c r="D39" i="3" s="1"/>
  <c r="G38" i="3"/>
  <c r="D38" i="3" s="1"/>
  <c r="G37" i="3"/>
  <c r="D37" i="3" s="1"/>
  <c r="G36" i="3"/>
  <c r="D36" i="3" s="1"/>
  <c r="G35" i="3"/>
  <c r="D35" i="3" s="1"/>
  <c r="G34" i="3"/>
  <c r="D34" i="3" s="1"/>
  <c r="G33" i="3"/>
  <c r="D33" i="3" s="1"/>
  <c r="G32" i="3"/>
  <c r="D32" i="3" s="1"/>
  <c r="G31" i="3"/>
  <c r="D31" i="3" s="1"/>
  <c r="G30" i="3"/>
  <c r="D30" i="3" s="1"/>
  <c r="G29" i="3"/>
  <c r="G28" i="3"/>
  <c r="D28" i="3" s="1"/>
  <c r="G27" i="3"/>
  <c r="D27" i="3" s="1"/>
  <c r="G26" i="3"/>
  <c r="D26" i="3" s="1"/>
  <c r="G25" i="3"/>
  <c r="D25" i="3" s="1"/>
  <c r="G24" i="3"/>
  <c r="D24" i="3" s="1"/>
  <c r="G23" i="3"/>
  <c r="D23" i="3" s="1"/>
  <c r="G21" i="3"/>
  <c r="D21" i="3" s="1"/>
  <c r="N21" i="3"/>
  <c r="K21" i="3" s="1"/>
  <c r="W21" i="3" s="1"/>
  <c r="AK21" i="3" l="1"/>
  <c r="AO21" i="3"/>
  <c r="AC22" i="3"/>
  <c r="AD22" i="3" s="1"/>
  <c r="BA22" i="3"/>
  <c r="AW22" i="3"/>
  <c r="AX22" i="3"/>
  <c r="AO22" i="3"/>
  <c r="AP22" i="3" s="1"/>
  <c r="BC22" i="3"/>
  <c r="AU22" i="3"/>
  <c r="AG22" i="3"/>
  <c r="BE22" i="3"/>
  <c r="AL22" i="3"/>
  <c r="AK22" i="3"/>
  <c r="AS22" i="3"/>
  <c r="AH22" i="3"/>
  <c r="BE23" i="3"/>
  <c r="BA23" i="3"/>
  <c r="AW23" i="3"/>
  <c r="AU23" i="3"/>
  <c r="AO23" i="3"/>
  <c r="AP23" i="3" s="1"/>
  <c r="AG23" i="3"/>
  <c r="AX23" i="3"/>
  <c r="AS23" i="3"/>
  <c r="BC23" i="3"/>
  <c r="AL23" i="3"/>
  <c r="AK23" i="3"/>
  <c r="AH23" i="3"/>
  <c r="AC23" i="3"/>
  <c r="AD23" i="3"/>
  <c r="BA24" i="3"/>
  <c r="AW24" i="3"/>
  <c r="BE24" i="3"/>
  <c r="AO24" i="3"/>
  <c r="AP24" i="3" s="1"/>
  <c r="AX24" i="3"/>
  <c r="AS24" i="3"/>
  <c r="AK24" i="3"/>
  <c r="AG24" i="3"/>
  <c r="BC24" i="3"/>
  <c r="AU24" i="3"/>
  <c r="AL24" i="3"/>
  <c r="AH24" i="3"/>
  <c r="AC24" i="3"/>
  <c r="AD24" i="3"/>
  <c r="BE25" i="3"/>
  <c r="BC25" i="3"/>
  <c r="AW25" i="3"/>
  <c r="AU25" i="3"/>
  <c r="AO25" i="3"/>
  <c r="AP25" i="3" s="1"/>
  <c r="AL25" i="3"/>
  <c r="AG25" i="3"/>
  <c r="AK25" i="3"/>
  <c r="BA25" i="3"/>
  <c r="AX25" i="3"/>
  <c r="AH25" i="3"/>
  <c r="AS25" i="3"/>
  <c r="AC25" i="3"/>
  <c r="AD25" i="3"/>
  <c r="BA26" i="3"/>
  <c r="BE26" i="3"/>
  <c r="AW26" i="3"/>
  <c r="BC26" i="3"/>
  <c r="AX26" i="3"/>
  <c r="AO26" i="3"/>
  <c r="AP26" i="3" s="1"/>
  <c r="AU26" i="3"/>
  <c r="AG26" i="3"/>
  <c r="AL26" i="3"/>
  <c r="AS26" i="3"/>
  <c r="AK26" i="3"/>
  <c r="AH26" i="3"/>
  <c r="AC26" i="3"/>
  <c r="AD26" i="3"/>
  <c r="BE27" i="3"/>
  <c r="BA27" i="3"/>
  <c r="AX27" i="3"/>
  <c r="AU27" i="3"/>
  <c r="AO27" i="3"/>
  <c r="BC27" i="3"/>
  <c r="AP27" i="3"/>
  <c r="AG27" i="3"/>
  <c r="AS27" i="3"/>
  <c r="AH27" i="3"/>
  <c r="AW27" i="3"/>
  <c r="AL27" i="3"/>
  <c r="AK27" i="3"/>
  <c r="AC27" i="3"/>
  <c r="AD27" i="3"/>
  <c r="BA28" i="3"/>
  <c r="BC28" i="3"/>
  <c r="BE28" i="3"/>
  <c r="AW28" i="3"/>
  <c r="AO28" i="3"/>
  <c r="AP28" i="3" s="1"/>
  <c r="AX28" i="3"/>
  <c r="AS28" i="3"/>
  <c r="AK28" i="3"/>
  <c r="AG28" i="3"/>
  <c r="AU28" i="3"/>
  <c r="AL28" i="3"/>
  <c r="AH28" i="3"/>
  <c r="AC28" i="3"/>
  <c r="AD28" i="3"/>
  <c r="BE29" i="3"/>
  <c r="AU29" i="3"/>
  <c r="AS29" i="3"/>
  <c r="AX29" i="3"/>
  <c r="AL29" i="3"/>
  <c r="AG29" i="3"/>
  <c r="AW29" i="3"/>
  <c r="AK29" i="3"/>
  <c r="BC29" i="3"/>
  <c r="AH29" i="3"/>
  <c r="AC29" i="3"/>
  <c r="AD29" i="3"/>
  <c r="BA30" i="3"/>
  <c r="BE30" i="3"/>
  <c r="AW30" i="3"/>
  <c r="BC30" i="3"/>
  <c r="AO30" i="3"/>
  <c r="AU30" i="3"/>
  <c r="AP30" i="3"/>
  <c r="AG30" i="3"/>
  <c r="AL30" i="3"/>
  <c r="AS30" i="3"/>
  <c r="AX30" i="3"/>
  <c r="AK30" i="3"/>
  <c r="AH30" i="3"/>
  <c r="AC30" i="3"/>
  <c r="AD30" i="3"/>
  <c r="BE31" i="3"/>
  <c r="AX31" i="3"/>
  <c r="AU31" i="3"/>
  <c r="AO31" i="3"/>
  <c r="AP31" i="3"/>
  <c r="AS31" i="3"/>
  <c r="AG31" i="3"/>
  <c r="BC31" i="3"/>
  <c r="AW31" i="3"/>
  <c r="AL31" i="3"/>
  <c r="AK31" i="3"/>
  <c r="AH31" i="3"/>
  <c r="BA31" i="3"/>
  <c r="AC31" i="3"/>
  <c r="AD31" i="3"/>
  <c r="BA32" i="3"/>
  <c r="BC32" i="3"/>
  <c r="AO32" i="3"/>
  <c r="AS32" i="3"/>
  <c r="BE32" i="3"/>
  <c r="AX32" i="3"/>
  <c r="AK32" i="3"/>
  <c r="AG32" i="3"/>
  <c r="AW32" i="3"/>
  <c r="AU32" i="3"/>
  <c r="AP32" i="3"/>
  <c r="AL32" i="3"/>
  <c r="AH32" i="3"/>
  <c r="AC32" i="3"/>
  <c r="AD32" i="3"/>
  <c r="BE33" i="3"/>
  <c r="BC33" i="3"/>
  <c r="AX33" i="3"/>
  <c r="AU33" i="3"/>
  <c r="AO33" i="3"/>
  <c r="AW33" i="3"/>
  <c r="AK33" i="3"/>
  <c r="AG33" i="3"/>
  <c r="AP33" i="3"/>
  <c r="AL33" i="3"/>
  <c r="BA33" i="3"/>
  <c r="AS33" i="3"/>
  <c r="AH33" i="3"/>
  <c r="AC33" i="3"/>
  <c r="AD33" i="3"/>
  <c r="BA34" i="3"/>
  <c r="BE34" i="3"/>
  <c r="AW34" i="3"/>
  <c r="AO34" i="3"/>
  <c r="BC34" i="3"/>
  <c r="AL34" i="3"/>
  <c r="AG34" i="3"/>
  <c r="AS34" i="3"/>
  <c r="AX34" i="3"/>
  <c r="AK34" i="3"/>
  <c r="AU34" i="3"/>
  <c r="AP34" i="3"/>
  <c r="AH34" i="3"/>
  <c r="AC34" i="3"/>
  <c r="AD34" i="3"/>
  <c r="BE35" i="3"/>
  <c r="BA35" i="3"/>
  <c r="BC35" i="3"/>
  <c r="AX35" i="3"/>
  <c r="AU35" i="3"/>
  <c r="AW35" i="3"/>
  <c r="AO35" i="3"/>
  <c r="AP35" i="3"/>
  <c r="AH35" i="3"/>
  <c r="AS35" i="3"/>
  <c r="AL35" i="3"/>
  <c r="AG35" i="3"/>
  <c r="AK35" i="3"/>
  <c r="AC35" i="3"/>
  <c r="AD35" i="3"/>
  <c r="BA36" i="3"/>
  <c r="BC36" i="3"/>
  <c r="AO36" i="3"/>
  <c r="AU36" i="3"/>
  <c r="AH36" i="3"/>
  <c r="AW36" i="3"/>
  <c r="AG36" i="3"/>
  <c r="BE36" i="3"/>
  <c r="AP36" i="3"/>
  <c r="AL36" i="3"/>
  <c r="AX36" i="3"/>
  <c r="AS36" i="3"/>
  <c r="AK36" i="3"/>
  <c r="AC36" i="3"/>
  <c r="AD36" i="3"/>
  <c r="BE37" i="3"/>
  <c r="BA37" i="3"/>
  <c r="AU37" i="3"/>
  <c r="AW37" i="3"/>
  <c r="AO37" i="3"/>
  <c r="AS37" i="3"/>
  <c r="AK37" i="3"/>
  <c r="AH37" i="3"/>
  <c r="AP37" i="3"/>
  <c r="AL37" i="3"/>
  <c r="AX37" i="3"/>
  <c r="BC37" i="3"/>
  <c r="AG37" i="3"/>
  <c r="AC37" i="3"/>
  <c r="AD37" i="3"/>
  <c r="BA38" i="3"/>
  <c r="AW38" i="3"/>
  <c r="BE38" i="3"/>
  <c r="AU38" i="3"/>
  <c r="AO38" i="3"/>
  <c r="AL38" i="3"/>
  <c r="AH38" i="3"/>
  <c r="AX38" i="3"/>
  <c r="AS38" i="3"/>
  <c r="BC38" i="3"/>
  <c r="AK38" i="3"/>
  <c r="AG38" i="3"/>
  <c r="AP38" i="3"/>
  <c r="AC38" i="3"/>
  <c r="AD38" i="3"/>
  <c r="BE39" i="3"/>
  <c r="BC39" i="3"/>
  <c r="AX39" i="3"/>
  <c r="AU39" i="3"/>
  <c r="AO39" i="3"/>
  <c r="AP39" i="3" s="1"/>
  <c r="AH39" i="3"/>
  <c r="AW39" i="3"/>
  <c r="AK39" i="3"/>
  <c r="AG39" i="3"/>
  <c r="BA39" i="3"/>
  <c r="AS39" i="3"/>
  <c r="AL39" i="3"/>
  <c r="AC39" i="3"/>
  <c r="AD39" i="3"/>
  <c r="BA40" i="3"/>
  <c r="BC40" i="3"/>
  <c r="AX40" i="3"/>
  <c r="AO40" i="3"/>
  <c r="BE40" i="3"/>
  <c r="AW40" i="3"/>
  <c r="AS40" i="3"/>
  <c r="AH40" i="3"/>
  <c r="AP40" i="3"/>
  <c r="AL40" i="3"/>
  <c r="AG40" i="3"/>
  <c r="AU40" i="3"/>
  <c r="AK40" i="3"/>
  <c r="AC40" i="3"/>
  <c r="AD40" i="3"/>
  <c r="BE41" i="3"/>
  <c r="BC41" i="3"/>
  <c r="BA41" i="3"/>
  <c r="AU41" i="3"/>
  <c r="AO41" i="3"/>
  <c r="AK41" i="3"/>
  <c r="AH41" i="3"/>
  <c r="AX41" i="3"/>
  <c r="AS41" i="3"/>
  <c r="AW41" i="3"/>
  <c r="AG41" i="3"/>
  <c r="AL41" i="3"/>
  <c r="AP41" i="3"/>
  <c r="AC41" i="3"/>
  <c r="AD41" i="3"/>
  <c r="BA42" i="3"/>
  <c r="BE42" i="3"/>
  <c r="AW42" i="3"/>
  <c r="AX42" i="3"/>
  <c r="AO42" i="3"/>
  <c r="AL42" i="3"/>
  <c r="AH42" i="3"/>
  <c r="AU42" i="3"/>
  <c r="AS42" i="3"/>
  <c r="BC42" i="3"/>
  <c r="AP42" i="3"/>
  <c r="AK42" i="3"/>
  <c r="AG42" i="3"/>
  <c r="AC42" i="3"/>
  <c r="AD42" i="3"/>
  <c r="BE43" i="3"/>
  <c r="BA43" i="3"/>
  <c r="AX43" i="3"/>
  <c r="AU43" i="3"/>
  <c r="AO43" i="3"/>
  <c r="AP43" i="3" s="1"/>
  <c r="AH43" i="3"/>
  <c r="BC43" i="3"/>
  <c r="AG43" i="3"/>
  <c r="AW43" i="3"/>
  <c r="AS43" i="3"/>
  <c r="AL43" i="3"/>
  <c r="AK43" i="3"/>
  <c r="AC43" i="3"/>
  <c r="AD43" i="3"/>
  <c r="BA44" i="3"/>
  <c r="BC44" i="3"/>
  <c r="BE44" i="3"/>
  <c r="AW44" i="3"/>
  <c r="AO44" i="3"/>
  <c r="AP44" i="3" s="1"/>
  <c r="AH44" i="3"/>
  <c r="AL44" i="3"/>
  <c r="AX44" i="3"/>
  <c r="AK44" i="3"/>
  <c r="AG44" i="3"/>
  <c r="AS44" i="3"/>
  <c r="AU44" i="3"/>
  <c r="AC44" i="3"/>
  <c r="AD44" i="3"/>
  <c r="BE45" i="3"/>
  <c r="AU45" i="3"/>
  <c r="AO45" i="3"/>
  <c r="AW45" i="3"/>
  <c r="AS45" i="3"/>
  <c r="AK45" i="3"/>
  <c r="AH45" i="3"/>
  <c r="BA45" i="3"/>
  <c r="AX45" i="3"/>
  <c r="AL45" i="3"/>
  <c r="AP45" i="3"/>
  <c r="AG45" i="3"/>
  <c r="BC45" i="3"/>
  <c r="AC45" i="3"/>
  <c r="AD45" i="3"/>
  <c r="BA46" i="3"/>
  <c r="BC46" i="3"/>
  <c r="AW46" i="3"/>
  <c r="AU46" i="3"/>
  <c r="AO46" i="3"/>
  <c r="AP46" i="3" s="1"/>
  <c r="BE46" i="3"/>
  <c r="AL46" i="3"/>
  <c r="AH46" i="3"/>
  <c r="AS46" i="3"/>
  <c r="AK46" i="3"/>
  <c r="AX46" i="3"/>
  <c r="AG46" i="3"/>
  <c r="AC46" i="3"/>
  <c r="AD46" i="3"/>
  <c r="BE47" i="3"/>
  <c r="AX47" i="3"/>
  <c r="AU47" i="3"/>
  <c r="AO47" i="3"/>
  <c r="BC47" i="3"/>
  <c r="BA47" i="3"/>
  <c r="AW47" i="3"/>
  <c r="AP47" i="3"/>
  <c r="AH47" i="3"/>
  <c r="AG47" i="3"/>
  <c r="AL47" i="3"/>
  <c r="AS47" i="3"/>
  <c r="AK47" i="3"/>
  <c r="AC47" i="3"/>
  <c r="AD47" i="3"/>
  <c r="BA48" i="3"/>
  <c r="AX48" i="3"/>
  <c r="BE48" i="3"/>
  <c r="AO48" i="3"/>
  <c r="AS48" i="3"/>
  <c r="AH48" i="3"/>
  <c r="AK48" i="3"/>
  <c r="AW48" i="3"/>
  <c r="AG48" i="3"/>
  <c r="BC48" i="3"/>
  <c r="AU48" i="3"/>
  <c r="AL48" i="3"/>
  <c r="AP48" i="3"/>
  <c r="AC48" i="3"/>
  <c r="AD48" i="3"/>
  <c r="BE49" i="3"/>
  <c r="AX49" i="3"/>
  <c r="BC49" i="3"/>
  <c r="AW49" i="3"/>
  <c r="AU49" i="3"/>
  <c r="AO49" i="3"/>
  <c r="AK49" i="3"/>
  <c r="AH49" i="3"/>
  <c r="AS49" i="3"/>
  <c r="AP49" i="3"/>
  <c r="AL49" i="3"/>
  <c r="BA49" i="3"/>
  <c r="AG49" i="3"/>
  <c r="AC49" i="3"/>
  <c r="AD49" i="3"/>
  <c r="BA50" i="3"/>
  <c r="AX50" i="3"/>
  <c r="BE50" i="3"/>
  <c r="AW50" i="3"/>
  <c r="BC50" i="3"/>
  <c r="AO50" i="3"/>
  <c r="AU50" i="3"/>
  <c r="AL50" i="3"/>
  <c r="AH50" i="3"/>
  <c r="AP50" i="3"/>
  <c r="AS50" i="3"/>
  <c r="AK50" i="3"/>
  <c r="AG50" i="3"/>
  <c r="AC50" i="3"/>
  <c r="AD50" i="3"/>
  <c r="BE51" i="3"/>
  <c r="AX51" i="3"/>
  <c r="BA51" i="3"/>
  <c r="AU51" i="3"/>
  <c r="AO51" i="3"/>
  <c r="AP51" i="3" s="1"/>
  <c r="AH51" i="3"/>
  <c r="BC51" i="3"/>
  <c r="AL51" i="3"/>
  <c r="AG51" i="3"/>
  <c r="AK51" i="3"/>
  <c r="AW51" i="3"/>
  <c r="AS51" i="3"/>
  <c r="AC51" i="3"/>
  <c r="AD51" i="3"/>
  <c r="BA52" i="3"/>
  <c r="AX52" i="3"/>
  <c r="BC52" i="3"/>
  <c r="BE52" i="3"/>
  <c r="AW52" i="3"/>
  <c r="AO52" i="3"/>
  <c r="AP52" i="3" s="1"/>
  <c r="AH52" i="3"/>
  <c r="AU52" i="3"/>
  <c r="AS52" i="3"/>
  <c r="AG52" i="3"/>
  <c r="AL52" i="3"/>
  <c r="AK52" i="3"/>
  <c r="AC52" i="3"/>
  <c r="AD52" i="3"/>
  <c r="BE53" i="3"/>
  <c r="AX53" i="3"/>
  <c r="BC53" i="3"/>
  <c r="AU53" i="3"/>
  <c r="AO53" i="3"/>
  <c r="BA53" i="3"/>
  <c r="AS53" i="3"/>
  <c r="AK53" i="3"/>
  <c r="AH53" i="3"/>
  <c r="AW53" i="3"/>
  <c r="AP53" i="3"/>
  <c r="AL53" i="3"/>
  <c r="AG53" i="3"/>
  <c r="AC53" i="3"/>
  <c r="AD53" i="3"/>
  <c r="BA54" i="3"/>
  <c r="AX54" i="3"/>
  <c r="AW54" i="3"/>
  <c r="BC54" i="3"/>
  <c r="AU54" i="3"/>
  <c r="AO54" i="3"/>
  <c r="AL54" i="3"/>
  <c r="AH54" i="3"/>
  <c r="BE54" i="3"/>
  <c r="AP54" i="3"/>
  <c r="AG54" i="3"/>
  <c r="AS54" i="3"/>
  <c r="AK54" i="3"/>
  <c r="AC54" i="3"/>
  <c r="AD54" i="3"/>
  <c r="BE55" i="3"/>
  <c r="AX55" i="3"/>
  <c r="BA55" i="3"/>
  <c r="AU55" i="3"/>
  <c r="AO55" i="3"/>
  <c r="AP55" i="3" s="1"/>
  <c r="AH55" i="3"/>
  <c r="AK55" i="3"/>
  <c r="AG55" i="3"/>
  <c r="AS55" i="3"/>
  <c r="AW55" i="3"/>
  <c r="AL55" i="3"/>
  <c r="BC55" i="3"/>
  <c r="AC55" i="3"/>
  <c r="AD55" i="3"/>
  <c r="BA56" i="3"/>
  <c r="AX56" i="3"/>
  <c r="AW56" i="3"/>
  <c r="AO56" i="3"/>
  <c r="AS56" i="3"/>
  <c r="AH56" i="3"/>
  <c r="AU56" i="3"/>
  <c r="BE56" i="3"/>
  <c r="AP56" i="3"/>
  <c r="AL56" i="3"/>
  <c r="AG56" i="3"/>
  <c r="BC56" i="3"/>
  <c r="AK56" i="3"/>
  <c r="AC56" i="3"/>
  <c r="AD56" i="3"/>
  <c r="BE57" i="3"/>
  <c r="AX57" i="3"/>
  <c r="BC57" i="3"/>
  <c r="AU57" i="3"/>
  <c r="AW57" i="3"/>
  <c r="AO57" i="3"/>
  <c r="AP57" i="3" s="1"/>
  <c r="AK57" i="3"/>
  <c r="AH57" i="3"/>
  <c r="AG57" i="3"/>
  <c r="AS57" i="3"/>
  <c r="BA57" i="3"/>
  <c r="AL57" i="3"/>
  <c r="AC57" i="3"/>
  <c r="AD57" i="3"/>
  <c r="BA58" i="3"/>
  <c r="AX58" i="3"/>
  <c r="BE58" i="3"/>
  <c r="AW58" i="3"/>
  <c r="AO58" i="3"/>
  <c r="AL58" i="3"/>
  <c r="AH58" i="3"/>
  <c r="BC58" i="3"/>
  <c r="AP58" i="3"/>
  <c r="AK58" i="3"/>
  <c r="AS58" i="3"/>
  <c r="AU58" i="3"/>
  <c r="AG58" i="3"/>
  <c r="AC58" i="3"/>
  <c r="AD58" i="3"/>
  <c r="BE59" i="3"/>
  <c r="AX59" i="3"/>
  <c r="BA59" i="3"/>
  <c r="AU59" i="3"/>
  <c r="AW59" i="3"/>
  <c r="AO59" i="3"/>
  <c r="BC59" i="3"/>
  <c r="AP59" i="3"/>
  <c r="AH59" i="3"/>
  <c r="AG59" i="3"/>
  <c r="AS59" i="3"/>
  <c r="AL59" i="3"/>
  <c r="AK59" i="3"/>
  <c r="AC59" i="3"/>
  <c r="AD59" i="3"/>
  <c r="BA60" i="3"/>
  <c r="AX60" i="3"/>
  <c r="BC60" i="3"/>
  <c r="AO60" i="3"/>
  <c r="AW60" i="3"/>
  <c r="AH60" i="3"/>
  <c r="AS60" i="3"/>
  <c r="AP60" i="3"/>
  <c r="AL60" i="3"/>
  <c r="AU60" i="3"/>
  <c r="AK60" i="3"/>
  <c r="AG60" i="3"/>
  <c r="BE60" i="3"/>
  <c r="AC60" i="3"/>
  <c r="AD60" i="3"/>
  <c r="BE61" i="3"/>
  <c r="AX61" i="3"/>
  <c r="AU61" i="3"/>
  <c r="AO61" i="3"/>
  <c r="AS61" i="3"/>
  <c r="AK61" i="3"/>
  <c r="AH61" i="3"/>
  <c r="BC61" i="3"/>
  <c r="AW61" i="3"/>
  <c r="BA61" i="3"/>
  <c r="AP61" i="3"/>
  <c r="AL61" i="3"/>
  <c r="AG61" i="3"/>
  <c r="AC61" i="3"/>
  <c r="AD61" i="3"/>
  <c r="BA62" i="3"/>
  <c r="AX62" i="3"/>
  <c r="AW62" i="3"/>
  <c r="BE62" i="3"/>
  <c r="AU62" i="3"/>
  <c r="AO62" i="3"/>
  <c r="AL62" i="3"/>
  <c r="AH62" i="3"/>
  <c r="AP62" i="3"/>
  <c r="AK62" i="3"/>
  <c r="AS62" i="3"/>
  <c r="BC62" i="3"/>
  <c r="AG62" i="3"/>
  <c r="AC62" i="3"/>
  <c r="AD62" i="3"/>
  <c r="BE63" i="3"/>
  <c r="AX63" i="3"/>
  <c r="AW63" i="3"/>
  <c r="AU63" i="3"/>
  <c r="BC63" i="3"/>
  <c r="AO63" i="3"/>
  <c r="AP63" i="3"/>
  <c r="AH63" i="3"/>
  <c r="BA63" i="3"/>
  <c r="AS63" i="3"/>
  <c r="AG63" i="3"/>
  <c r="AL63" i="3"/>
  <c r="AK63" i="3"/>
  <c r="AC63" i="3"/>
  <c r="AD63" i="3"/>
  <c r="BA64" i="3"/>
  <c r="AX64" i="3"/>
  <c r="BC64" i="3"/>
  <c r="AW64" i="3"/>
  <c r="AO64" i="3"/>
  <c r="AU64" i="3"/>
  <c r="AS64" i="3"/>
  <c r="AH64" i="3"/>
  <c r="AK64" i="3"/>
  <c r="BE64" i="3"/>
  <c r="AG64" i="3"/>
  <c r="AP64" i="3"/>
  <c r="AL64" i="3"/>
  <c r="AC64" i="3"/>
  <c r="AD64" i="3"/>
  <c r="BE65" i="3"/>
  <c r="AX65" i="3"/>
  <c r="BC65" i="3"/>
  <c r="AW65" i="3"/>
  <c r="AU65" i="3"/>
  <c r="BA65" i="3"/>
  <c r="AO65" i="3"/>
  <c r="AK65" i="3"/>
  <c r="AH65" i="3"/>
  <c r="AP65" i="3"/>
  <c r="AL65" i="3"/>
  <c r="AS65" i="3"/>
  <c r="AG65" i="3"/>
  <c r="AC65" i="3"/>
  <c r="AD65" i="3"/>
  <c r="BD22" i="3"/>
  <c r="BF22" i="3"/>
  <c r="BB22" i="3"/>
  <c r="AY22" i="3"/>
  <c r="AN22" i="3"/>
  <c r="AV22" i="3"/>
  <c r="AR22" i="3"/>
  <c r="AM22" i="3"/>
  <c r="AQ22" i="3"/>
  <c r="AJ22" i="3"/>
  <c r="AZ22" i="3"/>
  <c r="AT22" i="3"/>
  <c r="AI22" i="3"/>
  <c r="AF22" i="3"/>
  <c r="AE22" i="3"/>
  <c r="BD23" i="3"/>
  <c r="BF23" i="3"/>
  <c r="AY23" i="3"/>
  <c r="AT23" i="3"/>
  <c r="AN23" i="3"/>
  <c r="AZ23" i="3"/>
  <c r="AM23" i="3"/>
  <c r="AJ23" i="3"/>
  <c r="AI23" i="3"/>
  <c r="AV23" i="3"/>
  <c r="AR23" i="3"/>
  <c r="BB23" i="3"/>
  <c r="AQ23" i="3"/>
  <c r="AF23" i="3"/>
  <c r="AE23" i="3"/>
  <c r="BB24" i="3"/>
  <c r="BD24" i="3"/>
  <c r="AZ24" i="3"/>
  <c r="AV24" i="3"/>
  <c r="AQ24" i="3"/>
  <c r="AN24" i="3"/>
  <c r="BF24" i="3"/>
  <c r="AT24" i="3"/>
  <c r="AR24" i="3"/>
  <c r="AJ24" i="3"/>
  <c r="AM24" i="3"/>
  <c r="AI24" i="3"/>
  <c r="AY24" i="3"/>
  <c r="AF24" i="3"/>
  <c r="AE24" i="3"/>
  <c r="BD25" i="3"/>
  <c r="AT25" i="3"/>
  <c r="AZ25" i="3"/>
  <c r="AR25" i="3"/>
  <c r="AN25" i="3"/>
  <c r="BB25" i="3"/>
  <c r="AY25" i="3"/>
  <c r="AV25" i="3"/>
  <c r="AJ25" i="3"/>
  <c r="BF25" i="3"/>
  <c r="AQ25" i="3"/>
  <c r="AI25" i="3"/>
  <c r="AM25" i="3"/>
  <c r="AF25" i="3"/>
  <c r="AE25" i="3"/>
  <c r="AY26" i="3"/>
  <c r="BF26" i="3"/>
  <c r="BB26" i="3"/>
  <c r="AT26" i="3"/>
  <c r="AN26" i="3"/>
  <c r="BD26" i="3"/>
  <c r="AZ26" i="3"/>
  <c r="AQ26" i="3"/>
  <c r="AM26" i="3"/>
  <c r="AJ26" i="3"/>
  <c r="AV26" i="3"/>
  <c r="AI26" i="3"/>
  <c r="AR26" i="3"/>
  <c r="AF26" i="3"/>
  <c r="AE26" i="3"/>
  <c r="BD27" i="3"/>
  <c r="AY27" i="3"/>
  <c r="BB27" i="3"/>
  <c r="AT27" i="3"/>
  <c r="BF27" i="3"/>
  <c r="AV27" i="3"/>
  <c r="AN27" i="3"/>
  <c r="AR27" i="3"/>
  <c r="AM27" i="3"/>
  <c r="AJ27" i="3"/>
  <c r="AZ27" i="3"/>
  <c r="AI27" i="3"/>
  <c r="AQ27" i="3"/>
  <c r="AF27" i="3"/>
  <c r="AE27" i="3"/>
  <c r="BF28" i="3"/>
  <c r="AY28" i="3"/>
  <c r="BD28" i="3"/>
  <c r="AZ28" i="3"/>
  <c r="BB28" i="3"/>
  <c r="AQ28" i="3"/>
  <c r="AN28" i="3"/>
  <c r="AV28" i="3"/>
  <c r="AJ28" i="3"/>
  <c r="AM28" i="3"/>
  <c r="AT28" i="3"/>
  <c r="AR28" i="3"/>
  <c r="AI28" i="3"/>
  <c r="AF28" i="3"/>
  <c r="AE28" i="3"/>
  <c r="BD29" i="3"/>
  <c r="BB29" i="3"/>
  <c r="AY29" i="3"/>
  <c r="AZ29" i="3"/>
  <c r="AT29" i="3"/>
  <c r="AR29" i="3"/>
  <c r="AN29" i="3"/>
  <c r="AV29" i="3"/>
  <c r="AQ29" i="3"/>
  <c r="AJ29" i="3"/>
  <c r="BF29" i="3"/>
  <c r="AI29" i="3"/>
  <c r="AM29" i="3"/>
  <c r="AF29" i="3"/>
  <c r="AE29" i="3"/>
  <c r="BD30" i="3"/>
  <c r="AY30" i="3"/>
  <c r="BB30" i="3"/>
  <c r="AZ30" i="3"/>
  <c r="AN30" i="3"/>
  <c r="AM30" i="3"/>
  <c r="BF30" i="3"/>
  <c r="AT30" i="3"/>
  <c r="AJ30" i="3"/>
  <c r="AV30" i="3"/>
  <c r="AR30" i="3"/>
  <c r="AI30" i="3"/>
  <c r="AQ30" i="3"/>
  <c r="AF30" i="3"/>
  <c r="AE30" i="3"/>
  <c r="BD31" i="3"/>
  <c r="BF31" i="3"/>
  <c r="AY31" i="3"/>
  <c r="BB31" i="3"/>
  <c r="AZ31" i="3"/>
  <c r="AT31" i="3"/>
  <c r="AN31" i="3"/>
  <c r="AR31" i="3"/>
  <c r="AQ31" i="3"/>
  <c r="AM31" i="3"/>
  <c r="AJ31" i="3"/>
  <c r="AV31" i="3"/>
  <c r="AI31" i="3"/>
  <c r="AF31" i="3"/>
  <c r="AE31" i="3"/>
  <c r="BB32" i="3"/>
  <c r="AY32" i="3"/>
  <c r="AZ32" i="3"/>
  <c r="BF32" i="3"/>
  <c r="AM32" i="3"/>
  <c r="AV32" i="3"/>
  <c r="AQ32" i="3"/>
  <c r="BD32" i="3"/>
  <c r="AJ32" i="3"/>
  <c r="AT32" i="3"/>
  <c r="AR32" i="3"/>
  <c r="AN32" i="3"/>
  <c r="AI32" i="3"/>
  <c r="AF32" i="3"/>
  <c r="AE32" i="3"/>
  <c r="BD33" i="3"/>
  <c r="AY33" i="3"/>
  <c r="BF33" i="3"/>
  <c r="BB33" i="3"/>
  <c r="AT33" i="3"/>
  <c r="AM33" i="3"/>
  <c r="AR33" i="3"/>
  <c r="AV33" i="3"/>
  <c r="AQ33" i="3"/>
  <c r="AN33" i="3"/>
  <c r="AJ33" i="3"/>
  <c r="AZ33" i="3"/>
  <c r="AI33" i="3"/>
  <c r="AF33" i="3"/>
  <c r="AE33" i="3"/>
  <c r="AY34" i="3"/>
  <c r="BD34" i="3"/>
  <c r="AM34" i="3"/>
  <c r="BF34" i="3"/>
  <c r="BB34" i="3"/>
  <c r="AT34" i="3"/>
  <c r="AZ34" i="3"/>
  <c r="AR34" i="3"/>
  <c r="AJ34" i="3"/>
  <c r="AV34" i="3"/>
  <c r="AN34" i="3"/>
  <c r="AQ34" i="3"/>
  <c r="AI34" i="3"/>
  <c r="AF34" i="3"/>
  <c r="AE34" i="3"/>
  <c r="BD35" i="3"/>
  <c r="AY35" i="3"/>
  <c r="AV35" i="3"/>
  <c r="AT35" i="3"/>
  <c r="AM35" i="3"/>
  <c r="AZ35" i="3"/>
  <c r="AN35" i="3"/>
  <c r="AQ35" i="3"/>
  <c r="BB35" i="3"/>
  <c r="AJ35" i="3"/>
  <c r="AR35" i="3"/>
  <c r="AI35" i="3"/>
  <c r="BF35" i="3"/>
  <c r="AF35" i="3"/>
  <c r="AE35" i="3"/>
  <c r="BF36" i="3"/>
  <c r="AY36" i="3"/>
  <c r="AZ36" i="3"/>
  <c r="BB36" i="3"/>
  <c r="AM36" i="3"/>
  <c r="AQ36" i="3"/>
  <c r="BD36" i="3"/>
  <c r="AI36" i="3"/>
  <c r="AV36" i="3"/>
  <c r="AR36" i="3"/>
  <c r="AN36" i="3"/>
  <c r="AT36" i="3"/>
  <c r="AJ36" i="3"/>
  <c r="AF36" i="3"/>
  <c r="AE36" i="3"/>
  <c r="BD37" i="3"/>
  <c r="BB37" i="3"/>
  <c r="AY37" i="3"/>
  <c r="BF37" i="3"/>
  <c r="AT37" i="3"/>
  <c r="AM37" i="3"/>
  <c r="AZ37" i="3"/>
  <c r="AR37" i="3"/>
  <c r="AV37" i="3"/>
  <c r="AJ37" i="3"/>
  <c r="AI37" i="3"/>
  <c r="AN37" i="3"/>
  <c r="AQ37" i="3"/>
  <c r="AF37" i="3"/>
  <c r="AE37" i="3"/>
  <c r="BD38" i="3"/>
  <c r="AY38" i="3"/>
  <c r="AZ38" i="3"/>
  <c r="AM38" i="3"/>
  <c r="BB38" i="3"/>
  <c r="AT38" i="3"/>
  <c r="AR38" i="3"/>
  <c r="BF38" i="3"/>
  <c r="AQ38" i="3"/>
  <c r="AN38" i="3"/>
  <c r="AJ38" i="3"/>
  <c r="AI38" i="3"/>
  <c r="AV38" i="3"/>
  <c r="AF38" i="3"/>
  <c r="AE38" i="3"/>
  <c r="BD39" i="3"/>
  <c r="BF39" i="3"/>
  <c r="AY39" i="3"/>
  <c r="AT39" i="3"/>
  <c r="AM39" i="3"/>
  <c r="BB39" i="3"/>
  <c r="AV39" i="3"/>
  <c r="AN39" i="3"/>
  <c r="AR39" i="3"/>
  <c r="AQ39" i="3"/>
  <c r="AZ39" i="3"/>
  <c r="AJ39" i="3"/>
  <c r="AI39" i="3"/>
  <c r="AF39" i="3"/>
  <c r="AE39" i="3"/>
  <c r="BB40" i="3"/>
  <c r="AY40" i="3"/>
  <c r="BF40" i="3"/>
  <c r="AZ40" i="3"/>
  <c r="AV40" i="3"/>
  <c r="AM40" i="3"/>
  <c r="BD40" i="3"/>
  <c r="AQ40" i="3"/>
  <c r="AR40" i="3"/>
  <c r="AN40" i="3"/>
  <c r="AI40" i="3"/>
  <c r="AT40" i="3"/>
  <c r="AJ40" i="3"/>
  <c r="AF40" i="3"/>
  <c r="AE40" i="3"/>
  <c r="BD41" i="3"/>
  <c r="AY41" i="3"/>
  <c r="BB41" i="3"/>
  <c r="AT41" i="3"/>
  <c r="AM41" i="3"/>
  <c r="AR41" i="3"/>
  <c r="BF41" i="3"/>
  <c r="AZ41" i="3"/>
  <c r="AJ41" i="3"/>
  <c r="AV41" i="3"/>
  <c r="AI41" i="3"/>
  <c r="AN41" i="3"/>
  <c r="AQ41" i="3"/>
  <c r="AF41" i="3"/>
  <c r="AE41" i="3"/>
  <c r="AY42" i="3"/>
  <c r="BD42" i="3"/>
  <c r="BF42" i="3"/>
  <c r="AM42" i="3"/>
  <c r="AZ42" i="3"/>
  <c r="AV42" i="3"/>
  <c r="AT42" i="3"/>
  <c r="AQ42" i="3"/>
  <c r="AN42" i="3"/>
  <c r="AJ42" i="3"/>
  <c r="BB42" i="3"/>
  <c r="AR42" i="3"/>
  <c r="AI42" i="3"/>
  <c r="AF42" i="3"/>
  <c r="AE42" i="3"/>
  <c r="BD43" i="3"/>
  <c r="AY43" i="3"/>
  <c r="AV43" i="3"/>
  <c r="AT43" i="3"/>
  <c r="AM43" i="3"/>
  <c r="AN43" i="3"/>
  <c r="BB43" i="3"/>
  <c r="AR43" i="3"/>
  <c r="AZ43" i="3"/>
  <c r="AQ43" i="3"/>
  <c r="AJ43" i="3"/>
  <c r="AI43" i="3"/>
  <c r="BF43" i="3"/>
  <c r="AF43" i="3"/>
  <c r="AE43" i="3"/>
  <c r="BF44" i="3"/>
  <c r="AY44" i="3"/>
  <c r="BB44" i="3"/>
  <c r="AZ44" i="3"/>
  <c r="BD44" i="3"/>
  <c r="AM44" i="3"/>
  <c r="AQ44" i="3"/>
  <c r="AI44" i="3"/>
  <c r="AT44" i="3"/>
  <c r="AV44" i="3"/>
  <c r="AN44" i="3"/>
  <c r="AR44" i="3"/>
  <c r="AJ44" i="3"/>
  <c r="AF44" i="3"/>
  <c r="AE44" i="3"/>
  <c r="BD45" i="3"/>
  <c r="BB45" i="3"/>
  <c r="AY45" i="3"/>
  <c r="AZ45" i="3"/>
  <c r="AT45" i="3"/>
  <c r="AM45" i="3"/>
  <c r="AR45" i="3"/>
  <c r="AJ45" i="3"/>
  <c r="AV45" i="3"/>
  <c r="AQ45" i="3"/>
  <c r="AN45" i="3"/>
  <c r="AI45" i="3"/>
  <c r="BF45" i="3"/>
  <c r="AF45" i="3"/>
  <c r="AE45" i="3"/>
  <c r="BD46" i="3"/>
  <c r="AY46" i="3"/>
  <c r="BF46" i="3"/>
  <c r="BB46" i="3"/>
  <c r="AM46" i="3"/>
  <c r="AV46" i="3"/>
  <c r="AJ46" i="3"/>
  <c r="AZ46" i="3"/>
  <c r="AT46" i="3"/>
  <c r="AR46" i="3"/>
  <c r="AI46" i="3"/>
  <c r="AQ46" i="3"/>
  <c r="AN46" i="3"/>
  <c r="AF46" i="3"/>
  <c r="AE46" i="3"/>
  <c r="BD47" i="3"/>
  <c r="BF47" i="3"/>
  <c r="AY47" i="3"/>
  <c r="BB47" i="3"/>
  <c r="AZ47" i="3"/>
  <c r="AT47" i="3"/>
  <c r="AM47" i="3"/>
  <c r="AN47" i="3"/>
  <c r="AV47" i="3"/>
  <c r="AR47" i="3"/>
  <c r="AQ47" i="3"/>
  <c r="AJ47" i="3"/>
  <c r="AI47" i="3"/>
  <c r="AF47" i="3"/>
  <c r="AE47" i="3"/>
  <c r="BB48" i="3"/>
  <c r="AZ48" i="3"/>
  <c r="BD48" i="3"/>
  <c r="AV48" i="3"/>
  <c r="AM48" i="3"/>
  <c r="AQ48" i="3"/>
  <c r="AY48" i="3"/>
  <c r="AI48" i="3"/>
  <c r="BF48" i="3"/>
  <c r="AT48" i="3"/>
  <c r="AN48" i="3"/>
  <c r="AJ48" i="3"/>
  <c r="AR48" i="3"/>
  <c r="AF48" i="3"/>
  <c r="AE48" i="3"/>
  <c r="BD49" i="3"/>
  <c r="AZ49" i="3"/>
  <c r="AT49" i="3"/>
  <c r="AM49" i="3"/>
  <c r="AR49" i="3"/>
  <c r="BF49" i="3"/>
  <c r="AQ49" i="3"/>
  <c r="AN49" i="3"/>
  <c r="AJ49" i="3"/>
  <c r="AI49" i="3"/>
  <c r="BB49" i="3"/>
  <c r="AV49" i="3"/>
  <c r="AY49" i="3"/>
  <c r="AF49" i="3"/>
  <c r="AE49" i="3"/>
  <c r="AZ50" i="3"/>
  <c r="BB50" i="3"/>
  <c r="AM50" i="3"/>
  <c r="AY50" i="3"/>
  <c r="AT50" i="3"/>
  <c r="BD50" i="3"/>
  <c r="AV50" i="3"/>
  <c r="AR50" i="3"/>
  <c r="AJ50" i="3"/>
  <c r="AQ50" i="3"/>
  <c r="BF50" i="3"/>
  <c r="AN50" i="3"/>
  <c r="AI50" i="3"/>
  <c r="AF50" i="3"/>
  <c r="AE50" i="3"/>
  <c r="BD51" i="3"/>
  <c r="AY51" i="3"/>
  <c r="BF51" i="3"/>
  <c r="BB51" i="3"/>
  <c r="AV51" i="3"/>
  <c r="AT51" i="3"/>
  <c r="AM51" i="3"/>
  <c r="AN51" i="3"/>
  <c r="AQ51" i="3"/>
  <c r="AZ51" i="3"/>
  <c r="AJ51" i="3"/>
  <c r="AI51" i="3"/>
  <c r="AR51" i="3"/>
  <c r="AF51" i="3"/>
  <c r="AE51" i="3"/>
  <c r="BF52" i="3"/>
  <c r="AZ52" i="3"/>
  <c r="AY52" i="3"/>
  <c r="AM52" i="3"/>
  <c r="BD52" i="3"/>
  <c r="AQ52" i="3"/>
  <c r="AT52" i="3"/>
  <c r="AI52" i="3"/>
  <c r="BB52" i="3"/>
  <c r="AR52" i="3"/>
  <c r="AN52" i="3"/>
  <c r="AV52" i="3"/>
  <c r="AJ52" i="3"/>
  <c r="AF52" i="3"/>
  <c r="AE52" i="3"/>
  <c r="BD53" i="3"/>
  <c r="BB53" i="3"/>
  <c r="AT53" i="3"/>
  <c r="AM53" i="3"/>
  <c r="BF53" i="3"/>
  <c r="AY53" i="3"/>
  <c r="AV53" i="3"/>
  <c r="AR53" i="3"/>
  <c r="AJ53" i="3"/>
  <c r="AI53" i="3"/>
  <c r="AZ53" i="3"/>
  <c r="AQ53" i="3"/>
  <c r="AN53" i="3"/>
  <c r="AF53" i="3"/>
  <c r="AE53" i="3"/>
  <c r="BD54" i="3"/>
  <c r="BF54" i="3"/>
  <c r="AY54" i="3"/>
  <c r="AZ54" i="3"/>
  <c r="AM54" i="3"/>
  <c r="BB54" i="3"/>
  <c r="AR54" i="3"/>
  <c r="AQ54" i="3"/>
  <c r="AN54" i="3"/>
  <c r="AJ54" i="3"/>
  <c r="AV54" i="3"/>
  <c r="AT54" i="3"/>
  <c r="AI54" i="3"/>
  <c r="AF54" i="3"/>
  <c r="AE54" i="3"/>
  <c r="BD55" i="3"/>
  <c r="BF55" i="3"/>
  <c r="AY55" i="3"/>
  <c r="BB55" i="3"/>
  <c r="AT55" i="3"/>
  <c r="AM55" i="3"/>
  <c r="AN55" i="3"/>
  <c r="AZ55" i="3"/>
  <c r="AV55" i="3"/>
  <c r="AR55" i="3"/>
  <c r="AQ55" i="3"/>
  <c r="AJ55" i="3"/>
  <c r="AI55" i="3"/>
  <c r="AF55" i="3"/>
  <c r="AE55" i="3"/>
  <c r="BB56" i="3"/>
  <c r="AZ56" i="3"/>
  <c r="BD56" i="3"/>
  <c r="BF56" i="3"/>
  <c r="AV56" i="3"/>
  <c r="AM56" i="3"/>
  <c r="AY56" i="3"/>
  <c r="AQ56" i="3"/>
  <c r="AT56" i="3"/>
  <c r="AR56" i="3"/>
  <c r="AN56" i="3"/>
  <c r="AI56" i="3"/>
  <c r="AJ56" i="3"/>
  <c r="AF56" i="3"/>
  <c r="AE56" i="3"/>
  <c r="BD57" i="3"/>
  <c r="AZ57" i="3"/>
  <c r="AT57" i="3"/>
  <c r="AM57" i="3"/>
  <c r="AV57" i="3"/>
  <c r="AR57" i="3"/>
  <c r="BF57" i="3"/>
  <c r="AY57" i="3"/>
  <c r="AJ57" i="3"/>
  <c r="AI57" i="3"/>
  <c r="BB57" i="3"/>
  <c r="AQ57" i="3"/>
  <c r="AN57" i="3"/>
  <c r="AF57" i="3"/>
  <c r="AE57" i="3"/>
  <c r="BF58" i="3"/>
  <c r="BB58" i="3"/>
  <c r="BD58" i="3"/>
  <c r="AM58" i="3"/>
  <c r="AT58" i="3"/>
  <c r="AQ58" i="3"/>
  <c r="AN58" i="3"/>
  <c r="AJ58" i="3"/>
  <c r="AZ58" i="3"/>
  <c r="AV58" i="3"/>
  <c r="AY58" i="3"/>
  <c r="AI58" i="3"/>
  <c r="AR58" i="3"/>
  <c r="AF58" i="3"/>
  <c r="AE58" i="3"/>
  <c r="BD59" i="3"/>
  <c r="AY59" i="3"/>
  <c r="AZ59" i="3"/>
  <c r="AV59" i="3"/>
  <c r="AT59" i="3"/>
  <c r="AM59" i="3"/>
  <c r="BF59" i="3"/>
  <c r="BB59" i="3"/>
  <c r="AN59" i="3"/>
  <c r="AR59" i="3"/>
  <c r="AQ59" i="3"/>
  <c r="AJ59" i="3"/>
  <c r="AI59" i="3"/>
  <c r="AF59" i="3"/>
  <c r="AE59" i="3"/>
  <c r="BF60" i="3"/>
  <c r="AZ60" i="3"/>
  <c r="BD60" i="3"/>
  <c r="BB60" i="3"/>
  <c r="AM60" i="3"/>
  <c r="AV60" i="3"/>
  <c r="AQ60" i="3"/>
  <c r="AI60" i="3"/>
  <c r="AY60" i="3"/>
  <c r="AT60" i="3"/>
  <c r="AR60" i="3"/>
  <c r="AN60" i="3"/>
  <c r="AJ60" i="3"/>
  <c r="AF60" i="3"/>
  <c r="AE60" i="3"/>
  <c r="BD61" i="3"/>
  <c r="BB61" i="3"/>
  <c r="AY61" i="3"/>
  <c r="BF61" i="3"/>
  <c r="AZ61" i="3"/>
  <c r="AT61" i="3"/>
  <c r="AM61" i="3"/>
  <c r="AR61" i="3"/>
  <c r="AV61" i="3"/>
  <c r="AJ61" i="3"/>
  <c r="AQ61" i="3"/>
  <c r="AN61" i="3"/>
  <c r="AI61" i="3"/>
  <c r="AF61" i="3"/>
  <c r="AE61" i="3"/>
  <c r="BD62" i="3"/>
  <c r="BB62" i="3"/>
  <c r="AM62" i="3"/>
  <c r="AZ62" i="3"/>
  <c r="AT62" i="3"/>
  <c r="AJ62" i="3"/>
  <c r="BF62" i="3"/>
  <c r="AR62" i="3"/>
  <c r="AY62" i="3"/>
  <c r="AI62" i="3"/>
  <c r="AV62" i="3"/>
  <c r="AQ62" i="3"/>
  <c r="AN62" i="3"/>
  <c r="AF62" i="3"/>
  <c r="AE62" i="3"/>
  <c r="BD63" i="3"/>
  <c r="BF63" i="3"/>
  <c r="AY63" i="3"/>
  <c r="AT63" i="3"/>
  <c r="AM63" i="3"/>
  <c r="AN63" i="3"/>
  <c r="AR63" i="3"/>
  <c r="AQ63" i="3"/>
  <c r="AZ63" i="3"/>
  <c r="AV63" i="3"/>
  <c r="BB63" i="3"/>
  <c r="AJ63" i="3"/>
  <c r="AI63" i="3"/>
  <c r="AF63" i="3"/>
  <c r="AE63" i="3"/>
  <c r="BB64" i="3"/>
  <c r="AZ64" i="3"/>
  <c r="AV64" i="3"/>
  <c r="AM64" i="3"/>
  <c r="BF64" i="3"/>
  <c r="AQ64" i="3"/>
  <c r="AI64" i="3"/>
  <c r="AY64" i="3"/>
  <c r="BD64" i="3"/>
  <c r="AR64" i="3"/>
  <c r="AJ64" i="3"/>
  <c r="AN64" i="3"/>
  <c r="AT64" i="3"/>
  <c r="AF64" i="3"/>
  <c r="AE64" i="3"/>
  <c r="BD65" i="3"/>
  <c r="BF65" i="3"/>
  <c r="BB65" i="3"/>
  <c r="AT65" i="3"/>
  <c r="AM65" i="3"/>
  <c r="AZ65" i="3"/>
  <c r="AR65" i="3"/>
  <c r="AY65" i="3"/>
  <c r="AQ65" i="3"/>
  <c r="AN65" i="3"/>
  <c r="AJ65" i="3"/>
  <c r="AV65" i="3"/>
  <c r="AI65" i="3"/>
  <c r="AF65" i="3"/>
  <c r="AE65" i="3"/>
  <c r="AB23" i="3"/>
  <c r="AA23" i="3"/>
  <c r="AB25" i="3"/>
  <c r="AA25" i="3"/>
  <c r="AB27" i="3"/>
  <c r="AA27" i="3"/>
  <c r="AB29" i="3"/>
  <c r="AA29" i="3"/>
  <c r="AB31" i="3"/>
  <c r="AA31" i="3"/>
  <c r="AB33" i="3"/>
  <c r="AA33" i="3"/>
  <c r="AA35" i="3"/>
  <c r="AB35" i="3"/>
  <c r="AA37" i="3"/>
  <c r="AB37" i="3"/>
  <c r="AA39" i="3"/>
  <c r="AB39" i="3"/>
  <c r="AA41" i="3"/>
  <c r="AB41" i="3"/>
  <c r="AA43" i="3"/>
  <c r="AB43" i="3"/>
  <c r="AA45" i="3"/>
  <c r="AB45" i="3"/>
  <c r="AA47" i="3"/>
  <c r="AB47" i="3"/>
  <c r="AA49" i="3"/>
  <c r="AB49" i="3"/>
  <c r="AA51" i="3"/>
  <c r="AB51" i="3"/>
  <c r="AA53" i="3"/>
  <c r="AB53" i="3"/>
  <c r="AA55" i="3"/>
  <c r="AB55" i="3"/>
  <c r="AA57" i="3"/>
  <c r="AB57" i="3"/>
  <c r="AA59" i="3"/>
  <c r="AB59" i="3"/>
  <c r="AA61" i="3"/>
  <c r="AB61" i="3"/>
  <c r="AA63" i="3"/>
  <c r="AB63" i="3"/>
  <c r="AA65" i="3"/>
  <c r="AB65" i="3"/>
  <c r="Z23" i="3"/>
  <c r="Y23" i="3"/>
  <c r="Y24" i="3"/>
  <c r="Z24" i="3"/>
  <c r="Z25" i="3"/>
  <c r="Y25" i="3"/>
  <c r="Y26" i="3"/>
  <c r="Z26" i="3"/>
  <c r="Z27" i="3"/>
  <c r="Y27" i="3"/>
  <c r="Y28" i="3"/>
  <c r="Z28" i="3"/>
  <c r="Z29" i="3"/>
  <c r="Y29" i="3"/>
  <c r="Y30" i="3"/>
  <c r="Z30" i="3"/>
  <c r="Z31" i="3"/>
  <c r="Y31" i="3"/>
  <c r="Y32" i="3"/>
  <c r="Z32" i="3"/>
  <c r="Z33" i="3"/>
  <c r="Y33" i="3"/>
  <c r="Y34" i="3"/>
  <c r="Z34" i="3"/>
  <c r="Z35" i="3"/>
  <c r="Y35" i="3"/>
  <c r="Y36" i="3"/>
  <c r="Z36" i="3"/>
  <c r="Z37" i="3"/>
  <c r="Y37" i="3"/>
  <c r="Y38" i="3"/>
  <c r="Z38" i="3"/>
  <c r="Z39" i="3"/>
  <c r="Y39" i="3"/>
  <c r="Y40" i="3"/>
  <c r="Z40" i="3"/>
  <c r="Z41" i="3"/>
  <c r="Y41" i="3"/>
  <c r="Y42" i="3"/>
  <c r="Z42" i="3"/>
  <c r="Z43" i="3"/>
  <c r="Y43" i="3"/>
  <c r="Y44" i="3"/>
  <c r="Z44" i="3"/>
  <c r="Z45" i="3"/>
  <c r="Y45" i="3"/>
  <c r="Y46" i="3"/>
  <c r="Z46" i="3"/>
  <c r="Z47" i="3"/>
  <c r="Y47" i="3"/>
  <c r="Y48" i="3"/>
  <c r="Z48" i="3"/>
  <c r="Z49" i="3"/>
  <c r="Y49" i="3"/>
  <c r="Y50" i="3"/>
  <c r="Z50" i="3"/>
  <c r="Z51" i="3"/>
  <c r="Y51" i="3"/>
  <c r="Y52" i="3"/>
  <c r="Z52" i="3"/>
  <c r="Z53" i="3"/>
  <c r="Y53" i="3"/>
  <c r="Y54" i="3"/>
  <c r="Z54" i="3"/>
  <c r="Z55" i="3"/>
  <c r="Y55" i="3"/>
  <c r="Y56" i="3"/>
  <c r="Z56" i="3"/>
  <c r="Z57" i="3"/>
  <c r="Y57" i="3"/>
  <c r="Y58" i="3"/>
  <c r="Z58" i="3"/>
  <c r="Z59" i="3"/>
  <c r="Y59" i="3"/>
  <c r="Y60" i="3"/>
  <c r="Z60" i="3"/>
  <c r="Z61" i="3"/>
  <c r="Y61" i="3"/>
  <c r="Y62" i="3"/>
  <c r="Z62" i="3"/>
  <c r="Z63" i="3"/>
  <c r="Y63" i="3"/>
  <c r="Y64" i="3"/>
  <c r="Z64" i="3"/>
  <c r="Z65" i="3"/>
  <c r="Y65" i="3"/>
  <c r="AA22" i="3"/>
  <c r="AB22" i="3"/>
  <c r="AA24" i="3"/>
  <c r="AB24" i="3"/>
  <c r="AA26" i="3"/>
  <c r="AB26" i="3"/>
  <c r="AA28" i="3"/>
  <c r="AB28" i="3"/>
  <c r="AA30" i="3"/>
  <c r="AB30" i="3"/>
  <c r="AA32" i="3"/>
  <c r="AB32" i="3"/>
  <c r="AB36" i="3"/>
  <c r="AA36" i="3"/>
  <c r="AB38" i="3"/>
  <c r="AA38" i="3"/>
  <c r="AB40" i="3"/>
  <c r="AA40" i="3"/>
  <c r="AB42" i="3"/>
  <c r="AA42" i="3"/>
  <c r="AB44" i="3"/>
  <c r="AA44" i="3"/>
  <c r="AB46" i="3"/>
  <c r="AA46" i="3"/>
  <c r="AB48" i="3"/>
  <c r="AA48" i="3"/>
  <c r="AB50" i="3"/>
  <c r="AA50" i="3"/>
  <c r="AB52" i="3"/>
  <c r="AA52" i="3"/>
  <c r="AB54" i="3"/>
  <c r="AA54" i="3"/>
  <c r="AB56" i="3"/>
  <c r="AA56" i="3"/>
  <c r="AB58" i="3"/>
  <c r="AA58" i="3"/>
  <c r="AB60" i="3"/>
  <c r="AA60" i="3"/>
  <c r="AB62" i="3"/>
  <c r="AA62" i="3"/>
  <c r="AB64" i="3"/>
  <c r="AA64" i="3"/>
  <c r="Z22" i="3"/>
  <c r="Y22" i="3"/>
  <c r="AB34" i="3"/>
  <c r="AA34" i="3"/>
  <c r="U21" i="3"/>
  <c r="Y21" i="3"/>
  <c r="U23" i="3"/>
  <c r="V23" i="3" s="1"/>
  <c r="U25" i="3"/>
  <c r="V25" i="3"/>
  <c r="V27" i="3"/>
  <c r="U27" i="3"/>
  <c r="U29" i="3"/>
  <c r="V29" i="3"/>
  <c r="V31" i="3"/>
  <c r="U31" i="3"/>
  <c r="U33" i="3"/>
  <c r="V33" i="3"/>
  <c r="V35" i="3"/>
  <c r="U35" i="3"/>
  <c r="U37" i="3"/>
  <c r="V37" i="3"/>
  <c r="V39" i="3"/>
  <c r="U39" i="3"/>
  <c r="U41" i="3"/>
  <c r="V41" i="3"/>
  <c r="V43" i="3"/>
  <c r="U43" i="3"/>
  <c r="U45" i="3"/>
  <c r="V45" i="3"/>
  <c r="V47" i="3"/>
  <c r="U47" i="3"/>
  <c r="U49" i="3"/>
  <c r="V49" i="3"/>
  <c r="V51" i="3"/>
  <c r="U51" i="3"/>
  <c r="U53" i="3"/>
  <c r="V53" i="3"/>
  <c r="V55" i="3"/>
  <c r="U55" i="3"/>
  <c r="U57" i="3"/>
  <c r="V57" i="3"/>
  <c r="V59" i="3"/>
  <c r="U59" i="3"/>
  <c r="U61" i="3"/>
  <c r="V61" i="3"/>
  <c r="V62" i="3"/>
  <c r="U62" i="3"/>
  <c r="V63" i="3"/>
  <c r="U63" i="3"/>
  <c r="V64" i="3"/>
  <c r="U64" i="3"/>
  <c r="U65" i="3"/>
  <c r="V65" i="3"/>
  <c r="X22" i="3"/>
  <c r="W22" i="3"/>
  <c r="W23" i="3"/>
  <c r="X23" i="3"/>
  <c r="X24" i="3"/>
  <c r="W24" i="3"/>
  <c r="W25" i="3"/>
  <c r="X25" i="3"/>
  <c r="X26" i="3"/>
  <c r="W26" i="3"/>
  <c r="W27" i="3"/>
  <c r="X27" i="3"/>
  <c r="X28" i="3"/>
  <c r="W28" i="3"/>
  <c r="W29" i="3"/>
  <c r="X29" i="3"/>
  <c r="X30" i="3"/>
  <c r="W30" i="3"/>
  <c r="W31" i="3"/>
  <c r="X31" i="3"/>
  <c r="X32" i="3"/>
  <c r="W32" i="3"/>
  <c r="W33" i="3"/>
  <c r="X33" i="3"/>
  <c r="X34" i="3"/>
  <c r="W34" i="3"/>
  <c r="W35" i="3"/>
  <c r="X35" i="3"/>
  <c r="X36" i="3"/>
  <c r="W36" i="3"/>
  <c r="W37" i="3"/>
  <c r="X37" i="3"/>
  <c r="X38" i="3"/>
  <c r="W38" i="3"/>
  <c r="W39" i="3"/>
  <c r="X39" i="3"/>
  <c r="X40" i="3"/>
  <c r="W40" i="3"/>
  <c r="W41" i="3"/>
  <c r="X41" i="3"/>
  <c r="X42" i="3"/>
  <c r="W42" i="3"/>
  <c r="W43" i="3"/>
  <c r="X43" i="3"/>
  <c r="X44" i="3"/>
  <c r="W44" i="3"/>
  <c r="W45" i="3"/>
  <c r="X45" i="3"/>
  <c r="X46" i="3"/>
  <c r="W46" i="3"/>
  <c r="W47" i="3"/>
  <c r="X47" i="3"/>
  <c r="X48" i="3"/>
  <c r="W48" i="3"/>
  <c r="W49" i="3"/>
  <c r="X49" i="3"/>
  <c r="X50" i="3"/>
  <c r="W50" i="3"/>
  <c r="W51" i="3"/>
  <c r="X51" i="3"/>
  <c r="X52" i="3"/>
  <c r="W52" i="3"/>
  <c r="W53" i="3"/>
  <c r="X53" i="3"/>
  <c r="X54" i="3"/>
  <c r="W54" i="3"/>
  <c r="W55" i="3"/>
  <c r="X55" i="3"/>
  <c r="X56" i="3"/>
  <c r="W56" i="3"/>
  <c r="W57" i="3"/>
  <c r="X57" i="3"/>
  <c r="X58" i="3"/>
  <c r="W58" i="3"/>
  <c r="W59" i="3"/>
  <c r="X59" i="3"/>
  <c r="X60" i="3"/>
  <c r="W60" i="3"/>
  <c r="W61" i="3"/>
  <c r="X61" i="3"/>
  <c r="X62" i="3"/>
  <c r="W62" i="3"/>
  <c r="W63" i="3"/>
  <c r="X63" i="3"/>
  <c r="X64" i="3"/>
  <c r="W64" i="3"/>
  <c r="W65" i="3"/>
  <c r="X65" i="3"/>
  <c r="U22" i="3"/>
  <c r="V22" i="3" s="1"/>
  <c r="V24" i="3"/>
  <c r="U24" i="3"/>
  <c r="U26" i="3"/>
  <c r="V26" i="3"/>
  <c r="V28" i="3"/>
  <c r="U28" i="3"/>
  <c r="V30" i="3"/>
  <c r="U30" i="3"/>
  <c r="V32" i="3"/>
  <c r="U32" i="3"/>
  <c r="V34" i="3"/>
  <c r="U34" i="3"/>
  <c r="V36" i="3"/>
  <c r="U36" i="3"/>
  <c r="V38" i="3"/>
  <c r="U38" i="3"/>
  <c r="V40" i="3"/>
  <c r="U40" i="3"/>
  <c r="U42" i="3"/>
  <c r="V42" i="3"/>
  <c r="V44" i="3"/>
  <c r="U44" i="3"/>
  <c r="V46" i="3"/>
  <c r="U46" i="3"/>
  <c r="V48" i="3"/>
  <c r="U48" i="3"/>
  <c r="U50" i="3"/>
  <c r="V50" i="3"/>
  <c r="V52" i="3"/>
  <c r="U52" i="3"/>
  <c r="V54" i="3"/>
  <c r="U54" i="3"/>
  <c r="V56" i="3"/>
  <c r="U56" i="3"/>
  <c r="U58" i="3"/>
  <c r="V58" i="3"/>
  <c r="V60" i="3"/>
  <c r="U60" i="3"/>
  <c r="AP21" i="3" l="1"/>
  <c r="T21" i="3"/>
  <c r="R21" i="3"/>
  <c r="BA21" i="3" s="1"/>
  <c r="L21" i="3"/>
  <c r="X21" i="3" l="1"/>
  <c r="X66" i="3" s="1"/>
  <c r="BB21" i="3"/>
  <c r="V21" i="3"/>
  <c r="AL21" i="3"/>
  <c r="Z21" i="3"/>
  <c r="BE66" i="3"/>
  <c r="AU66" i="3"/>
  <c r="AK66" i="3"/>
  <c r="AA66" i="3"/>
  <c r="W66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4" i="3"/>
  <c r="L65" i="3"/>
  <c r="B39" i="3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I22" i="3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B23" i="3"/>
  <c r="B24" i="3" s="1"/>
  <c r="B25" i="3" s="1"/>
  <c r="B26" i="3" s="1"/>
  <c r="B27" i="3" s="1"/>
  <c r="B28" i="3" s="1"/>
  <c r="B29" i="3" s="1"/>
  <c r="B30" i="3" s="1"/>
  <c r="B79" i="3"/>
  <c r="B1" i="3"/>
  <c r="I63" i="3" l="1"/>
  <c r="I64" i="3" s="1"/>
  <c r="I65" i="3" s="1"/>
  <c r="AB66" i="3"/>
  <c r="AL66" i="3"/>
  <c r="BF66" i="3"/>
  <c r="L77" i="3" s="1"/>
  <c r="AZ66" i="3"/>
  <c r="AY66" i="3"/>
  <c r="BD66" i="3"/>
  <c r="BB66" i="3"/>
  <c r="AV66" i="3"/>
  <c r="L76" i="3" s="1"/>
  <c r="AT66" i="3"/>
  <c r="AQ66" i="3"/>
  <c r="AM66" i="3"/>
  <c r="D76" i="3" s="1"/>
  <c r="AI66" i="3"/>
  <c r="AF66" i="3"/>
  <c r="AE66" i="3"/>
  <c r="AD66" i="3"/>
  <c r="AC66" i="3"/>
  <c r="E74" i="3" l="1"/>
  <c r="D74" i="3"/>
  <c r="AR66" i="3"/>
  <c r="AN66" i="3"/>
  <c r="E76" i="3" s="1"/>
  <c r="AJ66" i="3"/>
  <c r="D29" i="3" l="1"/>
  <c r="BA29" i="3" l="1"/>
  <c r="BA66" i="3" s="1"/>
  <c r="L74" i="3" s="1"/>
  <c r="AO29" i="3"/>
  <c r="AP29" i="3" s="1"/>
  <c r="AP66" i="3" s="1"/>
  <c r="E78" i="3" s="1"/>
  <c r="AH66" i="3"/>
  <c r="E77" i="3" s="1"/>
  <c r="AG66" i="3"/>
  <c r="D77" i="3" s="1"/>
  <c r="Y66" i="3"/>
  <c r="D75" i="3" s="1"/>
  <c r="AS66" i="3"/>
  <c r="L75" i="3" s="1"/>
  <c r="AO66" i="3"/>
  <c r="D78" i="3" s="1"/>
  <c r="BC66" i="3"/>
  <c r="L73" i="3" s="1"/>
  <c r="Z66" i="3" l="1"/>
  <c r="E75" i="3" s="1"/>
  <c r="AX66" i="3"/>
  <c r="L78" i="3" s="1"/>
  <c r="AW66" i="3"/>
  <c r="K78" i="3" s="1"/>
  <c r="V66" i="3"/>
  <c r="E73" i="3" s="1"/>
  <c r="U66" i="3"/>
  <c r="D73" i="3" s="1"/>
  <c r="F81" i="3" l="1"/>
  <c r="G81" i="3" l="1"/>
  <c r="O8" i="3"/>
  <c r="F82" i="3"/>
  <c r="B15" i="3"/>
  <c r="R17" i="3" s="1"/>
</calcChain>
</file>

<file path=xl/sharedStrings.xml><?xml version="1.0" encoding="utf-8"?>
<sst xmlns="http://schemas.openxmlformats.org/spreadsheetml/2006/main" count="5457" uniqueCount="2164">
  <si>
    <t>PART NO.</t>
  </si>
  <si>
    <t>DESCRIPTION</t>
  </si>
  <si>
    <t>MRP</t>
  </si>
  <si>
    <t>STD. PACK</t>
  </si>
  <si>
    <t>3 WH SHOX</t>
  </si>
  <si>
    <t>S/A 3WH ANTI DIVE FRONT</t>
  </si>
  <si>
    <t>S/A 3WH 1000 CC- FR</t>
  </si>
  <si>
    <t>S30100201O</t>
  </si>
  <si>
    <t>S/A 3WH 1000 CC- RR (NEW)</t>
  </si>
  <si>
    <t>S/A 3WH ANTI DIVE FR (OEM)</t>
  </si>
  <si>
    <t>S/A 3WH DI (CARGIO) FRONT</t>
  </si>
  <si>
    <t>S/A 3WH RR SPIN (METAL)</t>
  </si>
  <si>
    <t>S/A 3WH DIESEL (OLD)</t>
  </si>
  <si>
    <t>S30100101O</t>
  </si>
  <si>
    <t>S/A 3WH DIESEL (NEW)</t>
  </si>
  <si>
    <t>S/A PGIO -APE  FRONT</t>
  </si>
  <si>
    <t>S/A PGIO -APE  RR</t>
  </si>
  <si>
    <t>S95102101M</t>
  </si>
  <si>
    <t>S/A PGIO -APE  CITY FRONT</t>
  </si>
  <si>
    <t>S95102001M</t>
  </si>
  <si>
    <t>S/A PGIO -APE  LD FRONT</t>
  </si>
  <si>
    <t>S/A 3WH TVSS KING FRONT</t>
  </si>
  <si>
    <t>S/A 3WH TVSS KING RR</t>
  </si>
  <si>
    <t>S9HT00575M</t>
  </si>
  <si>
    <t>3WH RR SPRING</t>
  </si>
  <si>
    <t>S/A ACTV FRONT LH</t>
  </si>
  <si>
    <t>S/A HNDA ACTV RR</t>
  </si>
  <si>
    <t>S/A HNDA ETRN SGL SP RR</t>
  </si>
  <si>
    <t>S/A KH / STYLE FRONT</t>
  </si>
  <si>
    <t>S/A KH / STYLE RR</t>
  </si>
  <si>
    <t>S/A HRO PLEASURE RR</t>
  </si>
  <si>
    <t>S/A M (80CC) FRONT</t>
  </si>
  <si>
    <t>S/A M (80 CC) RR</t>
  </si>
  <si>
    <t>S/A M (80CC) HD RR</t>
  </si>
  <si>
    <t>S/A M (80CC) RURAL RR</t>
  </si>
  <si>
    <t>S/A AAVNGRRR</t>
  </si>
  <si>
    <t>S95101801M</t>
  </si>
  <si>
    <t>S/A HRO SPL PRO (Plated) RR Silver Spring</t>
  </si>
  <si>
    <t>S95103701M</t>
  </si>
  <si>
    <t>S/A HRO SPL PRO (Plated) RR Black Spring</t>
  </si>
  <si>
    <t>S/A HRO  PSSN PRO (RED SPRING) RR</t>
  </si>
  <si>
    <t>S95103101M</t>
  </si>
  <si>
    <t>S/A HRO PSSN (PLATED SPRING)</t>
  </si>
  <si>
    <t>S/A HRO PSSN RR</t>
  </si>
  <si>
    <t>S95102201M</t>
  </si>
  <si>
    <t>S/A HRO HF DLX  (Cloud Silver Metallic)</t>
  </si>
  <si>
    <t>S95102301M</t>
  </si>
  <si>
    <t>S/A HRO HF DLX (Candy Blazing Red)</t>
  </si>
  <si>
    <t>S95102401M</t>
  </si>
  <si>
    <t>S/A HRO HF DLX (Excellent Blue metallic)</t>
  </si>
  <si>
    <t>S95102501M</t>
  </si>
  <si>
    <t>S/A HRO HF DLX (Hi-granite Blue Metallic)</t>
  </si>
  <si>
    <t>S95102601M</t>
  </si>
  <si>
    <t>S/A HRO HF DLX (Palace maroon metallic)</t>
  </si>
  <si>
    <t>S95102701M</t>
  </si>
  <si>
    <t>S/A HRO HF DLX (Heavy Grey Metallic)</t>
  </si>
  <si>
    <t>S20103701M</t>
  </si>
  <si>
    <t>S/A HNDA DRM RED SPRING</t>
  </si>
  <si>
    <t>S/A HNDA DRM - YG RR</t>
  </si>
  <si>
    <t>S/A HNDA SHN ECO</t>
  </si>
  <si>
    <t>S20101901O</t>
  </si>
  <si>
    <t>S/A  YMH (SALUTO)</t>
  </si>
  <si>
    <t>S/A YMH 110 YR RR</t>
  </si>
  <si>
    <t>S/A YMH CRX NEW RR</t>
  </si>
  <si>
    <t>S/A YMH 100 RR</t>
  </si>
  <si>
    <t>S95103001M</t>
  </si>
  <si>
    <t>S/A TVSS JPTR RR</t>
  </si>
  <si>
    <t>S/A TVSS VCTR RR</t>
  </si>
  <si>
    <t>S/A TVSS XL (HD)</t>
  </si>
  <si>
    <t>S/A SZK AX 100</t>
  </si>
  <si>
    <t>S95101601M</t>
  </si>
  <si>
    <t>S/A SZK ACCESS</t>
  </si>
  <si>
    <t>S/A TVSS STAR CTY RR</t>
  </si>
  <si>
    <t>S/A BULLET (HYDRAULIC) RR</t>
  </si>
  <si>
    <t>S130100103</t>
  </si>
  <si>
    <t>S/A DSVR (S&amp;S) PLATED RR</t>
  </si>
  <si>
    <t>S130107303</t>
  </si>
  <si>
    <t>S/A CT DLX (S&amp;S) PLATED RR</t>
  </si>
  <si>
    <t>S20111301M</t>
  </si>
  <si>
    <t>S/A PLTN CMFRTC</t>
  </si>
  <si>
    <t>S130109607</t>
  </si>
  <si>
    <t>S/A PLTN (S&amp;S) PC RR</t>
  </si>
  <si>
    <t>S130109707</t>
  </si>
  <si>
    <t>S/A DSVR (S&amp;S) PC RR</t>
  </si>
  <si>
    <t>S/A DURO 200 CC TM</t>
  </si>
  <si>
    <t>S/A PLSR 200 NS MONO GAS</t>
  </si>
  <si>
    <t>S20103801O</t>
  </si>
  <si>
    <t>S/A DSVR 150  MONO GAS</t>
  </si>
  <si>
    <t>S20107201M</t>
  </si>
  <si>
    <t>S/A VIKRANT GAS</t>
  </si>
  <si>
    <t>S20100101O</t>
  </si>
  <si>
    <t>S/A DSVR 125 GAS</t>
  </si>
  <si>
    <t>S/A DSVR  125 ST MONO GAS</t>
  </si>
  <si>
    <t>S/A PLSR 135CC GAS BLACK</t>
  </si>
  <si>
    <t>S95102801M</t>
  </si>
  <si>
    <t xml:space="preserve">S/A HRO SPL </t>
  </si>
  <si>
    <t>S95101101M</t>
  </si>
  <si>
    <t>S/A TVSS APACHE GAS</t>
  </si>
  <si>
    <t>S/A TVSS VICTOR GAS</t>
  </si>
  <si>
    <t>S20101775M</t>
  </si>
  <si>
    <t>S/A SZK (GIXER)</t>
  </si>
  <si>
    <t>S95101701M</t>
  </si>
  <si>
    <t>S/A YMH FZ RR (Yellow Spring)</t>
  </si>
  <si>
    <t>S95103201M</t>
  </si>
  <si>
    <t>S/A YMH FZ RR (RED SPRING)</t>
  </si>
  <si>
    <t>S/A REML REML ELECTRA (GAS)</t>
  </si>
  <si>
    <t>S20105001M</t>
  </si>
  <si>
    <t>S/A REML REX (GAS)</t>
  </si>
  <si>
    <t>S/A REML REX RR (UPG) GAS</t>
  </si>
  <si>
    <t>S/A BULLET GAS</t>
  </si>
  <si>
    <t>F/F ASSY AVNGR</t>
  </si>
  <si>
    <t>F20107201M</t>
  </si>
  <si>
    <t>F/F ASSY VKRNT</t>
  </si>
  <si>
    <t>F/F ASSY DSVR -150 (HF)</t>
  </si>
  <si>
    <t>F/F ASSY DSVR -150 (BF)</t>
  </si>
  <si>
    <t>F/F ASSY PLSR UG 4</t>
  </si>
  <si>
    <t>F20100501O</t>
  </si>
  <si>
    <t>F/F ASSY DSVR-150</t>
  </si>
  <si>
    <t>F20100801O</t>
  </si>
  <si>
    <t>F/F ASSY DSVR-150 DISC</t>
  </si>
  <si>
    <t>F20103001O</t>
  </si>
  <si>
    <t>F/F ASSY PLSR-150</t>
  </si>
  <si>
    <t>F20104801M</t>
  </si>
  <si>
    <t>F/F ASSY PLTN (NEW)</t>
  </si>
  <si>
    <t>F20112001M</t>
  </si>
  <si>
    <t>F/F PLTN CMFRTC</t>
  </si>
  <si>
    <t>F20108901M</t>
  </si>
  <si>
    <t>F/F ASSY DSVR-125 DRUM</t>
  </si>
  <si>
    <t>F20109001M</t>
  </si>
  <si>
    <t>F/F ASSY DSVR-125 DISC SILVER</t>
  </si>
  <si>
    <t>F800119907</t>
  </si>
  <si>
    <t>F/F ASSY CT BLK</t>
  </si>
  <si>
    <t>F800121707</t>
  </si>
  <si>
    <t>F/F ASSY PLSR 4.5 (NEW)</t>
  </si>
  <si>
    <t>F800125107</t>
  </si>
  <si>
    <t>F/F ASSY BM-150</t>
  </si>
  <si>
    <t>F800125207</t>
  </si>
  <si>
    <t>F/F ASSY DSVR-125 DISC</t>
  </si>
  <si>
    <t>F800128707</t>
  </si>
  <si>
    <t>F/F ASSY PLSR-150 AS</t>
  </si>
  <si>
    <t>F20105301M</t>
  </si>
  <si>
    <t>F/F ASSY YMH (SALUTO)</t>
  </si>
  <si>
    <t>F800127707</t>
  </si>
  <si>
    <t>F/F ASSY YMH CRX</t>
  </si>
  <si>
    <t>F/F ASSY SZK (GIXER)</t>
  </si>
  <si>
    <t>F800416107</t>
  </si>
  <si>
    <t>L' ASSY REML ELECTRA DISC LH</t>
  </si>
  <si>
    <t>F800416207</t>
  </si>
  <si>
    <t>L' ASSY REML ELECTRA DISC RH</t>
  </si>
  <si>
    <t>F800419107</t>
  </si>
  <si>
    <t>L' ASSY BULLET 350  (RE STD) LH</t>
  </si>
  <si>
    <t>F800419207</t>
  </si>
  <si>
    <t>L' ASSY BULLET 350  (RE STD) RH</t>
  </si>
  <si>
    <t>F800424007</t>
  </si>
  <si>
    <t xml:space="preserve">L'ASSY REML E5GS LH </t>
  </si>
  <si>
    <t>F800424107</t>
  </si>
  <si>
    <t xml:space="preserve">L'ASSY REML E5GS RH </t>
  </si>
  <si>
    <t>F800431107</t>
  </si>
  <si>
    <t>L' ASSY CLSSC 500 (NEW) LH</t>
  </si>
  <si>
    <t>F800431207</t>
  </si>
  <si>
    <t>L' ASSY CLSSC 500 (NEW) RH</t>
  </si>
  <si>
    <t>F800438207</t>
  </si>
  <si>
    <t>L' ASSY CLSSC 350 (NEW) LH</t>
  </si>
  <si>
    <t>F800438307</t>
  </si>
  <si>
    <t>L' ASSY CLSSC 350 (NEW) RH</t>
  </si>
  <si>
    <t>F20407101M</t>
  </si>
  <si>
    <t>L' ASSY HRO SPL PRO (LH)</t>
  </si>
  <si>
    <t>F20407201M</t>
  </si>
  <si>
    <t>L' ASSY HRO SPL PRO (RH)</t>
  </si>
  <si>
    <t>F800438807</t>
  </si>
  <si>
    <t>L' ASSY HRO PSSN PRO LH</t>
  </si>
  <si>
    <t>F800438907</t>
  </si>
  <si>
    <t>L' ASSY HRO PSSN PRO RH</t>
  </si>
  <si>
    <t>F800433107</t>
  </si>
  <si>
    <t>L' ASSY HNDA DRM - YG LEG ASSY LH</t>
  </si>
  <si>
    <t>F800433207</t>
  </si>
  <si>
    <t>L'ASSY  HNDA DRM - YG LEG ASSY RH</t>
  </si>
  <si>
    <t>F10400302M</t>
  </si>
  <si>
    <t>L' ASSY MM (GUSTO) LH</t>
  </si>
  <si>
    <t>F10400402M</t>
  </si>
  <si>
    <t>L' ASSY MM (GUSTO) RH</t>
  </si>
  <si>
    <t>F20401275M</t>
  </si>
  <si>
    <t>L' ASSY SZK (GIXER) LH</t>
  </si>
  <si>
    <t>F20401175M</t>
  </si>
  <si>
    <t>L' ASSY SZK (GIXER) RH</t>
  </si>
  <si>
    <t>F20404901O</t>
  </si>
  <si>
    <t>L' ASSY YMH (SALUTO) LH DRUM</t>
  </si>
  <si>
    <t>F20405001O</t>
  </si>
  <si>
    <t>L' ASSY YMH (SALUTO) RH DRUM</t>
  </si>
  <si>
    <t>F20410701M</t>
  </si>
  <si>
    <t>L' ASSY YMH (SALUTO) LH DISC</t>
  </si>
  <si>
    <t>F20410801M</t>
  </si>
  <si>
    <t>L' ASSY YMH (SALUTO) RH DISC</t>
  </si>
  <si>
    <t>F20410901M</t>
  </si>
  <si>
    <t>L' ASSY HNDA LIVO DRM LH</t>
  </si>
  <si>
    <t>F20411001M</t>
  </si>
  <si>
    <t>L' ASSY HNDA LIVO DRM RH</t>
  </si>
  <si>
    <t>F20410101M</t>
  </si>
  <si>
    <t>L' ASSY HNDA LIVO DISC  LH</t>
  </si>
  <si>
    <t>F20410201M</t>
  </si>
  <si>
    <t>L' ASSY HNDA LIVO DISC  RH</t>
  </si>
  <si>
    <t>F20408301M</t>
  </si>
  <si>
    <t>L' ASSY HNDA SHN DRM LH</t>
  </si>
  <si>
    <t>F20408401M</t>
  </si>
  <si>
    <t>L' ASSY HNDA SHN DRM RH</t>
  </si>
  <si>
    <t>F20408501M</t>
  </si>
  <si>
    <t>L' ASSY HNDA SHN DISC  LH</t>
  </si>
  <si>
    <t>F20408601M</t>
  </si>
  <si>
    <t>L' ASSY HNDA SHN DISC  RH</t>
  </si>
  <si>
    <t>F20407501M</t>
  </si>
  <si>
    <t>L' ASSY HNDA SHN CBS  LH</t>
  </si>
  <si>
    <t>F20407601M</t>
  </si>
  <si>
    <t>L' ASSY HNDA SHN CBS  RH</t>
  </si>
  <si>
    <t>F90201002M</t>
  </si>
  <si>
    <t>F/P PLSR UPG 4  (GIOLDEN)</t>
  </si>
  <si>
    <t>F90201102M</t>
  </si>
  <si>
    <t>F/P PLSR UPG 4  (BLACK)</t>
  </si>
  <si>
    <t>F90201202M</t>
  </si>
  <si>
    <t>F/P SPL PLS/DWN/DLX/PSSN  (GIOLDEN)</t>
  </si>
  <si>
    <t>F90201302M</t>
  </si>
  <si>
    <t>F/P SPL PLS/DWN/DLX/PSSN  (BLACK)</t>
  </si>
  <si>
    <t>F800210604</t>
  </si>
  <si>
    <t>F/P PLSR 135CC</t>
  </si>
  <si>
    <t>F/P PLSR UPG 4</t>
  </si>
  <si>
    <t xml:space="preserve">F/P PLSR 180CC UPG-4 </t>
  </si>
  <si>
    <t>F/P DSVR 125CC (Old)</t>
  </si>
  <si>
    <t>F20200304O</t>
  </si>
  <si>
    <t>F/P DSVR-150</t>
  </si>
  <si>
    <t>F20203204M</t>
  </si>
  <si>
    <t>F/P DSVR-125 (New 2015)</t>
  </si>
  <si>
    <t>F20205005M</t>
  </si>
  <si>
    <t>F/P PLTN CMFRTC</t>
  </si>
  <si>
    <t>F800214704</t>
  </si>
  <si>
    <t>F/P PLSR-200 RS</t>
  </si>
  <si>
    <t>F800203704</t>
  </si>
  <si>
    <t>F/P AVNGRUPG</t>
  </si>
  <si>
    <t>F20200304M</t>
  </si>
  <si>
    <t>F/P SUPER PLTN</t>
  </si>
  <si>
    <t>F/P SPL PRO / SPR SPL/GLMR</t>
  </si>
  <si>
    <t>F/P HNDA UNCRN</t>
  </si>
  <si>
    <t>F/P HNDA SHN</t>
  </si>
  <si>
    <t>F/P HNDA DRM - YG</t>
  </si>
  <si>
    <t>F/P TVS AP-CHE</t>
  </si>
  <si>
    <t>F/P TVS STR - CTY</t>
  </si>
  <si>
    <t>F/P TVS - VCTR</t>
  </si>
  <si>
    <t>F800211404</t>
  </si>
  <si>
    <t>F/P  YMH (SALUTO) / YR 110</t>
  </si>
  <si>
    <t>F800211804</t>
  </si>
  <si>
    <t>F/P  YMH CRX</t>
  </si>
  <si>
    <t>F/P YMH FZ</t>
  </si>
  <si>
    <t>F/P REML ELECTRA ASSY</t>
  </si>
  <si>
    <t>F2FA00404M</t>
  </si>
  <si>
    <t>F/P SZK (GIXER)</t>
  </si>
  <si>
    <t>F/P SZK  ACCESS</t>
  </si>
  <si>
    <t>F2GN07375M</t>
  </si>
  <si>
    <t>M/SP PLTN CMFRTC</t>
  </si>
  <si>
    <t>520GN00975</t>
  </si>
  <si>
    <t>M/SP DSVR/AVNGR</t>
  </si>
  <si>
    <t>550GN07475</t>
  </si>
  <si>
    <t>M/SP PLSR 200 NS</t>
  </si>
  <si>
    <t>550GN07675</t>
  </si>
  <si>
    <t>M/SP DSVR-150</t>
  </si>
  <si>
    <t>550GN08875</t>
  </si>
  <si>
    <t>M/SP PLSR 150 AS</t>
  </si>
  <si>
    <t>F2GN03102B</t>
  </si>
  <si>
    <t>M/SP PLSR 200 RS</t>
  </si>
  <si>
    <t>550GN09175</t>
  </si>
  <si>
    <t>M/SP HRO SPL</t>
  </si>
  <si>
    <t>M/SP HNDA DRM - YG</t>
  </si>
  <si>
    <t>M/SP REML ELECTRA DRUM</t>
  </si>
  <si>
    <t>M/SP YMH GLDTR 125</t>
  </si>
  <si>
    <t>550HN01675</t>
  </si>
  <si>
    <t>OIL SEAL- SZK (GIXER)</t>
  </si>
  <si>
    <t>OIL SEAL BULLET</t>
  </si>
  <si>
    <t>OIL SEAL REML ELECTRA DR</t>
  </si>
  <si>
    <t>FORK OIL</t>
  </si>
  <si>
    <t>ENDURANCE FORK OIL 160 ML</t>
  </si>
  <si>
    <t>B/C DSVR 100 (W/O DU) LH</t>
  </si>
  <si>
    <t>B/C DSVR 100 (W/O DU) RH</t>
  </si>
  <si>
    <t>550BF11907</t>
  </si>
  <si>
    <t>B/C  DSVR DISC LH</t>
  </si>
  <si>
    <t>550BF12007</t>
  </si>
  <si>
    <t>B/C  DSVR DISC RH</t>
  </si>
  <si>
    <t>550BF13507</t>
  </si>
  <si>
    <t>B/C  PLTN NEW LH  BLK</t>
  </si>
  <si>
    <t>550BF13607</t>
  </si>
  <si>
    <t>B/C  PLTN NEW RH  BLK</t>
  </si>
  <si>
    <t>550BF16107</t>
  </si>
  <si>
    <t>B/C  PLSR UP2 BLK RH</t>
  </si>
  <si>
    <t>550BF19207</t>
  </si>
  <si>
    <t>B/C  DSVR- 150ST LH</t>
  </si>
  <si>
    <t>550BF19307</t>
  </si>
  <si>
    <t>B/C  DSVR- 150ST RH</t>
  </si>
  <si>
    <t>F2BF00307O</t>
  </si>
  <si>
    <t xml:space="preserve">B/C  DSVR-150 LH </t>
  </si>
  <si>
    <t>F2BF00407O</t>
  </si>
  <si>
    <t xml:space="preserve">B/C  DSVR-150 RH </t>
  </si>
  <si>
    <t>F2BF00707O</t>
  </si>
  <si>
    <t xml:space="preserve">B/C  DSVR-150 DISC LH </t>
  </si>
  <si>
    <t>F2BF00807O</t>
  </si>
  <si>
    <t xml:space="preserve">B/C  DSVR-150 DISC RH </t>
  </si>
  <si>
    <t>F2BF02807O</t>
  </si>
  <si>
    <t xml:space="preserve">B/C  PLSR-180 DISC LH </t>
  </si>
  <si>
    <t>F2BF05307M</t>
  </si>
  <si>
    <t xml:space="preserve">B/C  PLSR-200 RS RH </t>
  </si>
  <si>
    <t>F2BF07407M</t>
  </si>
  <si>
    <t xml:space="preserve">B/C  PLTN NEW LH </t>
  </si>
  <si>
    <t>F2BF07507M</t>
  </si>
  <si>
    <t xml:space="preserve">B/C  PLTN NEW RH </t>
  </si>
  <si>
    <t>B/C SPL PRO LH</t>
  </si>
  <si>
    <t>B/C SPL PRO RH</t>
  </si>
  <si>
    <t>B/C HNDA DRM - YG LH</t>
  </si>
  <si>
    <t>B/C HNDA DRM - YG RH</t>
  </si>
  <si>
    <t>B/C REML ELECTRA DISC LH</t>
  </si>
  <si>
    <t>B/C REML ELECTRA DISC RH</t>
  </si>
  <si>
    <t>F2BF07607M</t>
  </si>
  <si>
    <t xml:space="preserve">B/C HNDA LIVO DRM LH </t>
  </si>
  <si>
    <t>F2BF07707M</t>
  </si>
  <si>
    <t xml:space="preserve">B/C HNDA LIVO DRM RH </t>
  </si>
  <si>
    <t>F2BF07007M</t>
  </si>
  <si>
    <t xml:space="preserve">B/C  HNDA LIVO DISC LH </t>
  </si>
  <si>
    <t>F2BF07107M</t>
  </si>
  <si>
    <t xml:space="preserve">B/C  HNDA LIVO DISC RH </t>
  </si>
  <si>
    <t>F2BF04707M</t>
  </si>
  <si>
    <t xml:space="preserve">B/C  HNDA SHN DRM LH </t>
  </si>
  <si>
    <t>F2BF04807M</t>
  </si>
  <si>
    <t xml:space="preserve">B/C  HNDA SHN DRM RH </t>
  </si>
  <si>
    <t>F2BF05007M</t>
  </si>
  <si>
    <t xml:space="preserve">B/C  HNDA SHN DISC LH </t>
  </si>
  <si>
    <t>F2BF05107M</t>
  </si>
  <si>
    <t xml:space="preserve">B/C  HNDA SHN DISC RH </t>
  </si>
  <si>
    <t>F2BF04507M</t>
  </si>
  <si>
    <t xml:space="preserve">B/C  HNDA SHN CBS RH </t>
  </si>
  <si>
    <t>550BF25107</t>
  </si>
  <si>
    <t>B/C PSSN PRO LH</t>
  </si>
  <si>
    <t>550BF25207</t>
  </si>
  <si>
    <t>B/C PSSN PRO RH</t>
  </si>
  <si>
    <t>FORK SPARES</t>
  </si>
  <si>
    <t>F20502107B</t>
  </si>
  <si>
    <t>UND BKT PLTN- NEW</t>
  </si>
  <si>
    <t>F800500106</t>
  </si>
  <si>
    <t>UND BKT AVNGR</t>
  </si>
  <si>
    <t>F800502607</t>
  </si>
  <si>
    <t>UND BKT BXR-150</t>
  </si>
  <si>
    <t>F800509607</t>
  </si>
  <si>
    <t>UND BKT PLSR-150 AS</t>
  </si>
  <si>
    <t>F800509907</t>
  </si>
  <si>
    <t>UND BKT PLSR-200 RS</t>
  </si>
  <si>
    <t>ST. BEARING KIT - 4-S/ PLSR</t>
  </si>
  <si>
    <t>ST. BEARING KIT - PLSR 220</t>
  </si>
  <si>
    <t>ST. BEARING KIT - BJ 80</t>
  </si>
  <si>
    <t>ST. BEARING KIT -  CHTK N/M</t>
  </si>
  <si>
    <t>ST. BEARING KIT - BJ 3W O/M (5 PORT)</t>
  </si>
  <si>
    <t>ST. BEARING KIT - BJ 3W N/M (5 PORT)</t>
  </si>
  <si>
    <t>ST. BEARING KIT - BJ CNG</t>
  </si>
  <si>
    <t>ST. BEARING KIT - BJ -1000 CC</t>
  </si>
  <si>
    <t>ST. BEARING KIT - BJ CNG NEW (SET OF 6)</t>
  </si>
  <si>
    <t>ST. BEARING KIT - MM ALF/PJO AP</t>
  </si>
  <si>
    <t>ST. BEARING KIT - UPPER CUP &amp; CONE AP/AL</t>
  </si>
  <si>
    <t>ST. BEARING KIT - SPL/PSSN/ DWN /AMBTN/C</t>
  </si>
  <si>
    <t>ST. BEARING KIT - SPR SPL/KRZM/GLMR/
UNCRN/SHN</t>
  </si>
  <si>
    <t>ST. BEARING KIT - HND ACTV / ETRN</t>
  </si>
  <si>
    <t>ST. BEARING KIT - BLLT O/M</t>
  </si>
  <si>
    <t>ST. BEARING KIT - BLLT N/M</t>
  </si>
  <si>
    <t>ST. BEARING KIT - SZK /SMR</t>
  </si>
  <si>
    <t>ST. BEARING KIT - TV VCTR GLX</t>
  </si>
  <si>
    <t>ST. BEARING KIT - TV CNTR/ FRO/STR</t>
  </si>
  <si>
    <t>ST. BEARING KIT - CITY STAR</t>
  </si>
  <si>
    <t>520AM00242</t>
  </si>
  <si>
    <t>ST. BEARING KIT - BJ COMPACT</t>
  </si>
  <si>
    <t>ST. BEARING KIT - YM /100/ LBRO/CRX</t>
  </si>
  <si>
    <t>ST. BEARING KIT -  LML VSP</t>
  </si>
  <si>
    <t>CLUTCH ASSY 3WH 2ST (DI) (LPG)</t>
  </si>
  <si>
    <t>CLUTCH ASSY 3WH 2ST (DI) (CNG)</t>
  </si>
  <si>
    <t>160JT01101</t>
  </si>
  <si>
    <t>PLATE CLUTCH  &amp; OUTER PLATE SET (Set of 4)</t>
  </si>
  <si>
    <t>CLUTCH ASSY 3WH 4ST 200 CC MX-CNG</t>
  </si>
  <si>
    <t>CLUTCH ASSY 3WH 4ST 200 CC MX- LPG</t>
  </si>
  <si>
    <t>HOUSING CLUTCH ASSY -LPG</t>
  </si>
  <si>
    <t>165FC00375</t>
  </si>
  <si>
    <t xml:space="preserve">F/C 3WH 4ST COMPACT (DI) </t>
  </si>
  <si>
    <t>165FC00275</t>
  </si>
  <si>
    <t>F/C 3W4S COMPACT UPG</t>
  </si>
  <si>
    <t>PLATE CLUTCH ASSY 3WH 4ST UPG</t>
  </si>
  <si>
    <t>520JT00475</t>
  </si>
  <si>
    <t>PLATE CLUTCH 3WH 4ST</t>
  </si>
  <si>
    <t>520JT00375</t>
  </si>
  <si>
    <t>PLATE CLUTCH UPG 3WH 4ST</t>
  </si>
  <si>
    <t>SERVICE KIT 3WH 4ST</t>
  </si>
  <si>
    <t>165PP00217</t>
  </si>
  <si>
    <t>WHEEL CLUTCH 3WH 4ST</t>
  </si>
  <si>
    <t>165PP00117</t>
  </si>
  <si>
    <t>WHEEL CLUTCH UPG 3WH 4ST</t>
  </si>
  <si>
    <t>CLUTCH ASSY CARGIO</t>
  </si>
  <si>
    <t>HOUSING CLUTCH CARGIO</t>
  </si>
  <si>
    <t>PLATE CLUTCH ASSY CARGIO</t>
  </si>
  <si>
    <t>HUB CLUTCH CARGIO</t>
  </si>
  <si>
    <t>WHEEL CLUTCH CARGIO</t>
  </si>
  <si>
    <t>FRICTION CLUTCH SET CARGIO</t>
  </si>
  <si>
    <t>PLATE CLUTCH CARGIO</t>
  </si>
  <si>
    <t>DRIVEN PLATE ASSY PGIO - APE</t>
  </si>
  <si>
    <t>CLUTCH SHAFT PGIO  -APE  / AL-FA</t>
  </si>
  <si>
    <t>ENGINE GEAR MM AL-FA / PGIO - APE</t>
  </si>
  <si>
    <t xml:space="preserve">PRESSURE PLATE OUTER PGIO  -APE </t>
  </si>
  <si>
    <t>CLUTCH ASSY PGIO- APE-501</t>
  </si>
  <si>
    <t>161FC00229</t>
  </si>
  <si>
    <t>520JT01275</t>
  </si>
  <si>
    <t>DRIVING PLATE CL REDUCE MM AL-FA /ATUL</t>
  </si>
  <si>
    <t>520HR00575</t>
  </si>
  <si>
    <t>CLUTCH ASSY MM GIO</t>
  </si>
  <si>
    <t>HOUSING ASSY MM GIO</t>
  </si>
  <si>
    <t>PLATE CLUTCH ASSY MM GIO</t>
  </si>
  <si>
    <t>169FY01126</t>
  </si>
  <si>
    <t>HUB CLUTCH MM GIO</t>
  </si>
  <si>
    <t>169PP00475</t>
  </si>
  <si>
    <t>WHEEL CLUTCH MM GIO</t>
  </si>
  <si>
    <t>160FC00401</t>
  </si>
  <si>
    <t>FRICTION PLATE SET MM GIO</t>
  </si>
  <si>
    <t>520JT04675</t>
  </si>
  <si>
    <t>PLATE CLUTCH MM GIO</t>
  </si>
  <si>
    <t>520MD04275</t>
  </si>
  <si>
    <t>SPRING CLUTCH-MM AL-FA (SET OF 6)</t>
  </si>
  <si>
    <t>CLUTCH ASSY MM BS-III</t>
  </si>
  <si>
    <t>161FW00933</t>
  </si>
  <si>
    <t>HOUSING WITH BUSH MM BS-III</t>
  </si>
  <si>
    <t>161CE00301</t>
  </si>
  <si>
    <t>CLUTCH SHAFT MM BS-III</t>
  </si>
  <si>
    <t>ENGINE GEAR MM BS-III</t>
  </si>
  <si>
    <t>160FC00301</t>
  </si>
  <si>
    <t>FRICTION CLUTCH &amp; FORMED PLATE SET MM BS-III</t>
  </si>
  <si>
    <t>160JT00501</t>
  </si>
  <si>
    <t>PLATE CLUTCH &amp; PRESSURE PLATE OUTER SET MM BS-III</t>
  </si>
  <si>
    <t>520KQ00475</t>
  </si>
  <si>
    <t>BXR CLUTCH RING MM AL-FA/ ATUL</t>
  </si>
  <si>
    <t>520FW01175</t>
  </si>
  <si>
    <t>BXR CLUTCH MM AL-FA / PGIO - APE/ ATUL</t>
  </si>
  <si>
    <t>161CE00129</t>
  </si>
  <si>
    <t>520KQ00175</t>
  </si>
  <si>
    <t>CIRCLIP CLUTCH MM AL-FA / ATUL</t>
  </si>
  <si>
    <t>CLUTCH ASSY MM AL-FA / ATUL</t>
  </si>
  <si>
    <t>520CL00175</t>
  </si>
  <si>
    <t>CUP FR SPRING MM AL-FA / ATUL</t>
  </si>
  <si>
    <t>169FC00429</t>
  </si>
  <si>
    <t>FRICTION PLATE GROUND (SIL)</t>
  </si>
  <si>
    <t>520JT02675</t>
  </si>
  <si>
    <t>DRIVEN DISC ( CLUTCH OUTER PLATE ) KIT</t>
  </si>
  <si>
    <t>520JT02775</t>
  </si>
  <si>
    <t>DRIVEN DISC (PLATE CLUTCH ) KIT</t>
  </si>
  <si>
    <t>520JT02875</t>
  </si>
  <si>
    <t>DRIVEN DISC FORMED ( PLATE CLUTCH) KIT</t>
  </si>
  <si>
    <t>PLATE CLUTCH ASSY 4ST</t>
  </si>
  <si>
    <t>PLATE CLUTCH ASSY CT - S&amp;S DLX</t>
  </si>
  <si>
    <t>PLATE CLUTCH ASSLY PLTN</t>
  </si>
  <si>
    <t>HOUSING CLUTCH ASSY</t>
  </si>
  <si>
    <t>CLUTCH ASSY V</t>
  </si>
  <si>
    <t>PLATE CLUTCH ASSY V</t>
  </si>
  <si>
    <t>165FZ00422</t>
  </si>
  <si>
    <t>HUB CLUTCH V</t>
  </si>
  <si>
    <t>165FC04975</t>
  </si>
  <si>
    <t xml:space="preserve"> FRICTION CLUTCH (SET OF 05) V</t>
  </si>
  <si>
    <t>CLUTCH ASSY DSVR-125</t>
  </si>
  <si>
    <t>CLUTCH ASSY DSVR-150</t>
  </si>
  <si>
    <t>161FZ00422</t>
  </si>
  <si>
    <t>HUB CLUTCH ( W/O INSERT) DSVR 100 / 125CC</t>
  </si>
  <si>
    <t>PLATE CLUTCH ASSY DSVR -125</t>
  </si>
  <si>
    <t>PLATE CLUTCH ASSY DSVR -135/ DSVR-125/ PLSR - 150 1ST</t>
  </si>
  <si>
    <t>520FN00275</t>
  </si>
  <si>
    <t>HOLDER PLATE DSVR</t>
  </si>
  <si>
    <t>CLUTCH ASSY PLSR UG-4</t>
  </si>
  <si>
    <t>169JT06375</t>
  </si>
  <si>
    <t>PLATE CLUTCH SET PLSR UG-4</t>
  </si>
  <si>
    <t>169FZ00322</t>
  </si>
  <si>
    <t>HUB CLUTCH PLSR UG-4</t>
  </si>
  <si>
    <t>169FC01975</t>
  </si>
  <si>
    <t>FRICTION CLUTCH SET PLSR UG-4 (SET -5)</t>
  </si>
  <si>
    <t>CLUTCH ASSY XD-125 / 135</t>
  </si>
  <si>
    <t>PLATE CLUTCH ASSY XD 135</t>
  </si>
  <si>
    <t>CLUTCH ASSY-BXR-150 CC</t>
  </si>
  <si>
    <t>165FZ00322</t>
  </si>
  <si>
    <t>HUB CLUTCH BXR-150 CC</t>
  </si>
  <si>
    <t>165FW00333</t>
  </si>
  <si>
    <t>165PP00517</t>
  </si>
  <si>
    <t>165FC01829</t>
  </si>
  <si>
    <t>FRICTION CLUTCH BXR-150 CC</t>
  </si>
  <si>
    <t>161FZ00322</t>
  </si>
  <si>
    <t>HUB CLUTCH DSVR 100CC</t>
  </si>
  <si>
    <t>161PP00217</t>
  </si>
  <si>
    <t>WHEEL CLUTCH DSVR 100CC</t>
  </si>
  <si>
    <t>161FN00375</t>
  </si>
  <si>
    <t>HOLDER CLUTCH DSVR 100CC</t>
  </si>
  <si>
    <t>CLUTCH ASSY DSVR 100CC</t>
  </si>
  <si>
    <t>HOUSING CLUTCH ASSY DSVR 100CC</t>
  </si>
  <si>
    <t>CLUTCH PLATE ASSY DSVR 100CC</t>
  </si>
  <si>
    <t>520JT00175</t>
  </si>
  <si>
    <t>PLATE CLUTCH DSVR 100CC</t>
  </si>
  <si>
    <t>161FW00233</t>
  </si>
  <si>
    <t>HOUSING CLUTCH DSVR 100CC</t>
  </si>
  <si>
    <t>C2JT00675M</t>
  </si>
  <si>
    <t>PLATE CLUTCH SET HRO SPL (Set of 3)</t>
  </si>
  <si>
    <t>HUB CLUTCH DWN/ DLX/ PSSN /SPL NXG/
PSSN PRO/ SPL/PLUS</t>
  </si>
  <si>
    <t>WHEEL CLUTCH DWN/ DLX/ PSSN /SPL
NXG/ PSSN PRO/ SPL/ PLUS</t>
  </si>
  <si>
    <t>HOUSING CLUTCH DWN/ DLX/ PSSN /SPL
NXG/ PSSN PRO/SPL/ PLUS</t>
  </si>
  <si>
    <t>BALL CAGE KIT REML ELECTRA</t>
  </si>
  <si>
    <t>CLUTCH ASSY REML-6 PLATE (CLSSC)</t>
  </si>
  <si>
    <t>CLUTCH ASSY REML-7 PLATE(CLSSC-500 CC)</t>
  </si>
  <si>
    <t>CLUTCH BALL CAGE REML ELECTRA</t>
  </si>
  <si>
    <t>CLUTCH C APEASSY REML ELECTRA</t>
  </si>
  <si>
    <t>CLUTCH DISC 4PLATE REML ELECTRA</t>
  </si>
  <si>
    <t>DUPLEX SPROCKET REML ELECTRA</t>
  </si>
  <si>
    <t>FRICTION CLUTCH REML ELECTRA</t>
  </si>
  <si>
    <t>FRICTION CLUTCH BONDED REML ELECTRA</t>
  </si>
  <si>
    <t>HUB CLUTCH REML 6 PLATE / 7 PLATE</t>
  </si>
  <si>
    <t>WHEEL CLUTCH REML 6 PLATE</t>
  </si>
  <si>
    <t>WHEEL CLUTCH REML 7 PLATE</t>
  </si>
  <si>
    <t>PLATE CLUTCH FLAT REML ELECTRA</t>
  </si>
  <si>
    <t>PLATE CLUTCH FORM 4 PLATE REML ELECTRA</t>
  </si>
  <si>
    <t>PLATE CLUTCH STEEL REML ELECTRA</t>
  </si>
  <si>
    <t>C20100301M</t>
  </si>
  <si>
    <t>CLUTCH ASSY REML HIMALAYA</t>
  </si>
  <si>
    <t>C2PP00375M</t>
  </si>
  <si>
    <t>WHEEL CLUTCH REML HIMALAYA</t>
  </si>
  <si>
    <t>C2FY00275M</t>
  </si>
  <si>
    <t>HUB CLUTCH REML HIMALAYA</t>
  </si>
  <si>
    <t>520AS01875</t>
  </si>
  <si>
    <t>BEARING &amp; CUP KIT REML HIMALAYA</t>
  </si>
  <si>
    <t>16L0300275</t>
  </si>
  <si>
    <t>CLUTCH KIT REML HIMALAYA</t>
  </si>
  <si>
    <t>16LJT09175</t>
  </si>
  <si>
    <t>PLATE CLUTCH KIT REML HIMALAYA (SET OF 6)</t>
  </si>
  <si>
    <t>16LFC00275</t>
  </si>
  <si>
    <t>FRICTION CLUTCH KIT REML HIMALAYA (SET OF 6)</t>
  </si>
  <si>
    <t>PAPER FRICTION CLUTCH SET YMH - FZ (Set of 4)</t>
  </si>
  <si>
    <t>PLATE CLUTCH SET YMH FZ (SET OF 3)</t>
  </si>
  <si>
    <t>HUB CLUTCH HNDA SHN</t>
  </si>
  <si>
    <t>165FW00475</t>
  </si>
  <si>
    <t>HOUSING CLUTCH HNDA SHN</t>
  </si>
  <si>
    <t>PLATE CLUTCH SET HNDA TWSTER (SET OF 3)</t>
  </si>
  <si>
    <t>165FC04475</t>
  </si>
  <si>
    <t>PAPER FRICTION CLUTCH SET HNDA
UNCRN (Set of 5)</t>
  </si>
  <si>
    <t>PLATE CLUTCH HNDA UNCRN (SET OF 4)</t>
  </si>
  <si>
    <t>PLATE CLUTCH HNDA SHN (SET OF 3)</t>
  </si>
  <si>
    <t>PAPER FRICTION CLUTCH SET HNDA
TWSTER &amp; DRM -YG (Set of 4)</t>
  </si>
  <si>
    <t>FRICTION CLUTCH HNDA SHN</t>
  </si>
  <si>
    <t>165FZ00522</t>
  </si>
  <si>
    <t>HUB CLUTCH BROACHED</t>
  </si>
  <si>
    <t>165PP00817</t>
  </si>
  <si>
    <t>WHEEL CLUTCH</t>
  </si>
  <si>
    <t>520FN02675</t>
  </si>
  <si>
    <t> CLUTCH HOLDER</t>
  </si>
  <si>
    <t>165JT07752</t>
  </si>
  <si>
    <t>PLATE CLUTCH (Set of 3)</t>
  </si>
  <si>
    <t>165FC03429</t>
  </si>
  <si>
    <t>FRICTION PLATE (Set Of 4)</t>
  </si>
  <si>
    <t>CLUTCH ASSY</t>
  </si>
  <si>
    <t>F/C TVS SZK</t>
  </si>
  <si>
    <t>PL CL SET - TVS AP-CHE (Set Of 4)</t>
  </si>
  <si>
    <t>F/C SET - TVS AP-CHE (Set Of 5)</t>
  </si>
  <si>
    <t xml:space="preserve">WHEEL CLUTCH STAR/SPORTS/CITI/DLX/ FLM/JV/VCTR/ VCTR/GX/ VCTR GLX/ VCTR EDG/ APCH 150/ RT/160/  180/160
</t>
  </si>
  <si>
    <t>PAPER FRICTION CLUTCH SET SUZUKI 150cc (Set of 5)</t>
  </si>
  <si>
    <t>PLATE CLUTCH SET SUZUKI -150 CC ( SET OF 4)</t>
  </si>
  <si>
    <t>17F1000301</t>
  </si>
  <si>
    <t>CLUTCH SHOE &amp; SPRING ACTV 100 CC</t>
  </si>
  <si>
    <t>17F1000401</t>
  </si>
  <si>
    <t>CLUTCH SHOE &amp; SPRING ACTV 110 CC</t>
  </si>
  <si>
    <t>PAPER FRICTION CLUTCH SET PLSR UG-4 (Set of 5)</t>
  </si>
  <si>
    <t>FRICTION CLUTCH PLSR UG4 SET (SET OF 05)</t>
  </si>
  <si>
    <t>520AM00289</t>
  </si>
  <si>
    <t>FRICTION CLUTCH PLSR UG4 SET (SET OF 06)</t>
  </si>
  <si>
    <t>FRICTION CLUTCH HNDA TWSTR (SET OF 05)</t>
  </si>
  <si>
    <t>MASTER CYLINDER MAJOR KIT - HNDA</t>
  </si>
  <si>
    <t>MASTER CYLINDER MINOR KIT - HNDA</t>
  </si>
  <si>
    <t>CALIPER MAJOR KIT - HNDA</t>
  </si>
  <si>
    <t>CALIPER MINOR KIT - HNDA</t>
  </si>
  <si>
    <t>MASTER CYLINDER MAJOR KIT - YMH</t>
  </si>
  <si>
    <t>MASTER CYLINDER MINOR KIT - YMH</t>
  </si>
  <si>
    <t>MAJOR KIT WITH GREASE (M/C) PLSR-135/150,
DSVR-125 ST</t>
  </si>
  <si>
    <t>MAJOR KIT (MAST CYL) PLSR-150NS</t>
  </si>
  <si>
    <t>MINOR KIT (MAST CYL) PLSR-150NS</t>
  </si>
  <si>
    <t>MINOR KIT WITH GREASE (CALIPER) PLSR-150 NS</t>
  </si>
  <si>
    <t>MAJOR KIT WITH GREASE (CALIPER) PLSR-150 NS</t>
  </si>
  <si>
    <t>MAJOR KIT WITH GREASE (CALIPER) PLSR-135 /150,
DSVR-125 ST</t>
  </si>
  <si>
    <t>MINOR KIT WITH GREASE (CALIPER) PLSR-135 /150,
DSVR-125 ST</t>
  </si>
  <si>
    <t>DISC PAD  TVS APCH</t>
  </si>
  <si>
    <t>DISC PAD SZK 150</t>
  </si>
  <si>
    <t>DISC PAD SET DSVR 135/DSVR125/XD135</t>
  </si>
  <si>
    <t>DISC PAD SET YMH FZ</t>
  </si>
  <si>
    <t>B20100100O</t>
  </si>
  <si>
    <t>DISC BRAKE ASSY (W/O DISC)PLSR 150 NS</t>
  </si>
  <si>
    <t>B20301300O</t>
  </si>
  <si>
    <t>CALIPER ASSY HNDA SHN / HRO GLMAR</t>
  </si>
  <si>
    <t>B20200500O</t>
  </si>
  <si>
    <t>MASTER CYL ASSY PLSR-150 NS</t>
  </si>
  <si>
    <t>B20102900O</t>
  </si>
  <si>
    <t>DISC BRAKE KIT PLSR 180 BS4</t>
  </si>
  <si>
    <t>B20100200O</t>
  </si>
  <si>
    <t>DISC BRAKE KIT PLSR 180 BS3</t>
  </si>
  <si>
    <t>B20500328O</t>
  </si>
  <si>
    <t>DISC PLSR 180 BS3/ PLSR 220 BS3</t>
  </si>
  <si>
    <t>B20503328O</t>
  </si>
  <si>
    <t>DISC PLSR 180 BS4/ PLSR 220 BS4</t>
  </si>
  <si>
    <t>B20501328O</t>
  </si>
  <si>
    <t>DISC  VANGER 150</t>
  </si>
  <si>
    <t>B20101200O</t>
  </si>
  <si>
    <t>DISC BRAKE KIT  VANGER 150</t>
  </si>
  <si>
    <t>CALIPER ASSY DSVR125/ 125 ST, XD135 SLVR</t>
  </si>
  <si>
    <t>B20300400O</t>
  </si>
  <si>
    <t>CALIPER ASSY PLSR-150 NS</t>
  </si>
  <si>
    <t>B20500128O</t>
  </si>
  <si>
    <t>DISC PLSR-150 NS</t>
  </si>
  <si>
    <t>DISC DSVR-125</t>
  </si>
  <si>
    <t>DISC DSVR-150</t>
  </si>
  <si>
    <t>DISC YMH R15 (REAR) Ф 203</t>
  </si>
  <si>
    <t>DISC YMH R15 (REAR) Ф 220</t>
  </si>
  <si>
    <t>DISC YMH F / R15 (FRONT)</t>
  </si>
  <si>
    <t>410BT01775</t>
  </si>
  <si>
    <t>HOSE PIPE PLSR-150 NS</t>
  </si>
  <si>
    <t>410BT01875</t>
  </si>
  <si>
    <t>HOSE PIPE PLSR-150 HF</t>
  </si>
  <si>
    <t>410BT01175</t>
  </si>
  <si>
    <t>HOSE PIPE PLSR-135</t>
  </si>
  <si>
    <t>410BT00375</t>
  </si>
  <si>
    <t>HOSE PIPE DSVR-125 OLD</t>
  </si>
  <si>
    <t>410BT00475</t>
  </si>
  <si>
    <t>HOSE PIPE DSVR-125 NEW</t>
  </si>
  <si>
    <t>MAJOR KIT FOR W/C PGIO - APEØ25.4</t>
  </si>
  <si>
    <t>MINOR KIT FOR W/C PGIO - APEØ25.4</t>
  </si>
  <si>
    <t>MAJOR KIT FOR W/C PGIO - APEØ22.225</t>
  </si>
  <si>
    <t>MINOR KIT FOR W/C PGIO - APEØ22.225</t>
  </si>
  <si>
    <t>MAJOR KIT FOR W/C TVS-KNG Ø25.4</t>
  </si>
  <si>
    <t>MAJOR KIT TMC PGIO - AP</t>
  </si>
  <si>
    <t>MINOR KIT TMC PGIO - AP</t>
  </si>
  <si>
    <t>MAJOR KIT TMC TVS KNG</t>
  </si>
  <si>
    <t>MINOR KIT TMC TVS KNG</t>
  </si>
  <si>
    <t>MAJOR KIT TMC MM</t>
  </si>
  <si>
    <t>MINOR KIT TMC MM</t>
  </si>
  <si>
    <t xml:space="preserve">3WH BRAKE SHOE KIT </t>
  </si>
  <si>
    <t>3WH BRAKE SHOE KIT 1000 - CC</t>
  </si>
  <si>
    <t>3WH BRAKE SHOE SET 1000 - CC</t>
  </si>
  <si>
    <t xml:space="preserve">3WH BRAKE SHOE SET </t>
  </si>
  <si>
    <t>BR.SHOE LH-RH-FR  TVS KING</t>
  </si>
  <si>
    <t>BR.SHOE LH-RH-FR MM</t>
  </si>
  <si>
    <t>PGIO - APE BRAKE SHOE FRONT</t>
  </si>
  <si>
    <t>PGIO - APE BRAKE SHOE RR LH</t>
  </si>
  <si>
    <t>PGIO - APE BRAKE SHOE RR RH</t>
  </si>
  <si>
    <t xml:space="preserve">3WH BRAKE PANEL ASSY RR LH </t>
  </si>
  <si>
    <t xml:space="preserve">3WH BRAKE PANEL ASSY RR RH </t>
  </si>
  <si>
    <t xml:space="preserve">3WH BRAKE PANEL ASSY FRONT </t>
  </si>
  <si>
    <t>3WH STR ASSY RR LH (New Type)</t>
  </si>
  <si>
    <t>3WH STR ASSY RR RH (New Type)</t>
  </si>
  <si>
    <t>B35400800O</t>
  </si>
  <si>
    <t>TMC ASSY MM</t>
  </si>
  <si>
    <t>B35400600O</t>
  </si>
  <si>
    <t>TMC ASSY TVS KNG</t>
  </si>
  <si>
    <t>B35400400O</t>
  </si>
  <si>
    <t>3WH TMC ASSY  (FACELIFT)</t>
  </si>
  <si>
    <t>TMC ASSY 3WH RR CMPT</t>
  </si>
  <si>
    <t>TMC ASSY 3WH RR MXMA</t>
  </si>
  <si>
    <t>TMC ASSY 3WH RR OPTMA</t>
  </si>
  <si>
    <t>B35400700O</t>
  </si>
  <si>
    <t>TMC ASSLY AP</t>
  </si>
  <si>
    <t>3WH RESERVOIR WITH C APE(TMC)</t>
  </si>
  <si>
    <t>WHEEL CYLINDER ASSY FR MM Ø 25.4</t>
  </si>
  <si>
    <t>WHEEL CYLINDER ASSY RR MM Ø22.225</t>
  </si>
  <si>
    <t>WHEEL CYLINDER ASSY PGIO  -APE  FR Ø 25.4</t>
  </si>
  <si>
    <t>WHEEL CYLINDER ASSY PGIO  -APE  RR Ø22.225</t>
  </si>
  <si>
    <t>WHEEL CYLINDER ASSY TVS MOTOR MOTOR MOTOR Ø 25.4</t>
  </si>
  <si>
    <t>424AK02375</t>
  </si>
  <si>
    <t>BACK PLATE ASSEMBLY FRONT-TVS KING</t>
  </si>
  <si>
    <t>BACK PLATE ASSEMBLY LH-TVS KING</t>
  </si>
  <si>
    <t>BACK PLATE ASSEMBLY RH-TVS KING</t>
  </si>
  <si>
    <t>520AM00007</t>
  </si>
  <si>
    <t>ACC. CABLE   -  CLBR 115</t>
  </si>
  <si>
    <t>520AM00008</t>
  </si>
  <si>
    <t>CL. CABLE   -  CLBR 115</t>
  </si>
  <si>
    <t>520AM00009</t>
  </si>
  <si>
    <t>FR. BR. CABLE   -  CLBR 115</t>
  </si>
  <si>
    <t>520AM00010</t>
  </si>
  <si>
    <t>CH. CABLE    -  CLBR 115</t>
  </si>
  <si>
    <t>520AM00011</t>
  </si>
  <si>
    <t>SPEEDO CABLE   -  CLBR 115</t>
  </si>
  <si>
    <t>520AM00012</t>
  </si>
  <si>
    <t>ACC. CABLE   -  BXR CT/AT</t>
  </si>
  <si>
    <t>520AM00013</t>
  </si>
  <si>
    <t>CL. CABLE   -  BXR CT/AT</t>
  </si>
  <si>
    <t>520AM00015</t>
  </si>
  <si>
    <t>CH. CABLE    -  BXR CT/AT</t>
  </si>
  <si>
    <t>520AM00016</t>
  </si>
  <si>
    <t>SPEEDO CABLE   -  BXR CT/AT</t>
  </si>
  <si>
    <t>520AM00017</t>
  </si>
  <si>
    <t>SPEEDO INNER   -  BXR CT/AT</t>
  </si>
  <si>
    <t>520AM00018</t>
  </si>
  <si>
    <t>ACC. CABLE   -  CT-100/PLTIN</t>
  </si>
  <si>
    <t>520AM00019</t>
  </si>
  <si>
    <t>CL. CABLE   -  CT-100/PLTIN</t>
  </si>
  <si>
    <t>520AM00020</t>
  </si>
  <si>
    <t>FR. BR. CABLE   -  CT-100/PLTIN</t>
  </si>
  <si>
    <t>520AM00022</t>
  </si>
  <si>
    <t>SPEEDO CABLE   -  CT-100/PLTIN</t>
  </si>
  <si>
    <t>520AM00023</t>
  </si>
  <si>
    <t>ACC. CABLE   -  CT-100 DLX</t>
  </si>
  <si>
    <t>520AM00024</t>
  </si>
  <si>
    <t>CL. CABLE   -  CT-100 DLX</t>
  </si>
  <si>
    <t>520AM00025</t>
  </si>
  <si>
    <t>FR. BR. CABLE   -  CT-100 DLX</t>
  </si>
  <si>
    <t>520AM00029</t>
  </si>
  <si>
    <t>CL. CABLE   -  PLSR DTS-I 150</t>
  </si>
  <si>
    <t>520AM00032</t>
  </si>
  <si>
    <t>CL. CABLE   -  PLSR DTS-I 180</t>
  </si>
  <si>
    <t>520AM00034</t>
  </si>
  <si>
    <t>ACC. CABLE   -  DSVR 125/135</t>
  </si>
  <si>
    <t>520AM00036</t>
  </si>
  <si>
    <t>FR. BR. CABLE   -  DSVR 100/ 125/135</t>
  </si>
  <si>
    <t>520AM00040</t>
  </si>
  <si>
    <t>SPEEDO CABLE   -  DSVR 125/135</t>
  </si>
  <si>
    <t>520AM00042</t>
  </si>
  <si>
    <t>ACC. CABLE   -  PLTIN  125 /XCD-125</t>
  </si>
  <si>
    <t>520AM00043</t>
  </si>
  <si>
    <t>CL. CABLE   -  PLTIN  125 /XCD-125</t>
  </si>
  <si>
    <t>520AM00044</t>
  </si>
  <si>
    <t>CH. CABLE   -  PLTIN  125 /XCD-125</t>
  </si>
  <si>
    <t>520AM00045</t>
  </si>
  <si>
    <t>FR. BR. CABLE   -  PLTIN  125 /XCD-125</t>
  </si>
  <si>
    <t>520AM00046</t>
  </si>
  <si>
    <t>SPEEDO CABLE   -  PLTIN  125 /XCD-125</t>
  </si>
  <si>
    <t>520AM00047</t>
  </si>
  <si>
    <t>ACC. CABLE   -  PLSR 150 / 180</t>
  </si>
  <si>
    <t>520AM00049</t>
  </si>
  <si>
    <t>SEAT LOCK CABLE   -  PLSR 150/180 DIGI</t>
  </si>
  <si>
    <t>520AM00050</t>
  </si>
  <si>
    <t>CL. CABLE   -  PLSR 200CC DIGI</t>
  </si>
  <si>
    <t>520AM00051</t>
  </si>
  <si>
    <t>ACC. CABLE   -  PLSR 200 NS</t>
  </si>
  <si>
    <t>520AM00052</t>
  </si>
  <si>
    <t>CL. CABLE   -  PLSR 200 NS</t>
  </si>
  <si>
    <t>520AM00053</t>
  </si>
  <si>
    <t>ACC. CABLE   -  PLSR 135</t>
  </si>
  <si>
    <t>520AM00054</t>
  </si>
  <si>
    <t>CL. CABLE   -  PLSR 135</t>
  </si>
  <si>
    <t>520AM00055</t>
  </si>
  <si>
    <t>ACC. CABLE   -  PLSR 180/220 FI</t>
  </si>
  <si>
    <t>520AM00056</t>
  </si>
  <si>
    <t>CL. CABLE   -  PLSR 180/220 FI</t>
  </si>
  <si>
    <t>520AM00057</t>
  </si>
  <si>
    <t>ACC. CABLE   -  DSVR 100</t>
  </si>
  <si>
    <t>520AM00058</t>
  </si>
  <si>
    <t>CL. CABLE   -  DSVR 100</t>
  </si>
  <si>
    <t>520AM00059</t>
  </si>
  <si>
    <t>ACC. CABLE   -  DSVR 150</t>
  </si>
  <si>
    <t>520AM00060</t>
  </si>
  <si>
    <t>CL. CABLE   -  DSVR 150</t>
  </si>
  <si>
    <t>520AM00061</t>
  </si>
  <si>
    <t>SPEEDO CABLE   -  DSVR 150</t>
  </si>
  <si>
    <t>520AM00138</t>
  </si>
  <si>
    <t>ACC. CABLE   -   CD - 100</t>
  </si>
  <si>
    <t>520AM00139</t>
  </si>
  <si>
    <t>ACC. CABLE   -   SPL</t>
  </si>
  <si>
    <t>520AM00140</t>
  </si>
  <si>
    <t>ACC. CABLE   -  HH-CZ</t>
  </si>
  <si>
    <t>520AM00141</t>
  </si>
  <si>
    <t>ACC. CABLE   -   KRZM</t>
  </si>
  <si>
    <t>520AM00143</t>
  </si>
  <si>
    <t>ACC. CABLE   -   CD-DLX/ SPL</t>
  </si>
  <si>
    <t>520AM00144</t>
  </si>
  <si>
    <t>ACC. CABLE   -   SPR SPL</t>
  </si>
  <si>
    <t>520AM00145</t>
  </si>
  <si>
    <t>ACC. CABLE   -   PLSUR</t>
  </si>
  <si>
    <t>520AM00146</t>
  </si>
  <si>
    <t>ACC. CABLE   -   HNK</t>
  </si>
  <si>
    <t>520AM00147</t>
  </si>
  <si>
    <t>ACC. CABLE   -   PSSN PR</t>
  </si>
  <si>
    <t>520AM00148</t>
  </si>
  <si>
    <t>ACC. CABLE   -  HH-CZ EXTREME</t>
  </si>
  <si>
    <t>520AM00150</t>
  </si>
  <si>
    <t>520AM00153</t>
  </si>
  <si>
    <t>CH. CABLE    -   KRZM</t>
  </si>
  <si>
    <t>520AM00154</t>
  </si>
  <si>
    <t>CH. CABLE    -  HH-CZ EXTREME / HNK</t>
  </si>
  <si>
    <t>520AM00156</t>
  </si>
  <si>
    <t>CL. CABLE   -   CD - 100</t>
  </si>
  <si>
    <t>520AM00157</t>
  </si>
  <si>
    <t>CL. CABLE   - SPR PLUS/ SPL PRO/CD-DLX /  SPL NXG</t>
  </si>
  <si>
    <t>520AM00158</t>
  </si>
  <si>
    <t>CL. CABLE   -  HH-CZ</t>
  </si>
  <si>
    <t>520AM00159</t>
  </si>
  <si>
    <t>CL. CABLE   -   KRZM</t>
  </si>
  <si>
    <t>520AM00161</t>
  </si>
  <si>
    <t>CL. CABLE   -   SPR SPL</t>
  </si>
  <si>
    <t>520AM00162</t>
  </si>
  <si>
    <t>CL. CABLE   -   HNK</t>
  </si>
  <si>
    <t>520AM00163</t>
  </si>
  <si>
    <t>CL. CABLE   -  HH-CZ EXTREME</t>
  </si>
  <si>
    <t>520AM00164</t>
  </si>
  <si>
    <t>CL. CABLE   -   PSSN PR</t>
  </si>
  <si>
    <t>520AM00165</t>
  </si>
  <si>
    <t>SPEEDO CABLE   -   I- SMART</t>
  </si>
  <si>
    <t>520AM00166</t>
  </si>
  <si>
    <t>ACC. CABLE   -   I- SMART</t>
  </si>
  <si>
    <t>520AM00168</t>
  </si>
  <si>
    <t>RR. BR. CABLE   -   PLSUR</t>
  </si>
  <si>
    <t>520AM00171</t>
  </si>
  <si>
    <t>SPEEDO CABLE   -   SPL OLD</t>
  </si>
  <si>
    <t>520AM00174</t>
  </si>
  <si>
    <t>SPEEDO CABLE   -  SPL PLUS/SPL PRO/CD DLX /  SPL PRO</t>
  </si>
  <si>
    <t>520AM00175</t>
  </si>
  <si>
    <t>SPEEDO CABLE   -   PLSUR</t>
  </si>
  <si>
    <t>520AM00176</t>
  </si>
  <si>
    <t>SPEEDO CABLE   -   HNK</t>
  </si>
  <si>
    <t>520AM00177</t>
  </si>
  <si>
    <t>SPEEDO CABLE   -   PSSN PR</t>
  </si>
  <si>
    <t>520AM00179</t>
  </si>
  <si>
    <t>SPEEDO INNER   -   CD - 100</t>
  </si>
  <si>
    <t>520AM00181</t>
  </si>
  <si>
    <t>SPEEDO CABLE   -   CD - 100</t>
  </si>
  <si>
    <t>520AM00183</t>
  </si>
  <si>
    <t>FR. BR. CABLE   -   CD - 100</t>
  </si>
  <si>
    <t>520AM00184</t>
  </si>
  <si>
    <t>FR. BR. CABLE   -   CD DWN/ JOY</t>
  </si>
  <si>
    <t>520AM00185</t>
  </si>
  <si>
    <t>FR. BR. CABLE   -   SPL</t>
  </si>
  <si>
    <t>520AM00186</t>
  </si>
  <si>
    <t>FR. BR. CABLE   -  HH-CZ</t>
  </si>
  <si>
    <t>520AM00188</t>
  </si>
  <si>
    <t>FR. BR. CABLE   -  CD DLX /  SPL</t>
  </si>
  <si>
    <t>520AM00189</t>
  </si>
  <si>
    <t>FR. BR. CABLE   -   SPR SPL</t>
  </si>
  <si>
    <t>520AM00191</t>
  </si>
  <si>
    <t>FR. BR. CABLE   -   PLSUR</t>
  </si>
  <si>
    <t>520AM00194</t>
  </si>
  <si>
    <t>FR. BR. CABLE   -   PSSN PR</t>
  </si>
  <si>
    <t>520AM00195</t>
  </si>
  <si>
    <t>SEAT LOCK CABLE   -   CD DWN / JOY</t>
  </si>
  <si>
    <t>520AM00196</t>
  </si>
  <si>
    <t>SEAT LOCK CABLE   -  HH-CZ</t>
  </si>
  <si>
    <t>520AM00197</t>
  </si>
  <si>
    <t>SEAT LOCK CABLE   -  HH-CZ EXTREME</t>
  </si>
  <si>
    <t>520AM00198</t>
  </si>
  <si>
    <t>SEAT LOCK CABLE   -   HNK</t>
  </si>
  <si>
    <t>520AM00200</t>
  </si>
  <si>
    <t>SEAT LOCK CABLE   -   PLSUR</t>
  </si>
  <si>
    <t>520AM00137</t>
  </si>
  <si>
    <t>ACC. CABLE   -  ACTV 110</t>
  </si>
  <si>
    <t>520AM00142</t>
  </si>
  <si>
    <t>ACC. CABLE   -  UNCRN</t>
  </si>
  <si>
    <t>520AM00149</t>
  </si>
  <si>
    <t>ACC. CABLE   -  ACTV/ DIO  OLD</t>
  </si>
  <si>
    <t>520AM00151</t>
  </si>
  <si>
    <t>ACC. CABLE   -  ACTV110 /DIO NEW</t>
  </si>
  <si>
    <t>520AM00152</t>
  </si>
  <si>
    <t>CH. CABLE    -  ACTV /DIO OLD</t>
  </si>
  <si>
    <t>520AM00155</t>
  </si>
  <si>
    <t>CH. CABLE    -  ACTV  110 /DIO NEW</t>
  </si>
  <si>
    <t>520AM00160</t>
  </si>
  <si>
    <t>CL. CABLE   -  UNCRN</t>
  </si>
  <si>
    <t>520AM00167</t>
  </si>
  <si>
    <t>RR. BR. CABLE   -  HND ACTV / DIO OLD</t>
  </si>
  <si>
    <t>520AM00169</t>
  </si>
  <si>
    <t>RR. BR. CABLE   -  ACTV 110/DIO -A</t>
  </si>
  <si>
    <t>520AM00170</t>
  </si>
  <si>
    <t>RR. BR. CABLE   -  ACTV 110/DIO- B</t>
  </si>
  <si>
    <t>520AM00172</t>
  </si>
  <si>
    <t>SPEEDO CABLE   -  ACTV / DIO OLD</t>
  </si>
  <si>
    <t>520AM00173</t>
  </si>
  <si>
    <t>SPEEDO CABLE   -  UNCRN</t>
  </si>
  <si>
    <t>520AM00178</t>
  </si>
  <si>
    <t>SPEEDO CABLE   -  ACTV 110/ DIO NEW</t>
  </si>
  <si>
    <t>520AM00180</t>
  </si>
  <si>
    <t>SPEEDO INNER   -  ACTV / DIO</t>
  </si>
  <si>
    <t>520AM00182</t>
  </si>
  <si>
    <t>FR. BR. CABLE LH   -  ACTV 110 / DIO (COMBO)</t>
  </si>
  <si>
    <t>520AM00187</t>
  </si>
  <si>
    <t>FR. BR. CABLE   -  ACTV / DIO OLD</t>
  </si>
  <si>
    <t>520AM00190</t>
  </si>
  <si>
    <t>FR. BR. CABLE   -  UNCRN</t>
  </si>
  <si>
    <t>520AM00267</t>
  </si>
  <si>
    <t>ACC. CABLE HNDA SHNE</t>
  </si>
  <si>
    <t>520AM00268</t>
  </si>
  <si>
    <t>CL. CABLE HNDA SHNE</t>
  </si>
  <si>
    <t>520AM00269</t>
  </si>
  <si>
    <t>SPEEDO CABLE   HNDA SHNE</t>
  </si>
  <si>
    <t>520AM00192</t>
  </si>
  <si>
    <t>FR. BR. CABLE    -  ACTV 110/ DIO NEW</t>
  </si>
  <si>
    <t>520AM00193</t>
  </si>
  <si>
    <t>FR. BR. CABLE  RH -  ACTV 110/ DIO (COMBO)</t>
  </si>
  <si>
    <t>520AM00199</t>
  </si>
  <si>
    <t>SEAT LOCK CABLE   -  ACTV / DIO OLD</t>
  </si>
  <si>
    <t>520AM00210</t>
  </si>
  <si>
    <t>CH. CABLE    -  KING</t>
  </si>
  <si>
    <t>520AM00211</t>
  </si>
  <si>
    <t>FR. BR. CABLE   -  WGIO / JUPITER / ZEST</t>
  </si>
  <si>
    <t>520AM00212</t>
  </si>
  <si>
    <t>RR. BR. CABLE   -  WGIO</t>
  </si>
  <si>
    <t>520AM00213</t>
  </si>
  <si>
    <t>SPEEDO CABLE   -  WGIO</t>
  </si>
  <si>
    <t>520AM00214</t>
  </si>
  <si>
    <t>ACC. CABLE   -  WGIO</t>
  </si>
  <si>
    <t>520AM00215</t>
  </si>
  <si>
    <t>CH. CABLE   -  WGIO  / JUPITER / ZEST</t>
  </si>
  <si>
    <t>520AM00216</t>
  </si>
  <si>
    <t>520AM00217</t>
  </si>
  <si>
    <t>CH. CABLE    -  APCH</t>
  </si>
  <si>
    <t>520AM00219</t>
  </si>
  <si>
    <t>CL. CABLE   -  VCTR GL/GLS 110</t>
  </si>
  <si>
    <t>520AM00220</t>
  </si>
  <si>
    <t>ACC. CABLE   -  VCTR GL/GLS 110</t>
  </si>
  <si>
    <t>520AM00221</t>
  </si>
  <si>
    <t>CH. CABLE    -  VCTR GL/GLS 110</t>
  </si>
  <si>
    <t>520AM00222</t>
  </si>
  <si>
    <t>SPEEDO CABLE   -  VCTR GL/GLS 110</t>
  </si>
  <si>
    <t>520AM00223</t>
  </si>
  <si>
    <t>SPEEDO CABLE   -  STR CTY/UG</t>
  </si>
  <si>
    <t>520AM00224</t>
  </si>
  <si>
    <t>CL. CABLE   -  STR CTY/UG</t>
  </si>
  <si>
    <t>520AM00226</t>
  </si>
  <si>
    <t>ACC. CABLE   -  STR CTY/UG</t>
  </si>
  <si>
    <t>520AM00227</t>
  </si>
  <si>
    <t>520AM00228</t>
  </si>
  <si>
    <t>SEAT LOCK CABLE   -  APCH RTR</t>
  </si>
  <si>
    <t>520AM00229</t>
  </si>
  <si>
    <t>CL. CABLE   -  APCH</t>
  </si>
  <si>
    <t>520AM00230</t>
  </si>
  <si>
    <t>FR. BR. CABLE   -  APCH</t>
  </si>
  <si>
    <t>520AM00231</t>
  </si>
  <si>
    <t>ACC. CABLE   -  APCH</t>
  </si>
  <si>
    <t>520AM00232</t>
  </si>
  <si>
    <t>SPEEDO CABLE   -  APCH</t>
  </si>
  <si>
    <t>520AM00234</t>
  </si>
  <si>
    <t>520AM00235</t>
  </si>
  <si>
    <t>CH. CABLE    -  APCH RTR</t>
  </si>
  <si>
    <t>520AM00236</t>
  </si>
  <si>
    <t>CL. CABLE   -  APCH RTR</t>
  </si>
  <si>
    <t>520AM00028</t>
  </si>
  <si>
    <t>ACC. CABLE   -  PLSR DTS-I 150</t>
  </si>
  <si>
    <t>520AM00031</t>
  </si>
  <si>
    <t>ACC. CABLE   -  PLSR DTS-I 180</t>
  </si>
  <si>
    <t>520AM00033</t>
  </si>
  <si>
    <t>CH. CABLE    -  PLSR DTS-I 180</t>
  </si>
  <si>
    <t>520AM00037</t>
  </si>
  <si>
    <t>CH. CABLE    -  DSVR 125 / 135</t>
  </si>
  <si>
    <t>520AM00038</t>
  </si>
  <si>
    <t>SPEEDO CABLE   -  DSVR 125 / 135</t>
  </si>
  <si>
    <t>520AM00039</t>
  </si>
  <si>
    <t>SPEEDO INNER   -  DSVR 125 / 135</t>
  </si>
  <si>
    <t>520AM00041</t>
  </si>
  <si>
    <t>SPEEDO CABLE   -  DSVR  100 Drum,125 / 135(A/W)</t>
  </si>
  <si>
    <t>520AM00063</t>
  </si>
  <si>
    <t>ACC. CABLE   -  DSVR 125</t>
  </si>
  <si>
    <t>520AM00114</t>
  </si>
  <si>
    <t>HAND BR. CABLE   -  PJO AP</t>
  </si>
  <si>
    <t>520AM00115</t>
  </si>
  <si>
    <t>GEAR CABLE   -  PJO AP</t>
  </si>
  <si>
    <t>520AM00116</t>
  </si>
  <si>
    <t>CL. CABLE   -  PJO AP</t>
  </si>
  <si>
    <t>520AM00117</t>
  </si>
  <si>
    <t>ACC. CABLE   -  PJO AP</t>
  </si>
  <si>
    <t>520AM00118</t>
  </si>
  <si>
    <t>REVERS GEAR CABLE   -  PJO AP</t>
  </si>
  <si>
    <t>520AM00119</t>
  </si>
  <si>
    <t>GEAR CABLE (GREY)   -  PJO AP</t>
  </si>
  <si>
    <t>520AM00120</t>
  </si>
  <si>
    <t>ENG STOP CABLE   -  PJO AP</t>
  </si>
  <si>
    <t>520AM00122</t>
  </si>
  <si>
    <t>D.COMP CABLE   -  PJO AP</t>
  </si>
  <si>
    <t>520AM00064</t>
  </si>
  <si>
    <t>ACC. CABLE   -  RE 2S / 4S</t>
  </si>
  <si>
    <t>520AM00066</t>
  </si>
  <si>
    <t>520AM00069</t>
  </si>
  <si>
    <t>CL. CABLE   -  RE 2S / 4S</t>
  </si>
  <si>
    <t>520AM00071</t>
  </si>
  <si>
    <t>REVERS GEAR CABLE   -  RE 2S / 4S</t>
  </si>
  <si>
    <t>520AM00073</t>
  </si>
  <si>
    <t>GEAR CABLE (GREY)   -  RE 2S / 4S</t>
  </si>
  <si>
    <t>520AM00074</t>
  </si>
  <si>
    <t>520AM00076</t>
  </si>
  <si>
    <t>GEAR CABLE   -  RE 2S / 4S</t>
  </si>
  <si>
    <t>520AM00077</t>
  </si>
  <si>
    <t>520AM00082</t>
  </si>
  <si>
    <t>520AM00084</t>
  </si>
  <si>
    <t xml:space="preserve">ACC. CABLE   -  RE 2S </t>
  </si>
  <si>
    <t xml:space="preserve">GEAR CABLE   -  RE 2S </t>
  </si>
  <si>
    <t>520AM00107</t>
  </si>
  <si>
    <t>520AM00086</t>
  </si>
  <si>
    <t>520AM00088</t>
  </si>
  <si>
    <t>520AM00089</t>
  </si>
  <si>
    <t>520AM00090</t>
  </si>
  <si>
    <t>SPEEDO CABLE   -  RE 2S / 4S</t>
  </si>
  <si>
    <t>520AM00093</t>
  </si>
  <si>
    <t xml:space="preserve">CH. CABLE    -  RE 2S </t>
  </si>
  <si>
    <t>520AM00095</t>
  </si>
  <si>
    <t>520AM00096</t>
  </si>
  <si>
    <t xml:space="preserve">SPEEDO CABLE   -  RE 2S </t>
  </si>
  <si>
    <t>520AM00097</t>
  </si>
  <si>
    <t xml:space="preserve">SPEEDO INNER   -  RE 2S </t>
  </si>
  <si>
    <t>520AM00124</t>
  </si>
  <si>
    <t>HAND BR. CABLE   -  RE 2S / 4S</t>
  </si>
  <si>
    <t>520AM00125</t>
  </si>
  <si>
    <t>GEAR INNER   -  RE 2S / 4S</t>
  </si>
  <si>
    <t>520AM00126</t>
  </si>
  <si>
    <t>520AM00127</t>
  </si>
  <si>
    <t>520AM00128</t>
  </si>
  <si>
    <t>520AM00129</t>
  </si>
  <si>
    <t>520AM00130</t>
  </si>
  <si>
    <t>520AM00131</t>
  </si>
  <si>
    <t>520AM00132</t>
  </si>
  <si>
    <t xml:space="preserve">GEAR CABLE (GREY)   -  RE 2S </t>
  </si>
  <si>
    <t>520AM00133</t>
  </si>
  <si>
    <t>CL. INNER    -  RE 2S / 4S</t>
  </si>
  <si>
    <t>520AM00134</t>
  </si>
  <si>
    <t xml:space="preserve">CL. CABLE   -  RE 2S </t>
  </si>
  <si>
    <t>520AM00135</t>
  </si>
  <si>
    <t>520AM00136</t>
  </si>
  <si>
    <t>520AM00201</t>
  </si>
  <si>
    <t>GEAR CABLE (GREY)   -  RE 4S/CNG</t>
  </si>
  <si>
    <t>520AM00203</t>
  </si>
  <si>
    <t>GEAR CABLE   -  RE 4S/CNG</t>
  </si>
  <si>
    <t>520AM00204</t>
  </si>
  <si>
    <t>CL. CABLE   -  RE 4S/CNG</t>
  </si>
  <si>
    <t>520AM00205</t>
  </si>
  <si>
    <t>SPEEDO CABLE   -  RE 4S/CNG</t>
  </si>
  <si>
    <t>520AM00206</t>
  </si>
  <si>
    <t>CH. CABLE    -  RE 4S/CNG</t>
  </si>
  <si>
    <t>520AM00207</t>
  </si>
  <si>
    <t>CL. CABLE   -  RE DIESEL</t>
  </si>
  <si>
    <t>520AM00208</t>
  </si>
  <si>
    <t>ACC. CABLE   -  RE DIESEL</t>
  </si>
  <si>
    <t>520AM00209</t>
  </si>
  <si>
    <t>GEAR CABLE   -  RE DIESEL</t>
  </si>
  <si>
    <t>520AM00065</t>
  </si>
  <si>
    <t>ACC. CABLE   -  KING</t>
  </si>
  <si>
    <t>520AM00067</t>
  </si>
  <si>
    <t>SPEEDO INNER   -  KING</t>
  </si>
  <si>
    <t>520AM00068</t>
  </si>
  <si>
    <t>CL. CABLE   -  KING</t>
  </si>
  <si>
    <t>520AM00070</t>
  </si>
  <si>
    <t>HAND BR. CABLE   -  KING</t>
  </si>
  <si>
    <t>520AM00072</t>
  </si>
  <si>
    <t>GEAR CABLE (GREY)   -  KING</t>
  </si>
  <si>
    <t>520AM00075</t>
  </si>
  <si>
    <t>GEAR CABLE   -  KING</t>
  </si>
  <si>
    <t>520AM00078</t>
  </si>
  <si>
    <t>SPEEDO CABLE   -  KING</t>
  </si>
  <si>
    <t>520AM00079</t>
  </si>
  <si>
    <t>CL. INNER    -  KING</t>
  </si>
  <si>
    <t>520AM00081</t>
  </si>
  <si>
    <t>GEAR INNER   -  KING</t>
  </si>
  <si>
    <t>520AM00080</t>
  </si>
  <si>
    <t>REVERS GEAR INNER   -  RE 2S / 4S</t>
  </si>
  <si>
    <t>520AM00243</t>
  </si>
  <si>
    <t>CLUTCH CABLECOMPACT 4S/OPTIMA 4S</t>
  </si>
  <si>
    <t>520AM00244</t>
  </si>
  <si>
    <t>CLUTCH GC 1000</t>
  </si>
  <si>
    <t>520AM00245</t>
  </si>
  <si>
    <t>SPEEDO GC 1000</t>
  </si>
  <si>
    <t>520AM00246</t>
  </si>
  <si>
    <t>D.C CABLE GC 1000</t>
  </si>
  <si>
    <t>520AM00247</t>
  </si>
  <si>
    <t>ENGINE STOP CABLE GC 1000</t>
  </si>
  <si>
    <t>520AM00248</t>
  </si>
  <si>
    <t>520AM00249</t>
  </si>
  <si>
    <t>GEAR CABLE GC 1000 CNG</t>
  </si>
  <si>
    <t>520AM00250</t>
  </si>
  <si>
    <t>BAJAJ 3WH DIESEL CLUTCH CABLE ASSY  3WH</t>
  </si>
  <si>
    <t>520AM00251</t>
  </si>
  <si>
    <t>BAJAJ 3WH DIESEL THROTTLE CABLE ASSY 3WH</t>
  </si>
  <si>
    <t>520AM00252</t>
  </si>
  <si>
    <t>BAJAJ 3WH DIESEL D.C CABLE 3WH</t>
  </si>
  <si>
    <t>520AM00253</t>
  </si>
  <si>
    <t>BAJAJ 3WH DIESEL ENGINE STOP CABLE 3WH</t>
  </si>
  <si>
    <t>520AM00254</t>
  </si>
  <si>
    <t>520AM00255</t>
  </si>
  <si>
    <t>THROTTLE GC 1000</t>
  </si>
  <si>
    <t>520AM00256</t>
  </si>
  <si>
    <t>GEAR CABLE(WHITE) GC 1000</t>
  </si>
  <si>
    <t>520AM00257</t>
  </si>
  <si>
    <t>GEAR CABLE(BLACK) GC 1000</t>
  </si>
  <si>
    <t>520AM00258</t>
  </si>
  <si>
    <t>REVERSE GEAR CABLE GC 1000</t>
  </si>
  <si>
    <t>520AM00259</t>
  </si>
  <si>
    <t>E.S CABLE APE DLX</t>
  </si>
  <si>
    <t>520AM00260</t>
  </si>
  <si>
    <t>CLUTCH CABLE APE DLX</t>
  </si>
  <si>
    <t>520AM00261</t>
  </si>
  <si>
    <t>GEAR CABLE - BLACK APE DLX</t>
  </si>
  <si>
    <t>520AM00262</t>
  </si>
  <si>
    <t>GEAR CABLE - WHITE APE DLX</t>
  </si>
  <si>
    <t>520AM00263</t>
  </si>
  <si>
    <t>THROTTLE CABLE APE DLX</t>
  </si>
  <si>
    <t>520AM00264</t>
  </si>
  <si>
    <t>520AM00265</t>
  </si>
  <si>
    <t>REVERSE GEAR CABLE APE DLX</t>
  </si>
  <si>
    <t>520AM00266</t>
  </si>
  <si>
    <t>CLUTCH (NEW)/ APE CITY APE</t>
  </si>
  <si>
    <t>520AM00275</t>
  </si>
  <si>
    <t xml:space="preserve">CON.ROD KIT HRO CD / SPL / SPL + / NXG / PSSN (STD) </t>
  </si>
  <si>
    <t>520AM00308</t>
  </si>
  <si>
    <t xml:space="preserve">CON.ROD KIT HRO CD / SPL / SPL + / NXG / PSSN (001) </t>
  </si>
  <si>
    <t>520AM00309</t>
  </si>
  <si>
    <t xml:space="preserve">CON.ROD KIT HRO CD / SPL / SPL + / NXG / PSSN (002) </t>
  </si>
  <si>
    <t>520AM00310</t>
  </si>
  <si>
    <t xml:space="preserve">CON.ROD KIT HRO CD / SPL / SPL + / NXG / PSSN (003) </t>
  </si>
  <si>
    <t>520AM00276</t>
  </si>
  <si>
    <t>CON.ROD KIT HRO SUP SPL / GLMR(STD)</t>
  </si>
  <si>
    <t>520AM00317</t>
  </si>
  <si>
    <t>CON.ROD KIT HRO SUP SPL / GLMR (001)</t>
  </si>
  <si>
    <t>520AM00318</t>
  </si>
  <si>
    <t>CON.ROD KIT HRO SUP SPL / GLMR (002)</t>
  </si>
  <si>
    <t>520AM00277</t>
  </si>
  <si>
    <t>CON.ROD KIT BJ CT / PLTN 100 (STD)</t>
  </si>
  <si>
    <t>520AM00300</t>
  </si>
  <si>
    <t>CON.ROD KIT BJ CT / PLTN 100 (001)</t>
  </si>
  <si>
    <t>520AM00301</t>
  </si>
  <si>
    <t>CON.ROD KIT BJ CT / PLTN 100 (002)</t>
  </si>
  <si>
    <t>520AM00278</t>
  </si>
  <si>
    <t>CON.ROD KIT DSVR 100 / BM 100 (STD)</t>
  </si>
  <si>
    <t>520AM00314</t>
  </si>
  <si>
    <t>CON.ROD KIT DSVR 100 / BM 100 (001)</t>
  </si>
  <si>
    <t>520AM00279</t>
  </si>
  <si>
    <t>CON.ROD KIT BJ 3W4S (CNG) (STD)</t>
  </si>
  <si>
    <t>520AM00311</t>
  </si>
  <si>
    <t>CON.ROD KIT BJ 3W4S (CNG) (001)</t>
  </si>
  <si>
    <t>520AM00312</t>
  </si>
  <si>
    <t>CON.ROD KIT BJ 3W4S (CNG) (002)</t>
  </si>
  <si>
    <t>520AM00313</t>
  </si>
  <si>
    <t xml:space="preserve">CON.ROD KIT BJ 3W4S (CNG) (003) </t>
  </si>
  <si>
    <t>520AM00280</t>
  </si>
  <si>
    <t>CON.ROD KIT TVS CNTR / STAR 100 (STD)</t>
  </si>
  <si>
    <t>520AM00298</t>
  </si>
  <si>
    <t>CON.ROD KIT TVS CNTR / STAR 100 (001)</t>
  </si>
  <si>
    <t>520AM00299</t>
  </si>
  <si>
    <t>CON.ROD KIT TVS CNTR / STAR 100 (002)</t>
  </si>
  <si>
    <t>520AM00281</t>
  </si>
  <si>
    <t>CON.ROD KIT ACTV 100 (STD)</t>
  </si>
  <si>
    <t>520AM00315</t>
  </si>
  <si>
    <t>CON.ROD KIT ACTV 100 (001)</t>
  </si>
  <si>
    <t>520AM00316</t>
  </si>
  <si>
    <t>CON.ROD KIT ACTV 100 (002)</t>
  </si>
  <si>
    <t>520AM00282</t>
  </si>
  <si>
    <t>CON.ROD KIT BJ BM 150 / XCD 135/ DSVR 150 / PLSR 135 (STD)</t>
  </si>
  <si>
    <t>520AM00296</t>
  </si>
  <si>
    <t>CON.ROD KIT BJ BM 150 / XCD 135/ DSVR 150 / PLSR 135 (001)</t>
  </si>
  <si>
    <t>520AM00297</t>
  </si>
  <si>
    <t>CON.ROD KIT BJ BM 150 / XCD 135/ DSVR 150 / PLSR 135 (002)</t>
  </si>
  <si>
    <t>520AM00283</t>
  </si>
  <si>
    <t>CON.ROD KIT BJ PLSR DTS (STD)</t>
  </si>
  <si>
    <t>520AM00305</t>
  </si>
  <si>
    <t>CON.ROD KIT BJ PLSR DTS (001)</t>
  </si>
  <si>
    <t>520AM00306</t>
  </si>
  <si>
    <t>CON.ROD KIT BJ PLSR DTS (002)</t>
  </si>
  <si>
    <t>520AM00284</t>
  </si>
  <si>
    <t>CON.ROD KIT BJ PLSR 220  / 3W4S COMPACT (STD)</t>
  </si>
  <si>
    <t>520AM00307</t>
  </si>
  <si>
    <t>CON.ROD KIT BJ PLSR 220  / 3W4S COMPACT (001)</t>
  </si>
  <si>
    <t>520AM00285</t>
  </si>
  <si>
    <t>CON.ROD KIT HNDA SHN (STD)</t>
  </si>
  <si>
    <t>520AM00293</t>
  </si>
  <si>
    <t>CON.ROD KIT HNDA SHN (001)</t>
  </si>
  <si>
    <t>520AM00286</t>
  </si>
  <si>
    <t>CON.ROD KIT BJ CLBR (STD)</t>
  </si>
  <si>
    <t>520AM00294</t>
  </si>
  <si>
    <t>CON.ROD KIT BJ CLBR  (001)</t>
  </si>
  <si>
    <t>520AM00295</t>
  </si>
  <si>
    <t>CON.ROD KIT BJ CLBR  (002)</t>
  </si>
  <si>
    <t>520AM00287</t>
  </si>
  <si>
    <t>CON.ROD KIT TVS PEP + (STD)</t>
  </si>
  <si>
    <t>520AM00303</t>
  </si>
  <si>
    <t>CON.ROD KIT TVS PEP + (001)</t>
  </si>
  <si>
    <t>520AM00304</t>
  </si>
  <si>
    <t>CON.ROD KIT TVS PEP + (002)</t>
  </si>
  <si>
    <t>520AM00288</t>
  </si>
  <si>
    <t>CON.ROD KIT BJ PLSR 180  / PLSR DIGI /AVNGR/ PLSR 220 NS (STD)</t>
  </si>
  <si>
    <t>PRODUCT</t>
  </si>
  <si>
    <t>NOS</t>
  </si>
  <si>
    <t>ENDURANCE TECHNOLOGIES  LTD</t>
  </si>
  <si>
    <t>DISC BRAKE</t>
  </si>
  <si>
    <t>GAS SHOX</t>
  </si>
  <si>
    <t>AURANGABAD - 431 136. (MS) INDIA</t>
  </si>
  <si>
    <t>HYD SHOX</t>
  </si>
  <si>
    <t>PHONE : 0240-2569600</t>
  </si>
  <si>
    <t>FRICTION PLATE</t>
  </si>
  <si>
    <t>PARTY'S NAME AND ADDRESS</t>
  </si>
  <si>
    <t>CUST.CODE</t>
  </si>
  <si>
    <t>CONSIGNED TO</t>
  </si>
  <si>
    <t>FOR OFFICE USE ONLY</t>
  </si>
  <si>
    <t>ORDER REF:-</t>
  </si>
  <si>
    <t>DATE: {DD/MM/YY}</t>
  </si>
  <si>
    <t>DETAILS OF CONSIGNEE</t>
  </si>
  <si>
    <t>SR.NO</t>
  </si>
  <si>
    <t>SAP PART NO</t>
  </si>
  <si>
    <t>STD.PACK</t>
  </si>
  <si>
    <t>STD PACK BOX</t>
  </si>
  <si>
    <t>SR. NO.</t>
  </si>
  <si>
    <t>STD PACK</t>
  </si>
  <si>
    <t>Billing</t>
  </si>
  <si>
    <t>REMARKS IF ANY</t>
  </si>
  <si>
    <t>CABLE</t>
  </si>
  <si>
    <t>Net Order Value</t>
  </si>
  <si>
    <t>MARKETING OFFICER</t>
  </si>
  <si>
    <t>CON ROD</t>
  </si>
  <si>
    <t>PG</t>
  </si>
  <si>
    <t>Column 1</t>
  </si>
  <si>
    <t>Column 2</t>
  </si>
  <si>
    <t>Qty -10</t>
  </si>
  <si>
    <t>Billing -10</t>
  </si>
  <si>
    <t>Billing -50</t>
  </si>
  <si>
    <t>Billing -40</t>
  </si>
  <si>
    <t>Billing -60</t>
  </si>
  <si>
    <t>CL. SPARES</t>
  </si>
  <si>
    <t>FORK PIPE</t>
  </si>
  <si>
    <t>Reg.Office, E-94, M.I.D.C INDUSTRIAL AREA WALUJ,</t>
  </si>
  <si>
    <t>Qty</t>
  </si>
  <si>
    <t>Net VALUE (Lacs)</t>
  </si>
  <si>
    <t>ST. BR. KIT</t>
  </si>
  <si>
    <t>Customer Name</t>
  </si>
  <si>
    <t>Representative</t>
  </si>
  <si>
    <t>REF</t>
  </si>
  <si>
    <t xml:space="preserve"> /</t>
  </si>
  <si>
    <t>State</t>
  </si>
  <si>
    <t>S95103401M</t>
  </si>
  <si>
    <t>KS</t>
  </si>
  <si>
    <t>S20117701M</t>
  </si>
  <si>
    <t>S/A HNDA SHN SILVR UPG</t>
  </si>
  <si>
    <t>S135106901</t>
  </si>
  <si>
    <t>S135101107</t>
  </si>
  <si>
    <t>S135103403</t>
  </si>
  <si>
    <t>S135103603</t>
  </si>
  <si>
    <t>S115100207</t>
  </si>
  <si>
    <t>S125100312</t>
  </si>
  <si>
    <t>S125100412</t>
  </si>
  <si>
    <t>S135104212</t>
  </si>
  <si>
    <t>S135106407</t>
  </si>
  <si>
    <t>F800207704</t>
  </si>
  <si>
    <t>F800200404</t>
  </si>
  <si>
    <t>F800200504</t>
  </si>
  <si>
    <t>SERVICE KIT CLBR /4ST</t>
  </si>
  <si>
    <t>CLUTCH ASSY CT- S&amp;S DLX</t>
  </si>
  <si>
    <t>CL ASSY PLTN</t>
  </si>
  <si>
    <t>HOUSING CLUTCH ASSY CT- S&amp;S DLX</t>
  </si>
  <si>
    <t>CLUTCH ASSY 4ST</t>
  </si>
  <si>
    <t>HOUSING CLUTCH ASSY 4ST</t>
  </si>
  <si>
    <t>CLUTCH ASSY 3WH 2ST RR</t>
  </si>
  <si>
    <t>CLUTCH ASSY 3WH 4ST</t>
  </si>
  <si>
    <t>CLUTCH ASSY 3WH 4ST UPG</t>
  </si>
  <si>
    <t>HOUSING CLUTCH ASSY XD 125CC</t>
  </si>
  <si>
    <t>PLATE CLUTCH ASSY DSVR</t>
  </si>
  <si>
    <t>PL CL ASSY PLSR 150</t>
  </si>
  <si>
    <t>MAJOR KIT (MAST CYL-ETPL) PLSR-135/150,
DSVR-125 ST</t>
  </si>
  <si>
    <t>MINOR KIT (ETPL) PLSR-135/150,DSVR-125 ST</t>
  </si>
  <si>
    <t>MAJOR KIT (MAST CYL-KBX) PLSR-135/150,
DSVR-125 ST</t>
  </si>
  <si>
    <t>MINOR KIT (KBX TYPE) PLSR-135/150,DSVR-
125 ST</t>
  </si>
  <si>
    <t>DISC PAD SET PLSR</t>
  </si>
  <si>
    <t>MINOR KIT (MAST CYL) PLSR-135 / 150,
DSVR-125 ST</t>
  </si>
  <si>
    <t>SEALS KIT (MAST CYL) PLSR-135 / 150,DSVR-
125 ST / 150</t>
  </si>
  <si>
    <t>MAJOR KIT (CALIPER) PLSR-135 /150,
DSVR-125 ST</t>
  </si>
  <si>
    <t>MINI KIT (CALIPER) PLSR-135 / 150,DSVR-125 ST</t>
  </si>
  <si>
    <t>SEALS KIT (CALIPER) PLSR-135 /150,
DSVR-125 ST</t>
  </si>
  <si>
    <t>CALIPER PISTON SET PLSR-150,DSVR-125 ST</t>
  </si>
  <si>
    <t>ANCH PIN KT PLSR</t>
  </si>
  <si>
    <t>BANJO KIT PLSR</t>
  </si>
  <si>
    <t>DUST BOOT KIT PLSR</t>
  </si>
  <si>
    <t>OIL LEVEL WNDOW KIT PLSR-135/150,DSVR-
125 ST/150</t>
  </si>
  <si>
    <t>MASTER CYLINDER MAJOR KIT - HRO</t>
  </si>
  <si>
    <t>MASTER CYLINDER MINOR KIT - HRO</t>
  </si>
  <si>
    <t>CALIPER MAJOR KIT - HRO</t>
  </si>
  <si>
    <t>CALIPER MINOR KIT - HRO</t>
  </si>
  <si>
    <t>DISC PAD-SET-HND</t>
  </si>
  <si>
    <t>DISC PAD-SET-HRO</t>
  </si>
  <si>
    <t>MINI KIT  (CAL) WITH GREASE PLSR 150 NS</t>
  </si>
  <si>
    <t>MAJOR KIT M. CYL AVNGR 150 STREET</t>
  </si>
  <si>
    <t>SEAL KIT  (MAST CYL) AVNGR-150</t>
  </si>
  <si>
    <t>MINI KIT (CALIPER) WITH GREASE AVNGR 150</t>
  </si>
  <si>
    <t>MINOR KIT (MAST CYL) AVNGR-150</t>
  </si>
  <si>
    <t>REAR DISC PAD PLSR 180/200 NS</t>
  </si>
  <si>
    <t>MAJOR KIT REAR MST CYL  PLSR 180 / 200NS  (ETL)</t>
  </si>
  <si>
    <t>MINOR KIT REAR MST CYL PLSR 180 / 200NS  (ETL)</t>
  </si>
  <si>
    <t>MAJOR KIT REAR CALIPER  PLSR 180 / 200NS  (ETL)</t>
  </si>
  <si>
    <t>MINOR KIT REAR CALIPER  PLSR 180 / 200NS  (ETL)</t>
  </si>
  <si>
    <t>DISC BRAKE ASSY (W/O DISC)PLSR 135 / 150</t>
  </si>
  <si>
    <t>DISC BRAKE ASSY DSVR125 (W/O DISC)</t>
  </si>
  <si>
    <t>DISC BRAKE ASSY PLSR 135 (W/O DISC)</t>
  </si>
  <si>
    <t>DISC BRAKE ASSY DSVR 150 (W/O DISC)</t>
  </si>
  <si>
    <t>MASTER CYL ASSY PLSR-135/150,DSVR-
125 ST</t>
  </si>
  <si>
    <t>CALIPER ASSY PLSR-135/150,DSVR-150</t>
  </si>
  <si>
    <t>CALIPER ASSY PLSR 150/DSVR135 SLVR</t>
  </si>
  <si>
    <t>CALIPER ASSY PLSR 135/DSVR150 BLK</t>
  </si>
  <si>
    <t>CALIPER ASSLY VKRNT</t>
  </si>
  <si>
    <t>DISC XD 135 , DSVR-135</t>
  </si>
  <si>
    <t>DISC GLDTR 125 (NEW)</t>
  </si>
  <si>
    <t>DISC PLSR 135CC</t>
  </si>
  <si>
    <t>DISC PLSR UPG</t>
  </si>
  <si>
    <t>RML BRAKE DISC</t>
  </si>
  <si>
    <t>RML DISC BRAKE SYSTEM W/o DISC</t>
  </si>
  <si>
    <t>RML MASTER CYLINDER ASSY</t>
  </si>
  <si>
    <t>RML CALIPER ASSY</t>
  </si>
  <si>
    <t>3WH MAJOR KIT WHEEL CYL. RR</t>
  </si>
  <si>
    <t>3WH MAJOR KIT WHEEL CYL. FR</t>
  </si>
  <si>
    <t>3WH MINOR KIT WHEEL CYL. RR</t>
  </si>
  <si>
    <t>3WH MINOR KIT WHEEL CYL. FR</t>
  </si>
  <si>
    <t>3WH SHOE CLAMP SPRG KIT</t>
  </si>
  <si>
    <t>3WH RATCHET KIT FR/ RR LH</t>
  </si>
  <si>
    <t>3WH SPRING KIT FR/ RR LH</t>
  </si>
  <si>
    <t>3WH PARKING LEVER ASSY RR LH</t>
  </si>
  <si>
    <t>3WH RATCHET KIT RR RH</t>
  </si>
  <si>
    <t>3WH SPRING KIT RR RH</t>
  </si>
  <si>
    <t>3WH PARKING LEVER ASSY RR RH</t>
  </si>
  <si>
    <t>MAJOR KIT (WH CYL) FRONT MXMA</t>
  </si>
  <si>
    <t>MINOR KIT (WH CYL) FRONT MXMA</t>
  </si>
  <si>
    <t>SPRING KIT  MXMA / CRGO</t>
  </si>
  <si>
    <t>SPRING KIT  RH MXMA / CRGO</t>
  </si>
  <si>
    <t>MAJOR KIT FOR W/C RR MM Ø25.4</t>
  </si>
  <si>
    <t>MINOR KIT FOR W/C RR MM Ø25.4</t>
  </si>
  <si>
    <t>MAJOR KIT FOR W/C FRONT MM Ø22.225</t>
  </si>
  <si>
    <t>MINOR KIT FOR W/C FRONT MM Ø22.225</t>
  </si>
  <si>
    <t>MINOR KIT (WH CYL)  MXMA / CRGO</t>
  </si>
  <si>
    <t>MAJOR KIT (WH CYL) MXMA/ CRGO</t>
  </si>
  <si>
    <t xml:space="preserve">WH CYL ASSLY FRONT MXMA </t>
  </si>
  <si>
    <t>WH CYL ASSLY REAR RH MXMA</t>
  </si>
  <si>
    <t>BRAKE PANEL ASSY FRONT MXMA  Z /CMPCT  +</t>
  </si>
  <si>
    <t>FRONT PANEL ASSLY  (COMPACT)</t>
  </si>
  <si>
    <t>3WH STRUT ASSY FR</t>
  </si>
  <si>
    <t>3WH CYL ASSY FR</t>
  </si>
  <si>
    <t>WH CYL ASSLY FRONT MXMA  / CRGO</t>
  </si>
  <si>
    <t>STR ASSY AUTO ADJ  LH MXMA / CRGO</t>
  </si>
  <si>
    <t>STR ASSY AUTO ADJ  RH MXMA / CRGO</t>
  </si>
  <si>
    <t>STR ASSY AUTO ADJ  FRONT MXMA / CRGO</t>
  </si>
  <si>
    <t>3WH CYL ASSY RR</t>
  </si>
  <si>
    <t>3WH BRAKE SHOE SET ( Asbestos Free)</t>
  </si>
  <si>
    <t>3WH MAJOR KIT TMC</t>
  </si>
  <si>
    <t>3WH MINOR KIT TMC</t>
  </si>
  <si>
    <t>3WH TMC ASSY</t>
  </si>
  <si>
    <t>3WH 1000CC TMC ASSY</t>
  </si>
  <si>
    <t>080BF00107</t>
  </si>
  <si>
    <t>B/C PLSR UPG AW LH</t>
  </si>
  <si>
    <t>080BF00207</t>
  </si>
  <si>
    <t>B/C PLSR UPG AW RH</t>
  </si>
  <si>
    <t>080BF00607</t>
  </si>
  <si>
    <t>B/C BXR/CT DLX (S&amp;S) RH</t>
  </si>
  <si>
    <t>080BF00707</t>
  </si>
  <si>
    <t>B/C BXR/CT DLX (S&amp;S) LH</t>
  </si>
  <si>
    <t>080BF01307</t>
  </si>
  <si>
    <t>B/C AVNGR/ ELMTR LH</t>
  </si>
  <si>
    <t>080BF02907</t>
  </si>
  <si>
    <t>B/C AVNGR/ ELMTR RH</t>
  </si>
  <si>
    <t>080BF05407</t>
  </si>
  <si>
    <t xml:space="preserve">B/C DISCOV 112 LH                       </t>
  </si>
  <si>
    <t>080BF06607</t>
  </si>
  <si>
    <t>B/C PLSR 220CC LH</t>
  </si>
  <si>
    <t>080BF06707</t>
  </si>
  <si>
    <t>B/C PLSR 220CC RH</t>
  </si>
  <si>
    <t>080BF09107</t>
  </si>
  <si>
    <t>080BF09207</t>
  </si>
  <si>
    <t>080BF10607</t>
  </si>
  <si>
    <t>B/C REML ELECTRA DRUM LH</t>
  </si>
  <si>
    <t>080BF10807</t>
  </si>
  <si>
    <t>B/C REML ELECTRA DRUM RH</t>
  </si>
  <si>
    <t>080BF13007</t>
  </si>
  <si>
    <t>B/C PLSR 200CC RH</t>
  </si>
  <si>
    <t>080BF13507</t>
  </si>
  <si>
    <t>B/C XD  125CC LH</t>
  </si>
  <si>
    <t>080BF13607</t>
  </si>
  <si>
    <t>B/C XD 125CC RH</t>
  </si>
  <si>
    <t>160FC00201</t>
  </si>
  <si>
    <t>160FC00601</t>
  </si>
  <si>
    <t>160FC00701</t>
  </si>
  <si>
    <t>F/C 3 WH KNG 3WH 2ST SET ( 06 Nos)</t>
  </si>
  <si>
    <t>160FC00801</t>
  </si>
  <si>
    <t>F/C 3 WH KNG 3WH 4ST SET ( 05 Nos)</t>
  </si>
  <si>
    <t>160JB00301</t>
  </si>
  <si>
    <t>160JT00401</t>
  </si>
  <si>
    <t>PLATE CLUTCH SET LPG/CNG</t>
  </si>
  <si>
    <t>160JT00801</t>
  </si>
  <si>
    <t>3WH 2ST DRIVEN &amp; OUTER PLATE SET (SET OF 3)</t>
  </si>
  <si>
    <t>161FC00101</t>
  </si>
  <si>
    <t>FRICTION CLUTCH CT- S&amp;S DLX</t>
  </si>
  <si>
    <t>161FC00329</t>
  </si>
  <si>
    <t>FRICTION CLUTCH 3WH 2ST FE</t>
  </si>
  <si>
    <t>161FW00133</t>
  </si>
  <si>
    <t>HOUSING CLUTCH CLBR- 115CC</t>
  </si>
  <si>
    <t>161FW00346</t>
  </si>
  <si>
    <t>BXR CLUTCH 3WH 2ST FE</t>
  </si>
  <si>
    <t>161FZ00522</t>
  </si>
  <si>
    <t>HUB CLUTCH CT- S&amp;S DLX</t>
  </si>
  <si>
    <t>161PP00117</t>
  </si>
  <si>
    <t>WHEEL CLUTCH CT- S&amp;S DLX</t>
  </si>
  <si>
    <t>162FC00129</t>
  </si>
  <si>
    <t>FRICTION CLUTCH 4ST</t>
  </si>
  <si>
    <t>162FC00729</t>
  </si>
  <si>
    <t>162FW00117</t>
  </si>
  <si>
    <t>HOUSING CLUTCH 4ST</t>
  </si>
  <si>
    <t>162FY00117</t>
  </si>
  <si>
    <t>HUB CLUTCH WITH INSERT 4ST</t>
  </si>
  <si>
    <t>162PP00117</t>
  </si>
  <si>
    <t>WHEEL CLUTCH 4ST</t>
  </si>
  <si>
    <t>163FC00129</t>
  </si>
  <si>
    <t>FR CLUTCH LPG / PETROL</t>
  </si>
  <si>
    <t>164FC00129</t>
  </si>
  <si>
    <t>FRICTION CLUTCH 3WH 2ST RR</t>
  </si>
  <si>
    <t>164FC00329</t>
  </si>
  <si>
    <t>F/C 3WH 2ST (DI)</t>
  </si>
  <si>
    <t>164FW00146</t>
  </si>
  <si>
    <t>BXR CLUTCH 5 PORT 3WH 2ST RR</t>
  </si>
  <si>
    <t>165FC00129</t>
  </si>
  <si>
    <t>FRICTION CLUTCH 3WH 4ST UPG</t>
  </si>
  <si>
    <t>165FC00229</t>
  </si>
  <si>
    <t>FRICTION CLUTCH 3WH 4ST</t>
  </si>
  <si>
    <t>165FC00329</t>
  </si>
  <si>
    <t>FRICTION CLUTCH REDUCE XD 125CC</t>
  </si>
  <si>
    <t>165FC00429</t>
  </si>
  <si>
    <t>FRICTION CLUTCH XD 125CC</t>
  </si>
  <si>
    <t>165FC00829</t>
  </si>
  <si>
    <t>FRICTION CLUTCH (LML)</t>
  </si>
  <si>
    <t>165FC01429</t>
  </si>
  <si>
    <t>F/C VCTR</t>
  </si>
  <si>
    <t>165FC01875</t>
  </si>
  <si>
    <t>165FC03629</t>
  </si>
  <si>
    <t>FRICTION CLUTCH HRO SPL (Modified)</t>
  </si>
  <si>
    <t>165FC04175</t>
  </si>
  <si>
    <t>PAPER FRICTION SET HRO GLMR (Set of 5)</t>
  </si>
  <si>
    <t>165FC04575</t>
  </si>
  <si>
    <t>165FW00233</t>
  </si>
  <si>
    <t>HOUSING CLUTCH 3WH 4ST</t>
  </si>
  <si>
    <t>HOUSING CLUTCH XD 125CC</t>
  </si>
  <si>
    <t>165FY00122</t>
  </si>
  <si>
    <t>HUB CLUTCH UPG 3WH 4ST</t>
  </si>
  <si>
    <t>165FY00222</t>
  </si>
  <si>
    <t>HUB CLUTCH 3WH 4ST</t>
  </si>
  <si>
    <t>165FZ00222</t>
  </si>
  <si>
    <t>HUB CLUTCH XD 125CC</t>
  </si>
  <si>
    <t>165JT00175</t>
  </si>
  <si>
    <t>165JT00275</t>
  </si>
  <si>
    <t>165JT00375</t>
  </si>
  <si>
    <t>165JT00475</t>
  </si>
  <si>
    <t>165JT00575</t>
  </si>
  <si>
    <t>165JT00675</t>
  </si>
  <si>
    <t>WHEEL CLUTCH XD 125CC</t>
  </si>
  <si>
    <t>167FC00229</t>
  </si>
  <si>
    <t>FRICTION CLUTCH 100</t>
  </si>
  <si>
    <t>167FC00575</t>
  </si>
  <si>
    <t>167FC00875</t>
  </si>
  <si>
    <t>169FC00229</t>
  </si>
  <si>
    <t>FRICTION CLUTCH PLSR UPG</t>
  </si>
  <si>
    <t>169FW00117</t>
  </si>
  <si>
    <t>HOUSING CLUTCH DSVR</t>
  </si>
  <si>
    <t>169FW00126</t>
  </si>
  <si>
    <t>HOUSING CLUTCH PLSR 150CC</t>
  </si>
  <si>
    <t>169FW00526</t>
  </si>
  <si>
    <t>HOUSING CLUTCH PLSR 180CC</t>
  </si>
  <si>
    <t>169FY00126</t>
  </si>
  <si>
    <t>HUB CLUTCH ( WITH INSERT) DSVR</t>
  </si>
  <si>
    <t>169FY00426</t>
  </si>
  <si>
    <t>HUB CLUTCH PLSR 180CC</t>
  </si>
  <si>
    <t>169FY00626</t>
  </si>
  <si>
    <t>HUB CLUTCH PLSR UPG</t>
  </si>
  <si>
    <t>169FY00826</t>
  </si>
  <si>
    <t>HUB CLUTCH PLSR 150CC</t>
  </si>
  <si>
    <t>169FZ00522</t>
  </si>
  <si>
    <t>169PP00117</t>
  </si>
  <si>
    <t>WHEEL CLUTCH DSVR</t>
  </si>
  <si>
    <t>16BFC00375</t>
  </si>
  <si>
    <t>PAPER FRICTION SET UG-3 (Set of 5)</t>
  </si>
  <si>
    <t>16BFC00775</t>
  </si>
  <si>
    <t>16F0100101</t>
  </si>
  <si>
    <t>CLUTCH ASSY 4 SPEED-5SPLINE (5PLATE)</t>
  </si>
  <si>
    <t>16F0100201</t>
  </si>
  <si>
    <t>CLUTCH ASSY 4 SPEED-5SPLINE (4PLATE)</t>
  </si>
  <si>
    <t>16F0100301</t>
  </si>
  <si>
    <t>CLUTCH ASSY 5 SPEED-16SPLINE (4PLATE)</t>
  </si>
  <si>
    <t>16F0100401</t>
  </si>
  <si>
    <t>CLUTCH ASSY 5 SPEED-16SPLINE (5PLATE)</t>
  </si>
  <si>
    <t>16F0200101</t>
  </si>
  <si>
    <t>16FFC00229</t>
  </si>
  <si>
    <t>16FFC00829</t>
  </si>
  <si>
    <t>16FFN00939</t>
  </si>
  <si>
    <t>16FFY00122</t>
  </si>
  <si>
    <t>CLUTCH CENTER SUB ASSY</t>
  </si>
  <si>
    <t>16J0100101</t>
  </si>
  <si>
    <t>16J0100201</t>
  </si>
  <si>
    <t>16JFC00129</t>
  </si>
  <si>
    <t>FRICTION CLUTCH RML 6 PLATE / 7 PLATE</t>
  </si>
  <si>
    <t>16JFZ00175</t>
  </si>
  <si>
    <t>16JPP00117</t>
  </si>
  <si>
    <t>16JPP00217</t>
  </si>
  <si>
    <t>17F1000201</t>
  </si>
  <si>
    <t>CLUTCH SHOE &amp; SPRING MM (DURO) SET</t>
  </si>
  <si>
    <t>260BP00475</t>
  </si>
  <si>
    <t>BRAKE LEVER ETPL PLSR-135 / 150,XD-
135,DSVR-125 ST / 150</t>
  </si>
  <si>
    <t>260BP01001</t>
  </si>
  <si>
    <t>BRAKE LEVER UPG PLSR-135 / 150,XD-135,
DSVR-125 ST / 150</t>
  </si>
  <si>
    <t>260KN00107</t>
  </si>
  <si>
    <t>RESRVOR CAP PLSR DTS 150UG /180 UG/AVNGR</t>
  </si>
  <si>
    <t>410BT00175</t>
  </si>
  <si>
    <t>BRAKE HOSE PLSR-135 / 150,XD-135,DSVR-
135 /150</t>
  </si>
  <si>
    <t>410BT00675</t>
  </si>
  <si>
    <t>RML BRAKE HOSE</t>
  </si>
  <si>
    <t>420HM00175</t>
  </si>
  <si>
    <t>420QJ00375</t>
  </si>
  <si>
    <t>3WH CYL PISTON W/O SEAL RR</t>
  </si>
  <si>
    <t>420QJ00475</t>
  </si>
  <si>
    <t>3WH CYL PISTON W/O SEAL FR</t>
  </si>
  <si>
    <t>420RF03875</t>
  </si>
  <si>
    <t>PARKING LEVER ASSY  LH CMPCT / CMPCT +</t>
  </si>
  <si>
    <t>420RF03975</t>
  </si>
  <si>
    <t>PARKING LEVER ASSY  RH CMPCT / CMPCT +</t>
  </si>
  <si>
    <t>424AK00175</t>
  </si>
  <si>
    <t>3WH BACK PLATE ASSY FRONT</t>
  </si>
  <si>
    <t>424AK00275</t>
  </si>
  <si>
    <t>3WH BACK PLATE ASSY RR LH</t>
  </si>
  <si>
    <t>424AK00375</t>
  </si>
  <si>
    <t>3WH BACK PLATE ASSY RR RH</t>
  </si>
  <si>
    <t>424AK00475</t>
  </si>
  <si>
    <t>3WH BACK PLATE ASSY FRONT DI</t>
  </si>
  <si>
    <t>424AK01675</t>
  </si>
  <si>
    <t>3WH BACK PLT ASSY.FR WITH BUSH &amp; SEAL
(Old Model)</t>
  </si>
  <si>
    <t>424AK01775</t>
  </si>
  <si>
    <t>3WH BK PL ASSY RR L - (Old Model)</t>
  </si>
  <si>
    <t>424AK01875</t>
  </si>
  <si>
    <t>3WH BK PL ASSY RR R - (Old Model)</t>
  </si>
  <si>
    <t>424AK01975</t>
  </si>
  <si>
    <t xml:space="preserve">BACK PLATE LH MXMA </t>
  </si>
  <si>
    <t>424AK02075</t>
  </si>
  <si>
    <t xml:space="preserve">BACK PLATE RH MXMA </t>
  </si>
  <si>
    <t>424AK02475</t>
  </si>
  <si>
    <t>424AK02575</t>
  </si>
  <si>
    <t>426AK00875</t>
  </si>
  <si>
    <t xml:space="preserve">BACK PLATE FR MXMA </t>
  </si>
  <si>
    <t>520AM00333</t>
  </si>
  <si>
    <t>CON.ROD KIT BJ 3W4S (CNG) (004) (175 CC)</t>
  </si>
  <si>
    <t>520AM00334</t>
  </si>
  <si>
    <t>CON.ROD KIT BJ 3W4S (CNG) (005) (175 CC)</t>
  </si>
  <si>
    <t>520AM00335</t>
  </si>
  <si>
    <t>CON.ROD KIT BJ 3W4S (CNG) (006) (175 CC)</t>
  </si>
  <si>
    <t>520AM00336</t>
  </si>
  <si>
    <t>CON.ROD KIT BJ 3W4S (CNG) (007) (175 CC)</t>
  </si>
  <si>
    <t>520AM00337</t>
  </si>
  <si>
    <t>CON.ROD KIT BJ 3W4S (CNG) (008) (175 CC)</t>
  </si>
  <si>
    <t>520AM00338</t>
  </si>
  <si>
    <t>CON.ROD KIT BJ 3W4S (CNG) (009) (175 CC)</t>
  </si>
  <si>
    <t>520AM00339</t>
  </si>
  <si>
    <t>CON.ROD KIT BJ 3W4S (CNG) (010) (175 CC)</t>
  </si>
  <si>
    <t>520AM00340</t>
  </si>
  <si>
    <t>CON.ROD KIT BJ PLSR 220/3W4S COMPACT(002</t>
  </si>
  <si>
    <t>520AM00341</t>
  </si>
  <si>
    <t>CON.ROD KIT BJ PLSR 220/3W4S COMPACT(003</t>
  </si>
  <si>
    <t>520AM00378</t>
  </si>
  <si>
    <t>CON.ROD KIT PLTN-125 / XCD-125  (STD)</t>
  </si>
  <si>
    <t>520AM00379</t>
  </si>
  <si>
    <t>CON.ROD KIT PLTN-125 / XCD-125  (001)</t>
  </si>
  <si>
    <t>520AM00380</t>
  </si>
  <si>
    <t>CON.ROD KIT PLTN-125 / XCD-125  (002)</t>
  </si>
  <si>
    <t>520AM00381</t>
  </si>
  <si>
    <t>CON.ROD KIT PLTN-125 / XCD-125  (003)</t>
  </si>
  <si>
    <t>520AM00382</t>
  </si>
  <si>
    <t>CON.ROD KIT STAR SPORTS / STAR-110  (STD</t>
  </si>
  <si>
    <t>520AM00383</t>
  </si>
  <si>
    <t>CON.ROD KIT STAR SPORTS / STAR-110  (001</t>
  </si>
  <si>
    <t>520AM00384</t>
  </si>
  <si>
    <t>CON.ROD KIT STAR SPORTS / STAR-110  (002</t>
  </si>
  <si>
    <t>520AM00385</t>
  </si>
  <si>
    <t>CON.ROD KIT STAR SPORTS / STAR-110  (003</t>
  </si>
  <si>
    <t>520AM01075</t>
  </si>
  <si>
    <t>520CE00575</t>
  </si>
  <si>
    <t>CL SHAFT DI 3W2S (CMPCT)</t>
  </si>
  <si>
    <t>520CE00875</t>
  </si>
  <si>
    <t>CLUTCH BUSH ASSY 3WH 2ST RR</t>
  </si>
  <si>
    <t>520CL00275</t>
  </si>
  <si>
    <t>CUP FOR SPRING  3WH 2ST RR</t>
  </si>
  <si>
    <t>520CL00375</t>
  </si>
  <si>
    <t>SPRING CUP 3WH 2ST DI  (CMPCT) SET OF 7</t>
  </si>
  <si>
    <t>520FC01002</t>
  </si>
  <si>
    <t>FRICTION CLUTCH HRO-CZ/AMBTN</t>
  </si>
  <si>
    <t>520FC01102</t>
  </si>
  <si>
    <t>FRICTION CLUTCH SPL/GLMR</t>
  </si>
  <si>
    <t>520FC01602</t>
  </si>
  <si>
    <t>FRICTION CLUTCH SZK HEAT/ ZEUS</t>
  </si>
  <si>
    <t>520FC01802</t>
  </si>
  <si>
    <t>FRICTION CLUTCH ETRN</t>
  </si>
  <si>
    <t>520FC01902</t>
  </si>
  <si>
    <t>FRICTION CLUTCH UNCRN</t>
  </si>
  <si>
    <t>520FC02375</t>
  </si>
  <si>
    <t>FRICTION CLUTCH SET PLSR UPG -3</t>
  </si>
  <si>
    <t>520FC02475</t>
  </si>
  <si>
    <t>520FC02502</t>
  </si>
  <si>
    <t>520FG01275</t>
  </si>
  <si>
    <t>ENGINE GEAR 3WH 2ST RR</t>
  </si>
  <si>
    <t>520FG02075</t>
  </si>
  <si>
    <t>ENGINE GEAR 3WH 2ST DI (CMPCT)</t>
  </si>
  <si>
    <t>520FN00475</t>
  </si>
  <si>
    <t>HOLDR PLATE UPG 3WH 4ST</t>
  </si>
  <si>
    <t>520FN00575</t>
  </si>
  <si>
    <t>HOLDER PLATE 3WH 4ST</t>
  </si>
  <si>
    <t>520FR00375</t>
  </si>
  <si>
    <t>HOLDER CLUTCH 3WH 4ST</t>
  </si>
  <si>
    <t>520FW01702</t>
  </si>
  <si>
    <t>520FW01902</t>
  </si>
  <si>
    <t>HOUSING CLUTCH STAR/ SPORTS/ CITI/
DLX/FLM/JV</t>
  </si>
  <si>
    <t>520FW02002</t>
  </si>
  <si>
    <t>HOUSING CLUTCH VCTR/GX/ GLX/ EDG</t>
  </si>
  <si>
    <t>520FW02202</t>
  </si>
  <si>
    <t>HOUSING CLUTCH 100/YX (5 PLATE)/ CRX
(5 PLATE)/ LBR/ ENTCR/ CRX- R</t>
  </si>
  <si>
    <t>520FY01102</t>
  </si>
  <si>
    <t>HUB CLUTCH KRZM/ZMR</t>
  </si>
  <si>
    <t>520FY01302</t>
  </si>
  <si>
    <t>HUB CLUTCH STAR/ SPORTS/ CITI/ DLX/FLM/JV</t>
  </si>
  <si>
    <t>520FY01402</t>
  </si>
  <si>
    <t>HUB CLUTCH VCTR/VCTR GX/VCTRGLX / EDG</t>
  </si>
  <si>
    <t>520FY01502</t>
  </si>
  <si>
    <t>HUB CLUTCH APCH 150/TR 160/TR 180/ TR  160</t>
  </si>
  <si>
    <t>520FY01702</t>
  </si>
  <si>
    <t>HUB CLUTCH YX (5 PLATE)/CRX (5 PLATE)
ENTCR//GLDTR</t>
  </si>
  <si>
    <t>520FY01875</t>
  </si>
  <si>
    <t>520FY01902</t>
  </si>
  <si>
    <t>HUB CLUTCH F/FS/FZR</t>
  </si>
  <si>
    <t>520FY02002</t>
  </si>
  <si>
    <t>HUB CLUTCH LBRO CRX- R (4 PLATE)</t>
  </si>
  <si>
    <t>520FY02102</t>
  </si>
  <si>
    <t>HUB CLUTCH RX-100</t>
  </si>
  <si>
    <t>520FY02202</t>
  </si>
  <si>
    <t>HUB CLUTCH SPR SPL/GLMR</t>
  </si>
  <si>
    <t>520FY02375</t>
  </si>
  <si>
    <t>HUB CLUTCH PLSR 150CC UPG-3</t>
  </si>
  <si>
    <t>520FZ00775</t>
  </si>
  <si>
    <t>520GN00175</t>
  </si>
  <si>
    <t>M/SP DSVR 125 CC</t>
  </si>
  <si>
    <t>520GN00275</t>
  </si>
  <si>
    <t>M/SP PLSR UPG-2</t>
  </si>
  <si>
    <t>520GN00375</t>
  </si>
  <si>
    <t>M/SP DSVR 112 CC</t>
  </si>
  <si>
    <t>520GN00575</t>
  </si>
  <si>
    <t>M/SP BJ 4 STROKE/ BXR</t>
  </si>
  <si>
    <t>520GN00675</t>
  </si>
  <si>
    <t>M/SP CLBR/ CLBR-115CC</t>
  </si>
  <si>
    <t>520GN00875</t>
  </si>
  <si>
    <t>M/SP PLAT/ CT DLX 17</t>
  </si>
  <si>
    <t>520GN03675</t>
  </si>
  <si>
    <t>520GN08175</t>
  </si>
  <si>
    <t>M/SP PLSR 220CC</t>
  </si>
  <si>
    <t>520GN08975</t>
  </si>
  <si>
    <t>M/SP PLSR 200CC</t>
  </si>
  <si>
    <t>520HN00275</t>
  </si>
  <si>
    <t>OIL SEAL -PLSR 31MM</t>
  </si>
  <si>
    <t>520HN00375</t>
  </si>
  <si>
    <t>OIL SEAL - BXR 30MM</t>
  </si>
  <si>
    <t>520HN03075</t>
  </si>
  <si>
    <t>520HN03575</t>
  </si>
  <si>
    <t>OIL SEAL PLSR 200CC</t>
  </si>
  <si>
    <t>520HN03775</t>
  </si>
  <si>
    <t>OIL SEAL PLSR 220CC</t>
  </si>
  <si>
    <t>520JT00275</t>
  </si>
  <si>
    <t>PLATE CLUTCH PLSR UPG</t>
  </si>
  <si>
    <t>520JT00675</t>
  </si>
  <si>
    <t>PLATE CLUTCH XD 125CC</t>
  </si>
  <si>
    <t>520JT01075</t>
  </si>
  <si>
    <t>520JT01175</t>
  </si>
  <si>
    <t>520JT01475</t>
  </si>
  <si>
    <t>PL CLUTCH 4ST</t>
  </si>
  <si>
    <t>520JT01575</t>
  </si>
  <si>
    <t>PLATE CLUTCH CT- S&amp;S DLX</t>
  </si>
  <si>
    <t>520JT02075</t>
  </si>
  <si>
    <t>520JT02275</t>
  </si>
  <si>
    <t>520JT04975</t>
  </si>
  <si>
    <t>520JT05075</t>
  </si>
  <si>
    <t>PLATE CLUTCH XD 135CC</t>
  </si>
  <si>
    <t>520KQ00275</t>
  </si>
  <si>
    <t>LOCK RING 3WH 2ST RR</t>
  </si>
  <si>
    <t>520MD04075</t>
  </si>
  <si>
    <t>SPRING CL 3WH 2ST DI (CMPCT) SET OF 7</t>
  </si>
  <si>
    <t>520PC00275</t>
  </si>
  <si>
    <t>UND BKT DSVR 125</t>
  </si>
  <si>
    <t>520PC00375</t>
  </si>
  <si>
    <t>UND BKT DSVR 112</t>
  </si>
  <si>
    <t>520PC01075</t>
  </si>
  <si>
    <t>UND BKT CLBR-CRM</t>
  </si>
  <si>
    <t>520PC01675</t>
  </si>
  <si>
    <t>UND BKT CT (S&amp;S)</t>
  </si>
  <si>
    <t>520PC03375</t>
  </si>
  <si>
    <t>UND BKT PLSR 220</t>
  </si>
  <si>
    <t>520PL03575</t>
  </si>
  <si>
    <t>PLATE JUDDER XD 125CC</t>
  </si>
  <si>
    <t>520PP00175</t>
  </si>
  <si>
    <t>520PP00275</t>
  </si>
  <si>
    <t xml:space="preserve">WHEEL CLUTCH AUTO START                 </t>
  </si>
  <si>
    <t>520PP00902</t>
  </si>
  <si>
    <t>WHEEL CLUTCH RX - 135</t>
  </si>
  <si>
    <t>520PP01075</t>
  </si>
  <si>
    <t>520PP01202</t>
  </si>
  <si>
    <t>WHEEL CLUTCH SPR SPL/GLMR/PGM Fi</t>
  </si>
  <si>
    <t>520PP01302</t>
  </si>
  <si>
    <t>WHEEL CLUTCH LBRO/CRX- R(5 PLATE)/
CRX- R (4 PLATE)</t>
  </si>
  <si>
    <t>520PP01402</t>
  </si>
  <si>
    <t>WHEEL CLUTCH KRZM/ ZMR</t>
  </si>
  <si>
    <t>520PP01502</t>
  </si>
  <si>
    <t>520PP01602</t>
  </si>
  <si>
    <t>WHEEL CLUTCH YX (5 PLATE)/CRX (5 PLATE)
/ ENTCR/GRDTR</t>
  </si>
  <si>
    <t>520PP01702</t>
  </si>
  <si>
    <t>WHEEL CLUTCH F/FS/FZR</t>
  </si>
  <si>
    <t>520PP04175</t>
  </si>
  <si>
    <t>WHEEL CLUTCH SHN / STNNR</t>
  </si>
  <si>
    <t>520PP04375</t>
  </si>
  <si>
    <t>WHEEL CLUTCH PLSR 150/180 UPG-3</t>
  </si>
  <si>
    <t>520PV00275</t>
  </si>
  <si>
    <t>ENDURANCE FORK OIL 350 ML</t>
  </si>
  <si>
    <t>520PV00675</t>
  </si>
  <si>
    <t>ENDURANCE FORK OIL 175 ML</t>
  </si>
  <si>
    <t>520PV00875</t>
  </si>
  <si>
    <t>520QZ00275</t>
  </si>
  <si>
    <t>550BF00307</t>
  </si>
  <si>
    <t>B/C GLDTR 125 LH</t>
  </si>
  <si>
    <t>550BF00407</t>
  </si>
  <si>
    <t>B/C GLDTR 125 RH</t>
  </si>
  <si>
    <t>550BF05407</t>
  </si>
  <si>
    <t>B/C XD 135CC DRUM LH</t>
  </si>
  <si>
    <t>550BF05507</t>
  </si>
  <si>
    <t>B/C XD 135CC DRUM RH</t>
  </si>
  <si>
    <t>550BF06607</t>
  </si>
  <si>
    <t>B/C PLSR 135CC LH</t>
  </si>
  <si>
    <t>550BF06707</t>
  </si>
  <si>
    <t>B/C PLSR 135CC RH</t>
  </si>
  <si>
    <t>550BF09507</t>
  </si>
  <si>
    <t>B/C PLSR 180CC UPG4 LH</t>
  </si>
  <si>
    <t>550BF09607</t>
  </si>
  <si>
    <t>B/C PLSR 180CC UPG4 RH</t>
  </si>
  <si>
    <t>550BF09707</t>
  </si>
  <si>
    <t>B/C PLSR 150CC UPG (BLK) LH</t>
  </si>
  <si>
    <t>550BF09807</t>
  </si>
  <si>
    <t>B/C PLSR 150CC UPG (BLK) RH</t>
  </si>
  <si>
    <t>550BF11107</t>
  </si>
  <si>
    <t>B/C DSVR 100CC LH</t>
  </si>
  <si>
    <t>550BF11207</t>
  </si>
  <si>
    <t>B/C DSVR 100CC RH</t>
  </si>
  <si>
    <t>550BF14107</t>
  </si>
  <si>
    <t>B/C DSVR 150 CC LH</t>
  </si>
  <si>
    <t>550BF17407</t>
  </si>
  <si>
    <t>B/C PLSR 200 NS LH</t>
  </si>
  <si>
    <t>550BF17507</t>
  </si>
  <si>
    <t>B/C PLSR 200 NS RH</t>
  </si>
  <si>
    <t>550BF17607</t>
  </si>
  <si>
    <t>B/C BXR-150 LH</t>
  </si>
  <si>
    <t>550BF17707</t>
  </si>
  <si>
    <t>B/C BXR-150 RH</t>
  </si>
  <si>
    <t>550BF24507</t>
  </si>
  <si>
    <t>550BF24607</t>
  </si>
  <si>
    <t>550BF25307</t>
  </si>
  <si>
    <t>550BF25407</t>
  </si>
  <si>
    <t>550GN00575</t>
  </si>
  <si>
    <t>550GN05375</t>
  </si>
  <si>
    <t>M/SP PLSR 180CC UPG4</t>
  </si>
  <si>
    <t>550GN07402</t>
  </si>
  <si>
    <t>M/S PLSR 200 NS</t>
  </si>
  <si>
    <t>550GN08575</t>
  </si>
  <si>
    <t>550HN00575</t>
  </si>
  <si>
    <t>550HN00975</t>
  </si>
  <si>
    <t>OIL SEAL -COLOUR 30MM</t>
  </si>
  <si>
    <t>550HN01075</t>
  </si>
  <si>
    <t>OIL SEAL DMNR 400 Ø43</t>
  </si>
  <si>
    <t>550PC09875</t>
  </si>
  <si>
    <t>UND BKT PLSR 135</t>
  </si>
  <si>
    <t>B20101100O</t>
  </si>
  <si>
    <t>VKRNT  BR. SYSTM W/o DISC</t>
  </si>
  <si>
    <t>B20102800O</t>
  </si>
  <si>
    <t xml:space="preserve">REAR BRAKE ASSLY PLSR 180 / 200NS </t>
  </si>
  <si>
    <t>B20200600O</t>
  </si>
  <si>
    <t>M. CYL ASSY PLSR DTSI 150/180/AVNGR 150</t>
  </si>
  <si>
    <t>B20201900O</t>
  </si>
  <si>
    <t xml:space="preserve">REAR M/C ASSLY PLSR 180 / 200NS </t>
  </si>
  <si>
    <t>B20301200O</t>
  </si>
  <si>
    <t>CALIPER ASSLY AVNGR 150 STREET</t>
  </si>
  <si>
    <t>B20302700O</t>
  </si>
  <si>
    <t xml:space="preserve">REAR CALIPER ASSLY PLSR 180 / 200NS </t>
  </si>
  <si>
    <t>B20501028O</t>
  </si>
  <si>
    <t>REAR DISC AVNGR 150/180/220/PLSR DTS 150</t>
  </si>
  <si>
    <t>B20503428O</t>
  </si>
  <si>
    <t>DISC PLSR DTSI 150 UP BLK</t>
  </si>
  <si>
    <t>B20503528O</t>
  </si>
  <si>
    <t>DISC PLSR 135 BLK</t>
  </si>
  <si>
    <t>B20503728O</t>
  </si>
  <si>
    <t>DISC HONDA  FRONT</t>
  </si>
  <si>
    <t>B20503928O</t>
  </si>
  <si>
    <t>REAR DISC PLSR 180</t>
  </si>
  <si>
    <t>B20504128O</t>
  </si>
  <si>
    <t>REAR DISC PLSR  200NS  230 MM</t>
  </si>
  <si>
    <t>B20504228O</t>
  </si>
  <si>
    <t>DISC VKRNT</t>
  </si>
  <si>
    <t>B20504928O</t>
  </si>
  <si>
    <t>DISC PLSR 200 NS SILVER</t>
  </si>
  <si>
    <t>B2GQ00124O</t>
  </si>
  <si>
    <t>M.CYL ASSY PLSR 150 DTSI 150/180/200/220</t>
  </si>
  <si>
    <t>B35101400O</t>
  </si>
  <si>
    <t xml:space="preserve">BRAKE PANEL ASSY FRONT MXMA / CRGO </t>
  </si>
  <si>
    <t>B35101600O</t>
  </si>
  <si>
    <t xml:space="preserve">BRAKE PANEL ASSY REAR LH  MXMA / CRGO </t>
  </si>
  <si>
    <t>B35101800O</t>
  </si>
  <si>
    <t>BRAKE PANEL ASSEMBLY LH-ATUL DIA 170</t>
  </si>
  <si>
    <t>B35101900O</t>
  </si>
  <si>
    <t>BRAKE PANEL ASSEMBLY RH-ATUL DIA170</t>
  </si>
  <si>
    <t>B35102000O</t>
  </si>
  <si>
    <t xml:space="preserve">PANEL ASSEMBLY FRONT ATUL DIA 170 </t>
  </si>
  <si>
    <t>B35102200O</t>
  </si>
  <si>
    <t xml:space="preserve">BRAKE PANEL ASSEMBLY FRONT ATUL-DIA 180 </t>
  </si>
  <si>
    <t>B35102300O</t>
  </si>
  <si>
    <t xml:space="preserve">BRAKE PANEL ASSEMBLY LH-ATUL DIA 180 </t>
  </si>
  <si>
    <t>B35102400O</t>
  </si>
  <si>
    <t>BRAKE PANEL ASSEMBLY RH-ATUL DIA 180</t>
  </si>
  <si>
    <t>B35103800O</t>
  </si>
  <si>
    <t xml:space="preserve">BRAKE PANEL ASSY REAR RH </t>
  </si>
  <si>
    <t>B35400100O</t>
  </si>
  <si>
    <t>B35400200O</t>
  </si>
  <si>
    <t>B35400300O</t>
  </si>
  <si>
    <t>B35401000O</t>
  </si>
  <si>
    <t>TMC ASSEMBLY- ATUL  DIA 22</t>
  </si>
  <si>
    <t>B35401100O</t>
  </si>
  <si>
    <t>TMC ASSEMBLY WITH RESERVOIR DIA 19.05 GEMINI</t>
  </si>
  <si>
    <t>B35401600O</t>
  </si>
  <si>
    <t>TMC ASSY FRONT MXMA  Z / CMPCT+</t>
  </si>
  <si>
    <t>B35600100O</t>
  </si>
  <si>
    <t>BRAKE PANEL ASSY REAR LH CMPCT/CMPCT  +</t>
  </si>
  <si>
    <t>B35600200O</t>
  </si>
  <si>
    <t>BRAKE PANEL ASSY REAR RH CMPCT/CMPCT  +</t>
  </si>
  <si>
    <t>B35900300O</t>
  </si>
  <si>
    <t>RESERVOIR WITH CAP  CMPCT+ / CRGO</t>
  </si>
  <si>
    <t>C20301001M</t>
  </si>
  <si>
    <t>PLATE CLUTCH ASSLY HRO SPL</t>
  </si>
  <si>
    <t>F20100307M</t>
  </si>
  <si>
    <t>F20100407M</t>
  </si>
  <si>
    <t>F/F MM CNTRO DRUM</t>
  </si>
  <si>
    <t>F20104701M</t>
  </si>
  <si>
    <t>F/F ASSY PLSR 150 NS</t>
  </si>
  <si>
    <t>F20104901M</t>
  </si>
  <si>
    <t>F20110701M</t>
  </si>
  <si>
    <t>F/F ASSY DMNR 400</t>
  </si>
  <si>
    <t>F20111301M</t>
  </si>
  <si>
    <t>F/F ASSY PLSR 150 NS (UPG)</t>
  </si>
  <si>
    <t>F20112201M</t>
  </si>
  <si>
    <t>F/F ASSY PLSR 200 NS</t>
  </si>
  <si>
    <t>F20114901M</t>
  </si>
  <si>
    <t>F/F ASSLY KTM Duke 790</t>
  </si>
  <si>
    <t>F20116801M</t>
  </si>
  <si>
    <t>F/F ASSLY KTM HUSQVERNA 701</t>
  </si>
  <si>
    <t>F20200504M</t>
  </si>
  <si>
    <t>F/P MM CNTRO</t>
  </si>
  <si>
    <t>F20201805M</t>
  </si>
  <si>
    <t>F20205102M</t>
  </si>
  <si>
    <t>F/P PLSR 200 NS</t>
  </si>
  <si>
    <t>F20206002M</t>
  </si>
  <si>
    <t>F/P DMNR 400</t>
  </si>
  <si>
    <t>F20500607O</t>
  </si>
  <si>
    <t>UND BKT DSVR 150 HF</t>
  </si>
  <si>
    <t>F20500807B</t>
  </si>
  <si>
    <t>UND BKT DSVR 150</t>
  </si>
  <si>
    <t>F20501807B</t>
  </si>
  <si>
    <t>UND BKT MM CNTRO</t>
  </si>
  <si>
    <t>F20504401M</t>
  </si>
  <si>
    <t>UND BKT DMNR 400</t>
  </si>
  <si>
    <t>F2BF00907M</t>
  </si>
  <si>
    <t>B/C MM CNTRO LH</t>
  </si>
  <si>
    <t>F2BF01007M</t>
  </si>
  <si>
    <t>B/C MM CNTRO RH</t>
  </si>
  <si>
    <t>F2BF05607M</t>
  </si>
  <si>
    <t>F2BF05707M</t>
  </si>
  <si>
    <t>F2BF13407M</t>
  </si>
  <si>
    <t>F2BF13507M</t>
  </si>
  <si>
    <t>F2BF22307M</t>
  </si>
  <si>
    <t>B/C DMNR 400 LH</t>
  </si>
  <si>
    <t>F2BF22407M</t>
  </si>
  <si>
    <t>B/C DMNR 400 RH</t>
  </si>
  <si>
    <t>F2GN00902B</t>
  </si>
  <si>
    <t>M/S MM CNTRO</t>
  </si>
  <si>
    <t>F2GN07502B</t>
  </si>
  <si>
    <t>M/S DMNR 400</t>
  </si>
  <si>
    <t>F2HN00802B</t>
  </si>
  <si>
    <t>OIL SEAL-PLSR 150 NS (DIA 37)</t>
  </si>
  <si>
    <t>F800100707</t>
  </si>
  <si>
    <t>F/F ASSY DSVR 125CC DR BLK</t>
  </si>
  <si>
    <t>F800106007</t>
  </si>
  <si>
    <t xml:space="preserve">F/F ASSY PLSR 220CC                     </t>
  </si>
  <si>
    <t>F800107907</t>
  </si>
  <si>
    <t>F/F ASSY DSVR 125CC DRUM</t>
  </si>
  <si>
    <t>F800108007</t>
  </si>
  <si>
    <t>F/F ASSY DSVR 125CC DISC</t>
  </si>
  <si>
    <t>F800108307</t>
  </si>
  <si>
    <t>F800108907</t>
  </si>
  <si>
    <t>F/F ASSY CT DLX 17</t>
  </si>
  <si>
    <t>F800117107</t>
  </si>
  <si>
    <t>F/F ASSY PLTN UPG 125CC (BLK)</t>
  </si>
  <si>
    <t>F800117607</t>
  </si>
  <si>
    <t>F/F ASSY PLSR 135CC</t>
  </si>
  <si>
    <t>F800119107</t>
  </si>
  <si>
    <t>F/F ASSY DSVR 100CC</t>
  </si>
  <si>
    <t>F800119507</t>
  </si>
  <si>
    <t>F/F ASSY PLSR 180CC UPG-4</t>
  </si>
  <si>
    <t>F800120007</t>
  </si>
  <si>
    <t>F800120107</t>
  </si>
  <si>
    <t>F/F ASSY DSVR 150 CC</t>
  </si>
  <si>
    <t>F800125507</t>
  </si>
  <si>
    <t>F800126207</t>
  </si>
  <si>
    <t>F800126307</t>
  </si>
  <si>
    <t>F/F ASSY BXR-150CC</t>
  </si>
  <si>
    <t>F800127107</t>
  </si>
  <si>
    <t>F/F ASSY DSVR-125 ST</t>
  </si>
  <si>
    <t>F800128407</t>
  </si>
  <si>
    <t>F/F ASSY DSVR -100 ( W/O DU)</t>
  </si>
  <si>
    <t>F800130707</t>
  </si>
  <si>
    <t>F/F ASSY DURO-200</t>
  </si>
  <si>
    <t>F800200104</t>
  </si>
  <si>
    <t>F/P PLSR UPG AW</t>
  </si>
  <si>
    <t>F800200204</t>
  </si>
  <si>
    <t>F800200304</t>
  </si>
  <si>
    <t>F/P DSVR 112CC</t>
  </si>
  <si>
    <t>F/P BXR</t>
  </si>
  <si>
    <t>F/P CLBR 115CC / CT-DLX</t>
  </si>
  <si>
    <t>F800200604</t>
  </si>
  <si>
    <t>F/P CRMA/ PLSR</t>
  </si>
  <si>
    <t>F800200904</t>
  </si>
  <si>
    <t>F/P ELMTR</t>
  </si>
  <si>
    <t>F800202304</t>
  </si>
  <si>
    <t>F/P PLSR UPG</t>
  </si>
  <si>
    <t>F800203104</t>
  </si>
  <si>
    <t>F/P PLSR 220CC ASSY</t>
  </si>
  <si>
    <t>F800203604</t>
  </si>
  <si>
    <t>F800204104</t>
  </si>
  <si>
    <t>F/P CT-DLX 17 WHEEL</t>
  </si>
  <si>
    <t>F800204304</t>
  </si>
  <si>
    <t>F/P XD 125CC/135CC /DSVR 100CC</t>
  </si>
  <si>
    <t>F800205404</t>
  </si>
  <si>
    <t>F/P PLSR 200CC ASSY</t>
  </si>
  <si>
    <t>F800205804</t>
  </si>
  <si>
    <t>F/P GLDTR 125</t>
  </si>
  <si>
    <t>F800207504</t>
  </si>
  <si>
    <t>F800207604</t>
  </si>
  <si>
    <t>F/P HRO  SPL</t>
  </si>
  <si>
    <t>F/P SPL PLS/DWN/DLX/PSSN</t>
  </si>
  <si>
    <t>F800207804</t>
  </si>
  <si>
    <t>F800207904</t>
  </si>
  <si>
    <t>F800208304</t>
  </si>
  <si>
    <t>F/P HRO. SS</t>
  </si>
  <si>
    <t>F800209004</t>
  </si>
  <si>
    <t>F800209604</t>
  </si>
  <si>
    <t>F/P BXR-150</t>
  </si>
  <si>
    <t>F800210804</t>
  </si>
  <si>
    <t>F800211004</t>
  </si>
  <si>
    <t>F/P CLSSC -500 CC</t>
  </si>
  <si>
    <t>F800211704</t>
  </si>
  <si>
    <t>F800212704</t>
  </si>
  <si>
    <t>F800213604</t>
  </si>
  <si>
    <t>F/P CLSSC -350 CC</t>
  </si>
  <si>
    <t>F800213804</t>
  </si>
  <si>
    <t>F/P DSVR 125 ST / DRM</t>
  </si>
  <si>
    <t>F800420507</t>
  </si>
  <si>
    <t>L' ASSY CLSSC 500 (C5) LH</t>
  </si>
  <si>
    <t>F800420607</t>
  </si>
  <si>
    <t>L' ASSY CLSSC 500 (C5) RH</t>
  </si>
  <si>
    <t>F800500575</t>
  </si>
  <si>
    <t>UND BKT PLSR DTSi</t>
  </si>
  <si>
    <t>F800507807</t>
  </si>
  <si>
    <t>UND BKT PLSR 200 NS</t>
  </si>
  <si>
    <t>F800510107</t>
  </si>
  <si>
    <t>UND BKT DSVR 125 ST</t>
  </si>
  <si>
    <t>F800600807</t>
  </si>
  <si>
    <t>F800600907</t>
  </si>
  <si>
    <t>F800601207</t>
  </si>
  <si>
    <t>F800601307</t>
  </si>
  <si>
    <t>F800601407</t>
  </si>
  <si>
    <t>F800601507</t>
  </si>
  <si>
    <t>F800601607</t>
  </si>
  <si>
    <t>F800601707</t>
  </si>
  <si>
    <t>F800601807</t>
  </si>
  <si>
    <t>F800601907</t>
  </si>
  <si>
    <t>F800602107</t>
  </si>
  <si>
    <t>F800602207</t>
  </si>
  <si>
    <t>F800602307</t>
  </si>
  <si>
    <t>F800602407</t>
  </si>
  <si>
    <t>F800602507</t>
  </si>
  <si>
    <t>F800602607</t>
  </si>
  <si>
    <t>F800602807</t>
  </si>
  <si>
    <t>F800603107</t>
  </si>
  <si>
    <t>F800603207</t>
  </si>
  <si>
    <t>F800603307</t>
  </si>
  <si>
    <t>F800603407</t>
  </si>
  <si>
    <t>F800603507</t>
  </si>
  <si>
    <t>F90200102M</t>
  </si>
  <si>
    <t>F90200202M</t>
  </si>
  <si>
    <t>F90200302M</t>
  </si>
  <si>
    <t>F90200402M</t>
  </si>
  <si>
    <t>S115100307</t>
  </si>
  <si>
    <t>S115100407</t>
  </si>
  <si>
    <t>S115100507</t>
  </si>
  <si>
    <t>S115100603</t>
  </si>
  <si>
    <t>S/A BXR AT RR</t>
  </si>
  <si>
    <t>S115101103</t>
  </si>
  <si>
    <t>S115101507</t>
  </si>
  <si>
    <t>S/A CHTK A/D FRONT</t>
  </si>
  <si>
    <t>S115101603</t>
  </si>
  <si>
    <t>S/A CLBR/UPG RR</t>
  </si>
  <si>
    <t>S115101807</t>
  </si>
  <si>
    <t>S/A HRO  CD BLACK RR</t>
  </si>
  <si>
    <t>S115101907</t>
  </si>
  <si>
    <t>S/A HRO  CD CHROME RR</t>
  </si>
  <si>
    <t>S115102007</t>
  </si>
  <si>
    <t>S/A HRO  CD RED RR</t>
  </si>
  <si>
    <t>S125100112</t>
  </si>
  <si>
    <t>S/A ACTV FRONT RH</t>
  </si>
  <si>
    <t>S130102707</t>
  </si>
  <si>
    <t>S130105107</t>
  </si>
  <si>
    <t>S130105303</t>
  </si>
  <si>
    <t>S/A PLSR-UPG RR</t>
  </si>
  <si>
    <t>S130106506</t>
  </si>
  <si>
    <t>S130106606</t>
  </si>
  <si>
    <t>S130106903</t>
  </si>
  <si>
    <t>S130109207</t>
  </si>
  <si>
    <t>S130111701</t>
  </si>
  <si>
    <t>S130112601</t>
  </si>
  <si>
    <t>S130113101</t>
  </si>
  <si>
    <t>S/A BXR -150 RR</t>
  </si>
  <si>
    <t>S135100107</t>
  </si>
  <si>
    <t>S135100207</t>
  </si>
  <si>
    <t>S/A SCOOTER FRONT</t>
  </si>
  <si>
    <t>S135100307</t>
  </si>
  <si>
    <t>S/A SCOOTER RR</t>
  </si>
  <si>
    <t>S135100607</t>
  </si>
  <si>
    <t>S135100803</t>
  </si>
  <si>
    <t>S/A PLSR OLD RR</t>
  </si>
  <si>
    <t>S135101007</t>
  </si>
  <si>
    <t>S135101207</t>
  </si>
  <si>
    <t>S135103107</t>
  </si>
  <si>
    <t>S/A HRO SPL(BLACK) RR</t>
  </si>
  <si>
    <t>S135103207</t>
  </si>
  <si>
    <t>S/A HRO  SPL (RED) RR</t>
  </si>
  <si>
    <t>S135103307</t>
  </si>
  <si>
    <t>S/A HRO SPL (CHROME) RR</t>
  </si>
  <si>
    <t>S/A HRO   SS BLACK RR</t>
  </si>
  <si>
    <t>S/A HRO  SS RED RR</t>
  </si>
  <si>
    <t>S135103803</t>
  </si>
  <si>
    <t>S/A HRO  SS CHROME RR</t>
  </si>
  <si>
    <t>S135104107</t>
  </si>
  <si>
    <t>S/A LML RR</t>
  </si>
  <si>
    <t>S135104307</t>
  </si>
  <si>
    <t>S135104407</t>
  </si>
  <si>
    <t>S135104712</t>
  </si>
  <si>
    <t>S/A SCTY PEP RR</t>
  </si>
  <si>
    <t>S1B0100201</t>
  </si>
  <si>
    <t>S1B0100501</t>
  </si>
  <si>
    <t>S20109801M</t>
  </si>
  <si>
    <t>S/A KTM Duke 790 (MONO)</t>
  </si>
  <si>
    <t>S20112101M</t>
  </si>
  <si>
    <t>S/A KTM HUSQVERNA 701 (MONO)</t>
  </si>
  <si>
    <t>S20114601M</t>
  </si>
  <si>
    <t>S/A  KAWASAKI NINJA-300 (MONO)</t>
  </si>
  <si>
    <t>S20115701M</t>
  </si>
  <si>
    <t>S/A HND SHN UPG (Red Spring)</t>
  </si>
  <si>
    <t>S20116201M</t>
  </si>
  <si>
    <t>S/A Classic 350 (Stealth black) GAS</t>
  </si>
  <si>
    <t>S20118401M</t>
  </si>
  <si>
    <t>S/A DSVR 110 /125 GAS</t>
  </si>
  <si>
    <t>S20119301M</t>
  </si>
  <si>
    <t>AIR SUSPENSION</t>
  </si>
  <si>
    <t>S20122901M</t>
  </si>
  <si>
    <t>S/A PLTNA 110CC SOS  GAS</t>
  </si>
  <si>
    <t>S230100401</t>
  </si>
  <si>
    <t>S/A 3WH FR (205- X-RR )</t>
  </si>
  <si>
    <t>S255100106</t>
  </si>
  <si>
    <t>S260100607</t>
  </si>
  <si>
    <t>S/A 3WH 1000 CC - RR</t>
  </si>
  <si>
    <t>S260100807</t>
  </si>
  <si>
    <t>S/A 3WH SPIN RR (PLASTIC)</t>
  </si>
  <si>
    <t>S260100907</t>
  </si>
  <si>
    <t>S/A 3WH DIESEL UPG</t>
  </si>
  <si>
    <t>S265100106</t>
  </si>
  <si>
    <t>S/A LML FRONT</t>
  </si>
  <si>
    <t>S265100406</t>
  </si>
  <si>
    <t>S265100606</t>
  </si>
  <si>
    <t>S265101107</t>
  </si>
  <si>
    <t>S30100301M</t>
  </si>
  <si>
    <t>S/A CR-GO FRONT</t>
  </si>
  <si>
    <t>S30100401M</t>
  </si>
  <si>
    <t>S/A CR-GO REAR</t>
  </si>
  <si>
    <t>S30101001M</t>
  </si>
  <si>
    <t>S/A MAXIMA REAR</t>
  </si>
  <si>
    <t>S330100303</t>
  </si>
  <si>
    <t>S/A DSVR 135CC GAS</t>
  </si>
  <si>
    <t>S330100403</t>
  </si>
  <si>
    <t>S330100703</t>
  </si>
  <si>
    <t>S330100803</t>
  </si>
  <si>
    <t>S330101703</t>
  </si>
  <si>
    <t>S/A PLSR 180CC GAS</t>
  </si>
  <si>
    <t>S330101901</t>
  </si>
  <si>
    <t>S330102601</t>
  </si>
  <si>
    <t>S/A PLSR 150CC GAS BLACK</t>
  </si>
  <si>
    <t>S330102901</t>
  </si>
  <si>
    <t>S/A PLSR 220CC GAS BLACK</t>
  </si>
  <si>
    <t>S380100401</t>
  </si>
  <si>
    <t>S3C0100101</t>
  </si>
  <si>
    <t>S3C0100201</t>
  </si>
  <si>
    <t>S95100201M</t>
  </si>
  <si>
    <t>S95100601M</t>
  </si>
  <si>
    <t>S/A HRO SPL PLUS RR</t>
  </si>
  <si>
    <t>S95100701M</t>
  </si>
  <si>
    <t>S95101201M</t>
  </si>
  <si>
    <t>S/A HRO GLMR (Plated)</t>
  </si>
  <si>
    <t>Qty -11</t>
  </si>
  <si>
    <t>Billing -11</t>
  </si>
  <si>
    <t>Qty -12</t>
  </si>
  <si>
    <t>Billing -12</t>
  </si>
  <si>
    <t>ETL AFTER MARKET ORDER FORMAT 2019-20</t>
  </si>
  <si>
    <t>Qty -31</t>
  </si>
  <si>
    <t>Billing -31</t>
  </si>
  <si>
    <t>Qty -51</t>
  </si>
  <si>
    <t>Billing -51</t>
  </si>
  <si>
    <t>Qty -40</t>
  </si>
  <si>
    <t>Billing -30</t>
  </si>
  <si>
    <t>Billing -32</t>
  </si>
  <si>
    <t>Qty -30.1</t>
  </si>
  <si>
    <t>Billing -30.1</t>
  </si>
  <si>
    <t>Billing -61</t>
  </si>
  <si>
    <t>City Name</t>
  </si>
  <si>
    <t>City Name-2</t>
  </si>
  <si>
    <t>Customer Code</t>
  </si>
  <si>
    <t>2 &amp;3 WH CLUTCH PARTS</t>
  </si>
  <si>
    <t>2 &amp; 3 WH BRAKE PARTS</t>
  </si>
  <si>
    <t>FRONT FORK &amp; PARTS</t>
  </si>
  <si>
    <t>FRICTION CLUTCH ALL</t>
  </si>
  <si>
    <t>CABLES</t>
  </si>
  <si>
    <t>Connecting Rod</t>
  </si>
  <si>
    <t>FORK PIPES</t>
  </si>
  <si>
    <t>2 &amp; 3 WH SUSPENSION</t>
  </si>
  <si>
    <t>GAS FILLED SHOX</t>
  </si>
  <si>
    <t>Mat.Pricing Grp</t>
  </si>
  <si>
    <t>s130102707</t>
  </si>
  <si>
    <t>s30100201o</t>
  </si>
  <si>
    <t>s260100607</t>
  </si>
  <si>
    <t>27-02-2019 (V15)</t>
  </si>
  <si>
    <t>DINESH AUTO DEAL</t>
  </si>
  <si>
    <t>ROURKELA</t>
  </si>
  <si>
    <t>SAMBIT KUMAR DAS</t>
  </si>
  <si>
    <t>Name</t>
  </si>
  <si>
    <t>Customer City</t>
  </si>
  <si>
    <t>Q1 TGT</t>
  </si>
  <si>
    <t>APR</t>
  </si>
  <si>
    <t>MAY</t>
  </si>
  <si>
    <t>JUN</t>
  </si>
  <si>
    <t>Q1-ACD</t>
  </si>
  <si>
    <t>Q2 TGT</t>
  </si>
  <si>
    <t>JUL</t>
  </si>
  <si>
    <t>AUG</t>
  </si>
  <si>
    <t>SEP</t>
  </si>
  <si>
    <t>Q2-ACD</t>
  </si>
  <si>
    <t>Q3 TGT</t>
  </si>
  <si>
    <t>OCT</t>
  </si>
  <si>
    <t>NOV</t>
  </si>
  <si>
    <t>DEC</t>
  </si>
  <si>
    <t>Q3-ACD</t>
  </si>
  <si>
    <t xml:space="preserve">Q4 </t>
  </si>
  <si>
    <t>JAN</t>
  </si>
  <si>
    <t>FEB</t>
  </si>
  <si>
    <t>MAR</t>
  </si>
  <si>
    <t>Q4-ACD</t>
  </si>
  <si>
    <t>19-20 ACD</t>
  </si>
  <si>
    <t>SAMBIT</t>
  </si>
  <si>
    <t>AUTO POINT</t>
  </si>
  <si>
    <t>SAMBALPUR</t>
  </si>
  <si>
    <t>ORISSA ENTERPRISES</t>
  </si>
  <si>
    <t>RAJ DISTRIBUTORS</t>
  </si>
  <si>
    <t>BORIGUMMA</t>
  </si>
  <si>
    <t>SRI RAM AUTOMOBILES</t>
  </si>
  <si>
    <t>BOLANGIR</t>
  </si>
  <si>
    <t>SHIV SHAKTI LUB</t>
  </si>
  <si>
    <t>RAYAGADA</t>
  </si>
  <si>
    <t>ODISHA-II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</si>
</sst>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###0;###0"/>
    <numFmt numFmtId="166" formatCode="000.00"/>
  </numFmts>
  <fonts count="4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151616"/>
      <name val="Times New Roman"/>
      <family val="1"/>
    </font>
    <font>
      <sz val="9"/>
      <name val="Times New Roman"/>
      <family val="1"/>
    </font>
    <font>
      <sz val="10"/>
      <color rgb="FF000000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5"/>
      <name val="Arial"/>
      <family val="2"/>
    </font>
    <font>
      <b/>
      <sz val="10"/>
      <color indexed="9"/>
      <name val="Arial"/>
      <family val="2"/>
    </font>
    <font>
      <b/>
      <sz val="10"/>
      <color indexed="42"/>
      <name val="Arial"/>
      <family val="2"/>
    </font>
    <font>
      <b/>
      <sz val="16"/>
      <color indexed="1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0"/>
      <color indexed="8"/>
      <name val="Comic Sans MS"/>
      <family val="4"/>
    </font>
    <font>
      <b/>
      <sz val="10"/>
      <name val="Comic Sans MS"/>
      <family val="4"/>
    </font>
    <font>
      <b/>
      <sz val="10"/>
      <color indexed="10"/>
      <name val="Comic Sans MS"/>
      <family val="4"/>
    </font>
    <font>
      <sz val="10"/>
      <name val="Comic Sans MS"/>
      <family val="4"/>
    </font>
    <font>
      <b/>
      <sz val="10"/>
      <color theme="1"/>
      <name val="Arial"/>
      <family val="2"/>
    </font>
    <font>
      <sz val="10"/>
      <color indexed="10"/>
      <name val="Comic Sans MS"/>
      <family val="4"/>
    </font>
    <font>
      <sz val="10"/>
      <color theme="1"/>
      <name val="Arial"/>
      <family val="2"/>
    </font>
    <font>
      <b/>
      <sz val="11"/>
      <color indexed="8"/>
      <name val="Comic Sans MS"/>
      <family val="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36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4"/>
      <name val="Arial"/>
      <family val="2"/>
    </font>
    <font>
      <b/>
      <sz val="36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CE6F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theme="3" tint="0.59996337778862885"/>
      </bottom>
      <diagonal/>
    </border>
    <border>
      <left/>
      <right/>
      <top style="dotted">
        <color theme="3" tint="0.59996337778862885"/>
      </top>
      <bottom style="dotted">
        <color theme="3" tint="0.59996337778862885"/>
      </bottom>
      <diagonal/>
    </border>
    <border>
      <left/>
      <right/>
      <top style="dotted">
        <color theme="3" tint="0.5999633777886288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0" borderId="0"/>
    <xf numFmtId="0" fontId="2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10" fillId="4" borderId="0" xfId="2" applyFill="1"/>
    <xf numFmtId="0" fontId="10" fillId="4" borderId="0" xfId="2" applyFill="1" applyAlignment="1">
      <alignment vertical="center"/>
    </xf>
    <xf numFmtId="0" fontId="10" fillId="4" borderId="0" xfId="2" applyFill="1" applyAlignment="1">
      <alignment horizontal="left"/>
    </xf>
    <xf numFmtId="0" fontId="12" fillId="4" borderId="0" xfId="2" applyFont="1" applyFill="1"/>
    <xf numFmtId="0" fontId="13" fillId="0" borderId="0" xfId="2" applyFont="1"/>
    <xf numFmtId="0" fontId="14" fillId="4" borderId="0" xfId="2" applyFont="1" applyFill="1" applyAlignment="1">
      <alignment vertical="center"/>
    </xf>
    <xf numFmtId="0" fontId="15" fillId="4" borderId="0" xfId="2" applyFont="1" applyFill="1" applyAlignment="1">
      <alignment horizontal="left" vertical="center"/>
    </xf>
    <xf numFmtId="0" fontId="15" fillId="4" borderId="0" xfId="2" applyFont="1" applyFill="1" applyAlignment="1">
      <alignment vertical="center"/>
    </xf>
    <xf numFmtId="0" fontId="17" fillId="5" borderId="0" xfId="2" applyFont="1" applyFill="1" applyAlignment="1">
      <alignment horizontal="center"/>
    </xf>
    <xf numFmtId="0" fontId="13" fillId="0" borderId="0" xfId="2" applyFont="1" applyAlignment="1">
      <alignment vertical="center"/>
    </xf>
    <xf numFmtId="0" fontId="19" fillId="5" borderId="0" xfId="2" applyFont="1" applyFill="1" applyAlignment="1">
      <alignment horizontal="center" vertical="center" wrapText="1"/>
    </xf>
    <xf numFmtId="0" fontId="18" fillId="5" borderId="0" xfId="2" applyFont="1" applyFill="1" applyAlignment="1">
      <alignment horizontal="center" vertical="center"/>
    </xf>
    <xf numFmtId="0" fontId="13" fillId="5" borderId="0" xfId="2" applyFont="1" applyFill="1" applyAlignment="1">
      <alignment horizontal="center"/>
    </xf>
    <xf numFmtId="0" fontId="13" fillId="0" borderId="0" xfId="2" applyFont="1" applyAlignment="1">
      <alignment horizontal="center"/>
    </xf>
    <xf numFmtId="14" fontId="18" fillId="5" borderId="0" xfId="2" applyNumberFormat="1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0" fontId="18" fillId="0" borderId="0" xfId="2" applyFont="1"/>
    <xf numFmtId="0" fontId="23" fillId="5" borderId="0" xfId="2" applyFont="1" applyFill="1" applyAlignment="1">
      <alignment horizontal="center" vertical="center" wrapText="1"/>
    </xf>
    <xf numFmtId="0" fontId="24" fillId="5" borderId="0" xfId="2" applyFont="1" applyFill="1" applyAlignment="1">
      <alignment horizontal="center" vertical="center" wrapText="1"/>
    </xf>
    <xf numFmtId="0" fontId="25" fillId="5" borderId="0" xfId="2" applyFont="1" applyFill="1" applyAlignment="1">
      <alignment horizontal="center" vertical="center" wrapText="1"/>
    </xf>
    <xf numFmtId="0" fontId="26" fillId="5" borderId="0" xfId="2" applyFont="1" applyFill="1" applyAlignment="1">
      <alignment horizontal="center" vertical="center"/>
    </xf>
    <xf numFmtId="0" fontId="24" fillId="5" borderId="0" xfId="2" applyFont="1" applyFill="1" applyAlignment="1">
      <alignment horizontal="center"/>
    </xf>
    <xf numFmtId="0" fontId="28" fillId="5" borderId="0" xfId="2" applyFont="1" applyFill="1"/>
    <xf numFmtId="0" fontId="25" fillId="5" borderId="0" xfId="2" applyFont="1" applyFill="1"/>
    <xf numFmtId="0" fontId="25" fillId="5" borderId="0" xfId="2" applyFont="1" applyFill="1" applyAlignment="1">
      <alignment horizontal="center"/>
    </xf>
    <xf numFmtId="0" fontId="28" fillId="5" borderId="0" xfId="2" applyFont="1" applyFill="1" applyAlignment="1">
      <alignment horizontal="center"/>
    </xf>
    <xf numFmtId="164" fontId="30" fillId="5" borderId="0" xfId="4" applyFont="1" applyFill="1" applyAlignment="1">
      <alignment vertical="center"/>
    </xf>
    <xf numFmtId="4" fontId="10" fillId="4" borderId="0" xfId="2" applyNumberFormat="1" applyFill="1"/>
    <xf numFmtId="164" fontId="30" fillId="4" borderId="0" xfId="4" applyFont="1" applyFill="1" applyAlignment="1">
      <alignment vertical="center"/>
    </xf>
    <xf numFmtId="4" fontId="22" fillId="7" borderId="29" xfId="2" applyNumberFormat="1" applyFont="1" applyFill="1" applyBorder="1" applyAlignment="1">
      <alignment horizontal="center" vertical="center" wrapText="1"/>
    </xf>
    <xf numFmtId="0" fontId="29" fillId="4" borderId="0" xfId="2" applyFont="1" applyFill="1"/>
    <xf numFmtId="4" fontId="29" fillId="4" borderId="0" xfId="2" applyNumberFormat="1" applyFont="1" applyFill="1"/>
    <xf numFmtId="0" fontId="10" fillId="0" borderId="0" xfId="2"/>
    <xf numFmtId="0" fontId="10" fillId="0" borderId="0" xfId="2" applyAlignment="1">
      <alignment vertical="center"/>
    </xf>
    <xf numFmtId="0" fontId="13" fillId="4" borderId="0" xfId="2" applyFont="1" applyFill="1"/>
    <xf numFmtId="0" fontId="29" fillId="0" borderId="0" xfId="2" applyFont="1"/>
    <xf numFmtId="0" fontId="27" fillId="0" borderId="0" xfId="0" applyFont="1" applyAlignment="1">
      <alignment horizontal="center" vertical="center" wrapText="1"/>
    </xf>
    <xf numFmtId="4" fontId="13" fillId="0" borderId="0" xfId="2" applyNumberFormat="1" applyFont="1"/>
    <xf numFmtId="0" fontId="29" fillId="2" borderId="0" xfId="2" applyFont="1" applyFill="1"/>
    <xf numFmtId="0" fontId="29" fillId="8" borderId="0" xfId="2" applyFont="1" applyFill="1"/>
    <xf numFmtId="0" fontId="13" fillId="0" borderId="0" xfId="2" quotePrefix="1" applyFont="1"/>
    <xf numFmtId="4" fontId="29" fillId="0" borderId="0" xfId="2" applyNumberFormat="1" applyFont="1"/>
    <xf numFmtId="4" fontId="13" fillId="0" borderId="0" xfId="2" quotePrefix="1" applyNumberFormat="1" applyFont="1"/>
    <xf numFmtId="0" fontId="10" fillId="7" borderId="0" xfId="2" applyFill="1"/>
    <xf numFmtId="0" fontId="18" fillId="7" borderId="0" xfId="2" applyFont="1" applyFill="1"/>
    <xf numFmtId="0" fontId="18" fillId="7" borderId="0" xfId="2" applyFont="1" applyFill="1" applyAlignment="1">
      <alignment horizontal="center"/>
    </xf>
    <xf numFmtId="0" fontId="10" fillId="7" borderId="0" xfId="2" applyFill="1" applyAlignment="1">
      <alignment horizontal="center"/>
    </xf>
    <xf numFmtId="0" fontId="10" fillId="7" borderId="0" xfId="2" applyFill="1" applyAlignment="1">
      <alignment vertical="center"/>
    </xf>
    <xf numFmtId="0" fontId="10" fillId="7" borderId="0" xfId="2" applyFill="1" applyAlignment="1">
      <alignment horizontal="left"/>
    </xf>
    <xf numFmtId="4" fontId="10" fillId="7" borderId="0" xfId="2" applyNumberFormat="1" applyFill="1"/>
    <xf numFmtId="4" fontId="10" fillId="7" borderId="0" xfId="2" applyNumberFormat="1" applyFill="1" applyAlignment="1">
      <alignment vertical="center"/>
    </xf>
    <xf numFmtId="4" fontId="10" fillId="7" borderId="0" xfId="2" applyNumberFormat="1" applyFill="1" applyAlignment="1">
      <alignment horizontal="left"/>
    </xf>
    <xf numFmtId="0" fontId="29" fillId="7" borderId="0" xfId="2" applyFont="1" applyFill="1"/>
    <xf numFmtId="4" fontId="29" fillId="7" borderId="0" xfId="2" applyNumberFormat="1" applyFont="1" applyFill="1"/>
    <xf numFmtId="39" fontId="13" fillId="0" borderId="0" xfId="2" applyNumberFormat="1" applyFont="1"/>
    <xf numFmtId="0" fontId="18" fillId="10" borderId="36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3" fillId="11" borderId="9" xfId="2" applyFont="1" applyFill="1" applyBorder="1" applyAlignment="1">
      <alignment horizontal="left" vertical="center"/>
    </xf>
    <xf numFmtId="0" fontId="13" fillId="11" borderId="0" xfId="2" applyFont="1" applyFill="1" applyAlignment="1">
      <alignment horizontal="left" vertical="center"/>
    </xf>
    <xf numFmtId="0" fontId="13" fillId="11" borderId="14" xfId="2" applyFont="1" applyFill="1" applyBorder="1" applyAlignment="1">
      <alignment horizontal="left" vertical="center"/>
    </xf>
    <xf numFmtId="0" fontId="34" fillId="11" borderId="1" xfId="2" applyFont="1" applyFill="1" applyBorder="1" applyAlignment="1">
      <alignment horizontal="center" vertical="center"/>
    </xf>
    <xf numFmtId="0" fontId="34" fillId="11" borderId="1" xfId="2" applyFont="1" applyFill="1" applyBorder="1" applyAlignment="1">
      <alignment horizontal="center" vertical="center" wrapText="1"/>
    </xf>
    <xf numFmtId="0" fontId="34" fillId="11" borderId="3" xfId="2" applyFont="1" applyFill="1" applyBorder="1" applyAlignment="1">
      <alignment vertical="center" wrapText="1"/>
    </xf>
    <xf numFmtId="0" fontId="34" fillId="11" borderId="22" xfId="2" applyFont="1" applyFill="1" applyBorder="1" applyAlignment="1">
      <alignment horizontal="center" vertical="center" wrapText="1"/>
    </xf>
    <xf numFmtId="0" fontId="34" fillId="11" borderId="0" xfId="2" applyFont="1" applyFill="1" applyAlignment="1">
      <alignment horizontal="center" vertical="center" wrapText="1"/>
    </xf>
    <xf numFmtId="0" fontId="38" fillId="11" borderId="2" xfId="2" applyFont="1" applyFill="1" applyBorder="1" applyAlignment="1">
      <alignment horizontal="center" vertical="center" wrapText="1"/>
    </xf>
    <xf numFmtId="0" fontId="38" fillId="11" borderId="0" xfId="2" applyFont="1" applyFill="1" applyAlignment="1">
      <alignment horizontal="center" vertical="center" wrapText="1"/>
    </xf>
    <xf numFmtId="0" fontId="38" fillId="11" borderId="0" xfId="2" applyFont="1" applyFill="1" applyAlignment="1">
      <alignment vertical="center"/>
    </xf>
    <xf numFmtId="0" fontId="38" fillId="11" borderId="19" xfId="2" applyFont="1" applyFill="1" applyBorder="1" applyAlignment="1">
      <alignment horizontal="left" vertical="center"/>
    </xf>
    <xf numFmtId="1" fontId="41" fillId="11" borderId="29" xfId="2" applyNumberFormat="1" applyFont="1" applyFill="1" applyBorder="1" applyAlignment="1">
      <alignment horizontal="center" vertical="center" wrapText="1"/>
    </xf>
    <xf numFmtId="0" fontId="41" fillId="6" borderId="29" xfId="2" applyFont="1" applyFill="1" applyBorder="1" applyAlignment="1">
      <alignment horizontal="center" vertical="center" wrapText="1"/>
    </xf>
    <xf numFmtId="1" fontId="41" fillId="11" borderId="30" xfId="2" applyNumberFormat="1" applyFont="1" applyFill="1" applyBorder="1" applyAlignment="1">
      <alignment horizontal="center" vertical="center" wrapText="1"/>
    </xf>
    <xf numFmtId="0" fontId="41" fillId="6" borderId="30" xfId="2" applyFont="1" applyFill="1" applyBorder="1" applyAlignment="1">
      <alignment horizontal="center" vertical="center" wrapText="1"/>
    </xf>
    <xf numFmtId="1" fontId="41" fillId="11" borderId="31" xfId="2" applyNumberFormat="1" applyFont="1" applyFill="1" applyBorder="1" applyAlignment="1">
      <alignment horizontal="center" vertical="center" wrapText="1"/>
    </xf>
    <xf numFmtId="0" fontId="41" fillId="6" borderId="31" xfId="2" applyFont="1" applyFill="1" applyBorder="1" applyAlignment="1">
      <alignment horizontal="center" vertical="center" wrapText="1"/>
    </xf>
    <xf numFmtId="0" fontId="34" fillId="12" borderId="29" xfId="2" applyFont="1" applyFill="1" applyBorder="1" applyAlignment="1">
      <alignment horizontal="center" vertical="center" wrapText="1"/>
    </xf>
    <xf numFmtId="0" fontId="41" fillId="12" borderId="30" xfId="2" applyFont="1" applyFill="1" applyBorder="1" applyAlignment="1">
      <alignment horizontal="left" vertical="center" wrapText="1"/>
    </xf>
    <xf numFmtId="0" fontId="41" fillId="12" borderId="30" xfId="2" applyFont="1" applyFill="1" applyBorder="1" applyAlignment="1">
      <alignment horizontal="center" vertical="center" wrapText="1"/>
    </xf>
    <xf numFmtId="4" fontId="41" fillId="12" borderId="30" xfId="2" applyNumberFormat="1" applyFont="1" applyFill="1" applyBorder="1" applyAlignment="1">
      <alignment horizontal="center" vertical="center" wrapText="1"/>
    </xf>
    <xf numFmtId="2" fontId="41" fillId="12" borderId="30" xfId="2" applyNumberFormat="1" applyFont="1" applyFill="1" applyBorder="1" applyAlignment="1">
      <alignment horizontal="center" vertical="center" wrapText="1"/>
    </xf>
    <xf numFmtId="0" fontId="41" fillId="12" borderId="31" xfId="2" applyFont="1" applyFill="1" applyBorder="1" applyAlignment="1">
      <alignment horizontal="left" vertical="center" wrapText="1"/>
    </xf>
    <xf numFmtId="0" fontId="41" fillId="12" borderId="31" xfId="2" applyFont="1" applyFill="1" applyBorder="1" applyAlignment="1">
      <alignment horizontal="center" vertical="center" wrapText="1"/>
    </xf>
    <xf numFmtId="4" fontId="41" fillId="12" borderId="31" xfId="2" applyNumberFormat="1" applyFont="1" applyFill="1" applyBorder="1" applyAlignment="1">
      <alignment horizontal="center" vertical="center" wrapText="1"/>
    </xf>
    <xf numFmtId="0" fontId="34" fillId="12" borderId="29" xfId="2" applyFont="1" applyFill="1" applyBorder="1" applyAlignment="1">
      <alignment horizontal="left" vertical="center" wrapText="1"/>
    </xf>
    <xf numFmtId="0" fontId="35" fillId="12" borderId="12" xfId="2" applyFont="1" applyFill="1" applyBorder="1" applyAlignment="1">
      <alignment horizontal="center" vertical="center"/>
    </xf>
    <xf numFmtId="0" fontId="35" fillId="12" borderId="0" xfId="2" applyFont="1" applyFill="1" applyAlignment="1">
      <alignment horizontal="center" vertical="center"/>
    </xf>
    <xf numFmtId="0" fontId="35" fillId="12" borderId="19" xfId="2" applyFont="1" applyFill="1" applyBorder="1" applyAlignment="1">
      <alignment horizontal="center" vertical="center"/>
    </xf>
    <xf numFmtId="0" fontId="37" fillId="12" borderId="0" xfId="2" applyFont="1" applyFill="1" applyAlignment="1">
      <alignment horizontal="center" vertical="center" wrapText="1"/>
    </xf>
    <xf numFmtId="0" fontId="40" fillId="12" borderId="0" xfId="2" applyFont="1" applyFill="1" applyAlignment="1">
      <alignment horizontal="center" vertical="center" wrapText="1"/>
    </xf>
    <xf numFmtId="1" fontId="41" fillId="12" borderId="29" xfId="2" applyNumberFormat="1" applyFont="1" applyFill="1" applyBorder="1" applyAlignment="1">
      <alignment horizontal="left" vertical="center" wrapText="1"/>
    </xf>
    <xf numFmtId="1" fontId="41" fillId="12" borderId="30" xfId="2" applyNumberFormat="1" applyFont="1" applyFill="1" applyBorder="1" applyAlignment="1">
      <alignment horizontal="left" vertical="center" wrapText="1"/>
    </xf>
    <xf numFmtId="1" fontId="41" fillId="12" borderId="31" xfId="2" applyNumberFormat="1" applyFont="1" applyFill="1" applyBorder="1" applyAlignment="1">
      <alignment horizontal="left" vertical="center" wrapText="1"/>
    </xf>
    <xf numFmtId="0" fontId="35" fillId="12" borderId="29" xfId="2" applyFont="1" applyFill="1" applyBorder="1" applyAlignment="1">
      <alignment horizontal="center" vertical="center" wrapText="1"/>
    </xf>
    <xf numFmtId="0" fontId="35" fillId="12" borderId="30" xfId="2" applyFont="1" applyFill="1" applyBorder="1" applyAlignment="1">
      <alignment horizontal="center" vertical="center" wrapText="1"/>
    </xf>
    <xf numFmtId="0" fontId="13" fillId="11" borderId="8" xfId="2" applyFont="1" applyFill="1" applyBorder="1" applyAlignment="1">
      <alignment vertical="center"/>
    </xf>
    <xf numFmtId="0" fontId="42" fillId="11" borderId="0" xfId="2" applyFont="1" applyFill="1" applyAlignment="1">
      <alignment horizontal="center" vertical="center"/>
    </xf>
    <xf numFmtId="0" fontId="18" fillId="11" borderId="10" xfId="2" applyFont="1" applyFill="1" applyBorder="1" applyAlignment="1">
      <alignment horizontal="left" vertical="center"/>
    </xf>
    <xf numFmtId="0" fontId="18" fillId="11" borderId="11" xfId="2" applyFont="1" applyFill="1" applyBorder="1" applyAlignment="1">
      <alignment horizontal="left" vertical="center"/>
    </xf>
    <xf numFmtId="0" fontId="18" fillId="11" borderId="12" xfId="2" applyFont="1" applyFill="1" applyBorder="1" applyAlignment="1">
      <alignment horizontal="right" vertical="center"/>
    </xf>
    <xf numFmtId="0" fontId="13" fillId="11" borderId="13" xfId="2" applyFont="1" applyFill="1" applyBorder="1" applyAlignment="1">
      <alignment vertical="center"/>
    </xf>
    <xf numFmtId="0" fontId="18" fillId="11" borderId="0" xfId="2" applyFont="1" applyFill="1" applyAlignment="1">
      <alignment horizontal="center" vertical="center"/>
    </xf>
    <xf numFmtId="0" fontId="18" fillId="11" borderId="15" xfId="2" applyFont="1" applyFill="1" applyBorder="1" applyAlignment="1">
      <alignment horizontal="left" vertical="center"/>
    </xf>
    <xf numFmtId="0" fontId="18" fillId="11" borderId="16" xfId="2" applyFont="1" applyFill="1" applyBorder="1" applyAlignment="1">
      <alignment horizontal="left" vertical="center"/>
    </xf>
    <xf numFmtId="0" fontId="18" fillId="11" borderId="0" xfId="2" applyFont="1" applyFill="1" applyAlignment="1">
      <alignment horizontal="right" vertical="center"/>
    </xf>
    <xf numFmtId="0" fontId="10" fillId="11" borderId="17" xfId="2" applyFill="1" applyBorder="1" applyAlignment="1">
      <alignment horizontal="left" vertical="center"/>
    </xf>
    <xf numFmtId="0" fontId="10" fillId="11" borderId="18" xfId="2" applyFill="1" applyBorder="1" applyAlignment="1">
      <alignment horizontal="left" vertical="center"/>
    </xf>
    <xf numFmtId="0" fontId="10" fillId="11" borderId="19" xfId="2" applyFill="1" applyBorder="1" applyAlignment="1">
      <alignment vertical="center"/>
    </xf>
    <xf numFmtId="166" fontId="34" fillId="12" borderId="22" xfId="2" applyNumberFormat="1" applyFont="1" applyFill="1" applyBorder="1" applyAlignment="1">
      <alignment horizontal="left" vertical="center"/>
    </xf>
    <xf numFmtId="0" fontId="34" fillId="11" borderId="13" xfId="2" applyFont="1" applyFill="1" applyBorder="1" applyAlignment="1">
      <alignment vertical="center"/>
    </xf>
    <xf numFmtId="0" fontId="34" fillId="11" borderId="0" xfId="2" applyFont="1" applyFill="1" applyAlignment="1">
      <alignment vertical="center"/>
    </xf>
    <xf numFmtId="0" fontId="34" fillId="11" borderId="13" xfId="2" applyFont="1" applyFill="1" applyBorder="1" applyAlignment="1">
      <alignment horizontal="center" vertical="center"/>
    </xf>
    <xf numFmtId="0" fontId="34" fillId="11" borderId="0" xfId="2" applyFont="1" applyFill="1" applyAlignment="1">
      <alignment horizontal="center" vertical="center"/>
    </xf>
    <xf numFmtId="0" fontId="38" fillId="11" borderId="13" xfId="2" applyFont="1" applyFill="1" applyBorder="1" applyAlignment="1">
      <alignment horizontal="center" vertical="center"/>
    </xf>
    <xf numFmtId="0" fontId="38" fillId="11" borderId="0" xfId="2" applyFont="1" applyFill="1" applyAlignment="1">
      <alignment horizontal="center" vertical="center"/>
    </xf>
    <xf numFmtId="0" fontId="38" fillId="11" borderId="13" xfId="2" applyFont="1" applyFill="1" applyBorder="1" applyAlignment="1">
      <alignment vertical="center"/>
    </xf>
    <xf numFmtId="0" fontId="38" fillId="11" borderId="0" xfId="2" applyFont="1" applyFill="1" applyAlignment="1">
      <alignment horizontal="left" vertical="center"/>
    </xf>
    <xf numFmtId="0" fontId="35" fillId="9" borderId="1" xfId="2" applyFont="1" applyFill="1" applyBorder="1" applyAlignment="1">
      <alignment horizontal="center" vertical="center"/>
    </xf>
    <xf numFmtId="0" fontId="34" fillId="11" borderId="20" xfId="2" applyFont="1" applyFill="1" applyBorder="1" applyAlignment="1">
      <alignment horizontal="left" vertical="center"/>
    </xf>
    <xf numFmtId="0" fontId="38" fillId="11" borderId="19" xfId="2" applyFont="1" applyFill="1" applyBorder="1" applyAlignment="1">
      <alignment horizontal="center" vertical="center"/>
    </xf>
    <xf numFmtId="4" fontId="38" fillId="11" borderId="19" xfId="2" applyNumberFormat="1" applyFont="1" applyFill="1" applyBorder="1" applyAlignment="1">
      <alignment vertical="center"/>
    </xf>
    <xf numFmtId="0" fontId="38" fillId="11" borderId="19" xfId="2" applyFont="1" applyFill="1" applyBorder="1" applyAlignment="1">
      <alignment vertical="center"/>
    </xf>
    <xf numFmtId="0" fontId="34" fillId="11" borderId="3" xfId="2" applyFont="1" applyFill="1" applyBorder="1" applyAlignment="1">
      <alignment horizontal="center" vertical="center" wrapText="1"/>
    </xf>
    <xf numFmtId="0" fontId="38" fillId="11" borderId="29" xfId="2" applyFont="1" applyFill="1" applyBorder="1" applyAlignment="1">
      <alignment horizontal="center" vertical="center" wrapText="1"/>
    </xf>
    <xf numFmtId="0" fontId="38" fillId="11" borderId="30" xfId="2" applyFont="1" applyFill="1" applyBorder="1" applyAlignment="1">
      <alignment horizontal="center" vertical="center" wrapText="1"/>
    </xf>
    <xf numFmtId="0" fontId="38" fillId="11" borderId="31" xfId="2" applyFont="1" applyFill="1" applyBorder="1" applyAlignment="1">
      <alignment horizontal="center" vertical="center" wrapText="1"/>
    </xf>
    <xf numFmtId="4" fontId="33" fillId="9" borderId="1" xfId="4" applyNumberFormat="1" applyFont="1" applyFill="1" applyBorder="1" applyAlignment="1">
      <alignment vertical="center"/>
    </xf>
    <xf numFmtId="0" fontId="18" fillId="10" borderId="3" xfId="0" applyFont="1" applyFill="1" applyBorder="1" applyAlignment="1">
      <alignment horizontal="left" vertical="center" wrapText="1"/>
    </xf>
    <xf numFmtId="0" fontId="18" fillId="10" borderId="3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32" fillId="2" borderId="0" xfId="0" applyFont="1" applyFill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165" fontId="6" fillId="0" borderId="0" xfId="1" applyNumberFormat="1" applyFont="1" applyAlignment="1">
      <alignment horizontal="left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8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45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165" fontId="7" fillId="0" borderId="0" xfId="1" applyNumberFormat="1" applyFont="1" applyAlignment="1">
      <alignment horizontal="center" vertical="center" wrapText="1"/>
    </xf>
    <xf numFmtId="9" fontId="7" fillId="0" borderId="0" xfId="1" applyNumberFormat="1" applyFont="1" applyAlignment="1">
      <alignment horizontal="center" vertical="center" wrapText="1"/>
    </xf>
    <xf numFmtId="4" fontId="7" fillId="0" borderId="0" xfId="1" applyNumberFormat="1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" fontId="45" fillId="0" borderId="0" xfId="1" applyNumberFormat="1" applyFont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2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9" fontId="7" fillId="0" borderId="0" xfId="1" applyNumberFormat="1" applyFont="1" applyAlignment="1">
      <alignment horizontal="center" vertical="center"/>
    </xf>
    <xf numFmtId="4" fontId="7" fillId="0" borderId="0" xfId="1" applyNumberFormat="1" applyFont="1" applyAlignment="1">
      <alignment horizontal="center" vertical="center"/>
    </xf>
    <xf numFmtId="0" fontId="1" fillId="0" borderId="1" xfId="12" applyBorder="1"/>
    <xf numFmtId="0" fontId="46" fillId="9" borderId="1" xfId="12" applyFont="1" applyFill="1" applyBorder="1" applyAlignment="1">
      <alignment horizontal="center"/>
    </xf>
    <xf numFmtId="0" fontId="18" fillId="10" borderId="23" xfId="0" applyFont="1" applyFill="1" applyBorder="1" applyAlignment="1">
      <alignment horizontal="center"/>
    </xf>
    <xf numFmtId="0" fontId="21" fillId="11" borderId="1" xfId="2" applyFont="1" applyFill="1" applyBorder="1" applyAlignment="1">
      <alignment horizontal="center" vertical="center"/>
    </xf>
    <xf numFmtId="0" fontId="33" fillId="11" borderId="0" xfId="2" applyFont="1" applyFill="1" applyAlignment="1">
      <alignment horizontal="left" vertical="center"/>
    </xf>
    <xf numFmtId="2" fontId="42" fillId="12" borderId="8" xfId="2" applyNumberFormat="1" applyFont="1" applyFill="1" applyBorder="1" applyAlignment="1">
      <alignment horizontal="center" vertical="center" wrapText="1"/>
    </xf>
    <xf numFmtId="2" fontId="42" fillId="12" borderId="13" xfId="2" applyNumberFormat="1" applyFont="1" applyFill="1" applyBorder="1" applyAlignment="1">
      <alignment horizontal="center" vertical="center" wrapText="1"/>
    </xf>
    <xf numFmtId="2" fontId="42" fillId="12" borderId="20" xfId="2" applyNumberFormat="1" applyFont="1" applyFill="1" applyBorder="1" applyAlignment="1">
      <alignment horizontal="center" vertical="center" wrapText="1"/>
    </xf>
    <xf numFmtId="0" fontId="34" fillId="11" borderId="0" xfId="2" applyFont="1" applyFill="1" applyAlignment="1">
      <alignment horizontal="left" vertical="center"/>
    </xf>
    <xf numFmtId="0" fontId="11" fillId="4" borderId="4" xfId="2" applyFont="1" applyFill="1" applyBorder="1" applyAlignment="1">
      <alignment horizontal="center"/>
    </xf>
    <xf numFmtId="0" fontId="11" fillId="4" borderId="5" xfId="2" applyFont="1" applyFill="1" applyBorder="1" applyAlignment="1">
      <alignment horizontal="center"/>
    </xf>
    <xf numFmtId="0" fontId="11" fillId="4" borderId="6" xfId="2" applyFont="1" applyFill="1" applyBorder="1" applyAlignment="1">
      <alignment horizontal="center"/>
    </xf>
    <xf numFmtId="0" fontId="11" fillId="4" borderId="7" xfId="2" applyFont="1" applyFill="1" applyBorder="1" applyAlignment="1">
      <alignment horizontal="center"/>
    </xf>
    <xf numFmtId="0" fontId="1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/>
    </xf>
    <xf numFmtId="0" fontId="16" fillId="4" borderId="0" xfId="2" applyFont="1" applyFill="1" applyAlignment="1">
      <alignment horizontal="center" vertical="center"/>
    </xf>
    <xf numFmtId="14" fontId="18" fillId="11" borderId="15" xfId="2" applyNumberFormat="1" applyFont="1" applyFill="1" applyBorder="1" applyAlignment="1">
      <alignment horizontal="center" vertical="center"/>
    </xf>
    <xf numFmtId="0" fontId="18" fillId="11" borderId="16" xfId="2" applyFont="1" applyFill="1" applyBorder="1" applyAlignment="1">
      <alignment horizontal="center" vertical="center"/>
    </xf>
    <xf numFmtId="0" fontId="34" fillId="11" borderId="22" xfId="2" applyFont="1" applyFill="1" applyBorder="1" applyAlignment="1">
      <alignment horizontal="center" vertical="center"/>
    </xf>
    <xf numFmtId="0" fontId="34" fillId="11" borderId="2" xfId="2" applyFont="1" applyFill="1" applyBorder="1" applyAlignment="1">
      <alignment horizontal="center" vertical="center"/>
    </xf>
    <xf numFmtId="0" fontId="34" fillId="11" borderId="23" xfId="2" applyFont="1" applyFill="1" applyBorder="1" applyAlignment="1">
      <alignment horizontal="center" vertical="center"/>
    </xf>
    <xf numFmtId="0" fontId="34" fillId="11" borderId="8" xfId="2" applyFont="1" applyFill="1" applyBorder="1" applyAlignment="1">
      <alignment horizontal="center" vertical="center"/>
    </xf>
    <xf numFmtId="0" fontId="34" fillId="11" borderId="9" xfId="2" applyFont="1" applyFill="1" applyBorder="1" applyAlignment="1">
      <alignment horizontal="center" vertical="center"/>
    </xf>
    <xf numFmtId="0" fontId="33" fillId="11" borderId="8" xfId="2" applyFont="1" applyFill="1" applyBorder="1" applyAlignment="1">
      <alignment horizontal="left" vertical="center" wrapText="1"/>
    </xf>
    <xf numFmtId="0" fontId="33" fillId="11" borderId="12" xfId="2" applyFont="1" applyFill="1" applyBorder="1" applyAlignment="1">
      <alignment horizontal="left" vertical="center" wrapText="1"/>
    </xf>
    <xf numFmtId="0" fontId="33" fillId="11" borderId="9" xfId="2" applyFont="1" applyFill="1" applyBorder="1" applyAlignment="1">
      <alignment horizontal="left" vertical="center" wrapText="1"/>
    </xf>
    <xf numFmtId="0" fontId="36" fillId="12" borderId="0" xfId="2" applyFont="1" applyFill="1" applyAlignment="1">
      <alignment horizontal="center" vertical="center" wrapText="1"/>
    </xf>
    <xf numFmtId="0" fontId="36" fillId="12" borderId="24" xfId="2" applyFont="1" applyFill="1" applyBorder="1" applyAlignment="1">
      <alignment horizontal="center" vertical="center" wrapText="1"/>
    </xf>
    <xf numFmtId="0" fontId="43" fillId="12" borderId="8" xfId="2" applyFont="1" applyFill="1" applyBorder="1" applyAlignment="1">
      <alignment horizontal="center" vertical="center" wrapText="1"/>
    </xf>
    <xf numFmtId="0" fontId="43" fillId="12" borderId="9" xfId="2" applyFont="1" applyFill="1" applyBorder="1" applyAlignment="1">
      <alignment horizontal="center" vertical="center" wrapText="1"/>
    </xf>
    <xf numFmtId="0" fontId="43" fillId="12" borderId="13" xfId="2" applyFont="1" applyFill="1" applyBorder="1" applyAlignment="1">
      <alignment horizontal="center"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3" fillId="12" borderId="20" xfId="2" applyFont="1" applyFill="1" applyBorder="1" applyAlignment="1">
      <alignment horizontal="center" vertical="center" wrapText="1"/>
    </xf>
    <xf numFmtId="0" fontId="43" fillId="12" borderId="21" xfId="2" applyFont="1" applyFill="1" applyBorder="1" applyAlignment="1">
      <alignment horizontal="center" vertical="center" wrapText="1"/>
    </xf>
    <xf numFmtId="0" fontId="38" fillId="12" borderId="0" xfId="2" quotePrefix="1" applyFont="1" applyFill="1" applyAlignment="1">
      <alignment horizontal="center" vertical="center" wrapText="1"/>
    </xf>
    <xf numFmtId="0" fontId="38" fillId="12" borderId="0" xfId="2" applyFont="1" applyFill="1" applyAlignment="1">
      <alignment horizontal="center" vertical="center" wrapText="1"/>
    </xf>
    <xf numFmtId="0" fontId="34" fillId="11" borderId="13" xfId="2" applyFont="1" applyFill="1" applyBorder="1" applyAlignment="1">
      <alignment horizontal="left" vertical="center" wrapText="1"/>
    </xf>
    <xf numFmtId="0" fontId="34" fillId="11" borderId="0" xfId="2" applyFont="1" applyFill="1" applyAlignment="1">
      <alignment horizontal="left" vertical="center" wrapText="1"/>
    </xf>
    <xf numFmtId="0" fontId="34" fillId="11" borderId="14" xfId="2" applyFont="1" applyFill="1" applyBorder="1" applyAlignment="1">
      <alignment horizontal="left" vertical="center" wrapText="1"/>
    </xf>
    <xf numFmtId="39" fontId="39" fillId="11" borderId="22" xfId="2" applyNumberFormat="1" applyFont="1" applyFill="1" applyBorder="1" applyAlignment="1">
      <alignment horizontal="center" vertical="center"/>
    </xf>
    <xf numFmtId="0" fontId="39" fillId="11" borderId="2" xfId="2" applyFont="1" applyFill="1" applyBorder="1" applyAlignment="1">
      <alignment horizontal="center" vertical="center"/>
    </xf>
    <xf numFmtId="0" fontId="39" fillId="11" borderId="23" xfId="2" applyFont="1" applyFill="1" applyBorder="1" applyAlignment="1">
      <alignment horizontal="center" vertical="center"/>
    </xf>
    <xf numFmtId="0" fontId="34" fillId="11" borderId="1" xfId="2" applyFont="1" applyFill="1" applyBorder="1" applyAlignment="1">
      <alignment horizontal="center" vertical="center" wrapText="1"/>
    </xf>
    <xf numFmtId="0" fontId="34" fillId="11" borderId="8" xfId="2" applyFont="1" applyFill="1" applyBorder="1" applyAlignment="1">
      <alignment horizontal="center" vertical="center" wrapText="1"/>
    </xf>
    <xf numFmtId="0" fontId="34" fillId="11" borderId="9" xfId="2" applyFont="1" applyFill="1" applyBorder="1" applyAlignment="1">
      <alignment horizontal="center" vertical="center" wrapText="1"/>
    </xf>
    <xf numFmtId="0" fontId="40" fillId="11" borderId="13" xfId="2" applyFont="1" applyFill="1" applyBorder="1" applyAlignment="1">
      <alignment horizontal="center" vertical="center"/>
    </xf>
    <xf numFmtId="0" fontId="40" fillId="11" borderId="0" xfId="2" applyFont="1" applyFill="1" applyAlignment="1">
      <alignment horizontal="center" vertical="center"/>
    </xf>
    <xf numFmtId="0" fontId="40" fillId="11" borderId="25" xfId="2" applyFont="1" applyFill="1" applyBorder="1" applyAlignment="1">
      <alignment horizontal="center" vertical="center"/>
    </xf>
    <xf numFmtId="0" fontId="39" fillId="11" borderId="13" xfId="2" applyFont="1" applyFill="1" applyBorder="1" applyAlignment="1">
      <alignment horizontal="left" vertical="center"/>
    </xf>
    <xf numFmtId="0" fontId="39" fillId="11" borderId="0" xfId="2" applyFont="1" applyFill="1" applyAlignment="1">
      <alignment horizontal="left" vertical="center"/>
    </xf>
    <xf numFmtId="0" fontId="39" fillId="11" borderId="14" xfId="2" applyFont="1" applyFill="1" applyBorder="1" applyAlignment="1">
      <alignment horizontal="left" vertical="center"/>
    </xf>
    <xf numFmtId="0" fontId="40" fillId="12" borderId="8" xfId="2" applyFont="1" applyFill="1" applyBorder="1" applyAlignment="1">
      <alignment horizontal="center" vertical="center" wrapText="1"/>
    </xf>
    <xf numFmtId="0" fontId="40" fillId="12" borderId="9" xfId="2" applyFont="1" applyFill="1" applyBorder="1" applyAlignment="1">
      <alignment horizontal="center" vertical="center" wrapText="1"/>
    </xf>
    <xf numFmtId="0" fontId="40" fillId="12" borderId="20" xfId="2" applyFont="1" applyFill="1" applyBorder="1" applyAlignment="1">
      <alignment horizontal="center" vertical="center" wrapText="1"/>
    </xf>
    <xf numFmtId="0" fontId="40" fillId="12" borderId="21" xfId="2" applyFont="1" applyFill="1" applyBorder="1" applyAlignment="1">
      <alignment horizontal="center" vertical="center" wrapText="1"/>
    </xf>
    <xf numFmtId="0" fontId="34" fillId="11" borderId="20" xfId="2" applyFont="1" applyFill="1" applyBorder="1" applyAlignment="1">
      <alignment horizontal="left" vertical="center" wrapText="1"/>
    </xf>
    <xf numFmtId="0" fontId="34" fillId="11" borderId="19" xfId="2" applyFont="1" applyFill="1" applyBorder="1" applyAlignment="1">
      <alignment horizontal="left" vertical="center" wrapText="1"/>
    </xf>
    <xf numFmtId="0" fontId="34" fillId="11" borderId="22" xfId="2" applyFont="1" applyFill="1" applyBorder="1" applyAlignment="1">
      <alignment horizontal="left" vertical="center"/>
    </xf>
    <xf numFmtId="0" fontId="34" fillId="11" borderId="23" xfId="2" applyFont="1" applyFill="1" applyBorder="1" applyAlignment="1">
      <alignment horizontal="left" vertical="center"/>
    </xf>
    <xf numFmtId="0" fontId="34" fillId="11" borderId="20" xfId="2" applyFont="1" applyFill="1" applyBorder="1" applyAlignment="1">
      <alignment horizontal="center" vertical="center"/>
    </xf>
    <xf numFmtId="0" fontId="34" fillId="11" borderId="21" xfId="2" applyFont="1" applyFill="1" applyBorder="1" applyAlignment="1">
      <alignment horizontal="center" vertical="center"/>
    </xf>
    <xf numFmtId="14" fontId="34" fillId="12" borderId="22" xfId="2" applyNumberFormat="1" applyFont="1" applyFill="1" applyBorder="1" applyAlignment="1">
      <alignment horizontal="center" vertical="center"/>
    </xf>
    <xf numFmtId="0" fontId="34" fillId="12" borderId="2" xfId="2" applyFont="1" applyFill="1" applyBorder="1" applyAlignment="1">
      <alignment horizontal="center" vertical="center"/>
    </xf>
    <xf numFmtId="0" fontId="44" fillId="11" borderId="30" xfId="2" quotePrefix="1" applyFont="1" applyFill="1" applyBorder="1" applyAlignment="1">
      <alignment horizontal="left" vertical="center" wrapText="1"/>
    </xf>
    <xf numFmtId="0" fontId="44" fillId="11" borderId="30" xfId="2" applyFont="1" applyFill="1" applyBorder="1" applyAlignment="1">
      <alignment horizontal="left" vertical="center" wrapText="1"/>
    </xf>
    <xf numFmtId="0" fontId="41" fillId="11" borderId="30" xfId="2" quotePrefix="1" applyFont="1" applyFill="1" applyBorder="1" applyAlignment="1">
      <alignment horizontal="left" vertical="center" wrapText="1"/>
    </xf>
    <xf numFmtId="0" fontId="41" fillId="11" borderId="30" xfId="2" applyFont="1" applyFill="1" applyBorder="1" applyAlignment="1">
      <alignment horizontal="left" vertical="center" wrapText="1"/>
    </xf>
    <xf numFmtId="0" fontId="41" fillId="11" borderId="29" xfId="2" quotePrefix="1" applyFont="1" applyFill="1" applyBorder="1" applyAlignment="1">
      <alignment horizontal="left" vertical="center" wrapText="1"/>
    </xf>
    <xf numFmtId="0" fontId="41" fillId="11" borderId="29" xfId="2" applyFont="1" applyFill="1" applyBorder="1" applyAlignment="1">
      <alignment horizontal="left" vertical="center" wrapText="1"/>
    </xf>
    <xf numFmtId="0" fontId="34" fillId="11" borderId="13" xfId="2" applyFont="1" applyFill="1" applyBorder="1" applyAlignment="1">
      <alignment horizontal="left" vertical="center"/>
    </xf>
    <xf numFmtId="0" fontId="34" fillId="11" borderId="32" xfId="2" applyFont="1" applyFill="1" applyBorder="1" applyAlignment="1">
      <alignment horizontal="center" vertical="center" wrapText="1"/>
    </xf>
    <xf numFmtId="0" fontId="34" fillId="11" borderId="25" xfId="2" applyFont="1" applyFill="1" applyBorder="1" applyAlignment="1">
      <alignment horizontal="center" vertical="center" wrapText="1"/>
    </xf>
    <xf numFmtId="0" fontId="34" fillId="11" borderId="33" xfId="2" applyFont="1" applyFill="1" applyBorder="1" applyAlignment="1">
      <alignment horizontal="center" vertical="center" wrapText="1"/>
    </xf>
    <xf numFmtId="0" fontId="34" fillId="11" borderId="34" xfId="2" applyFont="1" applyFill="1" applyBorder="1" applyAlignment="1">
      <alignment horizontal="center" vertical="center" wrapText="1"/>
    </xf>
    <xf numFmtId="0" fontId="34" fillId="11" borderId="24" xfId="2" applyFont="1" applyFill="1" applyBorder="1" applyAlignment="1">
      <alignment horizontal="center" vertical="center" wrapText="1"/>
    </xf>
    <xf numFmtId="0" fontId="34" fillId="11" borderId="35" xfId="2" applyFont="1" applyFill="1" applyBorder="1" applyAlignment="1">
      <alignment horizontal="center" vertical="center" wrapText="1"/>
    </xf>
    <xf numFmtId="0" fontId="38" fillId="11" borderId="1" xfId="2" applyFont="1" applyFill="1" applyBorder="1" applyAlignment="1">
      <alignment horizontal="center" vertical="center"/>
    </xf>
    <xf numFmtId="0" fontId="35" fillId="11" borderId="8" xfId="2" applyFont="1" applyFill="1" applyBorder="1" applyAlignment="1">
      <alignment horizontal="center" vertical="center"/>
    </xf>
    <xf numFmtId="0" fontId="35" fillId="11" borderId="9" xfId="2" applyFont="1" applyFill="1" applyBorder="1" applyAlignment="1">
      <alignment horizontal="center" vertical="center"/>
    </xf>
    <xf numFmtId="0" fontId="35" fillId="11" borderId="13" xfId="2" applyFont="1" applyFill="1" applyBorder="1" applyAlignment="1">
      <alignment horizontal="center" vertical="center"/>
    </xf>
    <xf numFmtId="0" fontId="35" fillId="11" borderId="14" xfId="2" applyFont="1" applyFill="1" applyBorder="1" applyAlignment="1">
      <alignment horizontal="center" vertical="center"/>
    </xf>
    <xf numFmtId="0" fontId="35" fillId="11" borderId="20" xfId="2" applyFont="1" applyFill="1" applyBorder="1" applyAlignment="1">
      <alignment horizontal="center" vertical="center"/>
    </xf>
    <xf numFmtId="0" fontId="35" fillId="11" borderId="21" xfId="2" applyFont="1" applyFill="1" applyBorder="1" applyAlignment="1">
      <alignment horizontal="center" vertical="center"/>
    </xf>
    <xf numFmtId="0" fontId="34" fillId="12" borderId="26" xfId="2" applyFont="1" applyFill="1" applyBorder="1" applyAlignment="1">
      <alignment horizontal="center" vertical="center"/>
    </xf>
    <xf numFmtId="0" fontId="34" fillId="12" borderId="27" xfId="2" applyFont="1" applyFill="1" applyBorder="1" applyAlignment="1">
      <alignment horizontal="center" vertical="center"/>
    </xf>
    <xf numFmtId="0" fontId="34" fillId="12" borderId="28" xfId="2" applyFont="1" applyFill="1" applyBorder="1" applyAlignment="1">
      <alignment horizontal="center" vertical="center"/>
    </xf>
    <xf numFmtId="0" fontId="41" fillId="11" borderId="31" xfId="2" quotePrefix="1" applyFont="1" applyFill="1" applyBorder="1" applyAlignment="1">
      <alignment horizontal="left" vertical="center" wrapText="1"/>
    </xf>
    <xf numFmtId="0" fontId="41" fillId="11" borderId="31" xfId="2" applyFont="1" applyFill="1" applyBorder="1" applyAlignment="1">
      <alignment horizontal="left" vertical="center" wrapText="1"/>
    </xf>
    <xf numFmtId="0" fontId="48" fillId="13" borderId="37" xfId="0" applyFont="1" applyFill="1" applyBorder="1" applyAlignment="1">
      <alignment vertical="center"/>
    </xf>
    <xf numFmtId="0" fontId="48" fillId="13" borderId="38" xfId="0" applyFont="1" applyFill="1" applyBorder="1" applyAlignment="1">
      <alignment vertical="center"/>
    </xf>
    <xf numFmtId="0" fontId="48" fillId="0" borderId="39" xfId="0" applyFont="1" applyBorder="1" applyAlignment="1">
      <alignment vertical="center"/>
    </xf>
    <xf numFmtId="0" fontId="48" fillId="0" borderId="35" xfId="0" applyFont="1" applyBorder="1" applyAlignment="1">
      <alignment vertical="center"/>
    </xf>
    <xf numFmtId="0" fontId="47" fillId="0" borderId="35" xfId="0" applyFont="1" applyBorder="1" applyAlignment="1">
      <alignment vertical="center"/>
    </xf>
    <xf numFmtId="0" fontId="47" fillId="0" borderId="35" xfId="0" applyFont="1" applyBorder="1" applyAlignment="1">
      <alignment horizontal="right" vertical="center"/>
    </xf>
    <xf numFmtId="0" fontId="47" fillId="0" borderId="35" xfId="0" applyFont="1" applyBorder="1" applyAlignment="1">
      <alignment horizontal="center" vertical="center"/>
    </xf>
    <xf numFmtId="0" fontId="48" fillId="0" borderId="35" xfId="0" applyFont="1" applyBorder="1" applyAlignment="1">
      <alignment horizontal="right" vertical="center"/>
    </xf>
    <xf numFmtId="0" fontId="48" fillId="0" borderId="35" xfId="0" applyFont="1" applyBorder="1" applyAlignment="1">
      <alignment horizontal="center" vertical="center"/>
    </xf>
  </cellXfs>
  <cellStyles count="14">
    <cellStyle name="0,0_x000d__x000a_NA_x000d__x000a_" xfId="7" xr:uid="{00000000-0005-0000-0000-000000000000}"/>
    <cellStyle name="Comma 2" xfId="4" xr:uid="{00000000-0005-0000-0000-000001000000}"/>
    <cellStyle name="Comma 2 2" xfId="8" xr:uid="{00000000-0005-0000-0000-000002000000}"/>
    <cellStyle name="Normal" xfId="0" builtinId="0"/>
    <cellStyle name="Normal 2" xfId="2" xr:uid="{00000000-0005-0000-0000-000004000000}"/>
    <cellStyle name="Normal 3" xfId="1" xr:uid="{00000000-0005-0000-0000-000005000000}"/>
    <cellStyle name="Normal 3 2" xfId="6" xr:uid="{00000000-0005-0000-0000-000006000000}"/>
    <cellStyle name="Normal 3 2 2" xfId="13" xr:uid="{00000000-0005-0000-0000-000007000000}"/>
    <cellStyle name="Normal 4" xfId="11" xr:uid="{00000000-0005-0000-0000-000008000000}"/>
    <cellStyle name="Normal 5" xfId="5" xr:uid="{00000000-0005-0000-0000-000009000000}"/>
    <cellStyle name="Normal 6" xfId="10" xr:uid="{00000000-0005-0000-0000-00000A000000}"/>
    <cellStyle name="Normal 7" xfId="12" xr:uid="{00000000-0005-0000-0000-00000B000000}"/>
    <cellStyle name="Percent 2" xfId="3" xr:uid="{00000000-0005-0000-0000-00000C000000}"/>
    <cellStyle name="Percent 3" xfId="9" xr:uid="{00000000-0005-0000-0000-00000D000000}"/>
  </cellStyles>
  <dxfs count="39">
    <dxf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9" tint="0.39994506668294322"/>
      </font>
    </dxf>
    <dxf>
      <fill>
        <patternFill>
          <bgColor rgb="FFFF0000"/>
        </patternFill>
      </fill>
    </dxf>
    <dxf>
      <font>
        <color theme="2"/>
      </font>
    </dxf>
    <dxf>
      <font>
        <color theme="2"/>
      </font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condense val="0"/>
        <extend val="0"/>
        <color indexed="9"/>
      </font>
    </dxf>
    <dxf>
      <font>
        <color theme="2"/>
      </font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condense val="0"/>
        <extend val="0"/>
        <color indexed="9"/>
      </font>
    </dxf>
    <dxf>
      <font>
        <color theme="9" tint="0.39994506668294322"/>
      </font>
    </dxf>
    <dxf>
      <fill>
        <patternFill>
          <bgColor rgb="FFFF0000"/>
        </patternFill>
      </fill>
    </dxf>
    <dxf>
      <font>
        <color theme="2"/>
      </font>
    </dxf>
    <dxf>
      <font>
        <color theme="2"/>
      </font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4" tint="0.79998168889431442"/>
        <name val="Cambria"/>
        <scheme val="none"/>
      </font>
    </dxf>
    <dxf>
      <font>
        <condense val="0"/>
        <extend val="0"/>
        <color indexed="5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7</xdr:row>
      <xdr:rowOff>247651</xdr:rowOff>
    </xdr:from>
    <xdr:to>
      <xdr:col>2</xdr:col>
      <xdr:colOff>571500</xdr:colOff>
      <xdr:row>10</xdr:row>
      <xdr:rowOff>171451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42874" y="600076"/>
          <a:ext cx="1314451" cy="838200"/>
          <a:chOff x="672" y="624"/>
          <a:chExt cx="1296" cy="720"/>
        </a:xfrm>
      </xdr:grpSpPr>
      <xdr:pic>
        <xdr:nvPicPr>
          <xdr:cNvPr id="3" name="Picture 2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0884" r="82069" b="34694"/>
          <a:stretch>
            <a:fillRect/>
          </a:stretch>
        </xdr:blipFill>
        <xdr:spPr bwMode="auto">
          <a:xfrm>
            <a:off x="1008" y="624"/>
            <a:ext cx="624" cy="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2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31" t="21768" r="44827" b="45578"/>
          <a:stretch>
            <a:fillRect/>
          </a:stretch>
        </xdr:blipFill>
        <xdr:spPr bwMode="auto">
          <a:xfrm>
            <a:off x="672" y="1056"/>
            <a:ext cx="1296" cy="288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M.1718\Order%20Format%2017-18\GST%20Order%20format%20July'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Sheet2"/>
      <sheetName val="Price"/>
      <sheetName val="Dealers"/>
      <sheetName val="Sheet4"/>
    </sheetNames>
    <sheetDataSet>
      <sheetData sheetId="0"/>
      <sheetData sheetId="1"/>
      <sheetData sheetId="2">
        <row r="1">
          <cell r="A1" t="str">
            <v>SAP</v>
          </cell>
          <cell r="B1" t="str">
            <v>DESCRIPTION</v>
          </cell>
          <cell r="C1" t="str">
            <v>SAP MRP</v>
          </cell>
          <cell r="D1" t="str">
            <v>Std. Pack</v>
          </cell>
          <cell r="E1" t="str">
            <v>GROUP</v>
          </cell>
          <cell r="F1" t="str">
            <v>TYPE</v>
          </cell>
          <cell r="G1" t="str">
            <v>TOD GROUP</v>
          </cell>
          <cell r="H1" t="str">
            <v>Type-2</v>
          </cell>
          <cell r="I1" t="str">
            <v>GST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8</v>
          </cell>
        </row>
        <row r="3">
          <cell r="A3" t="str">
            <v>A</v>
          </cell>
          <cell r="B3" t="str">
            <v>Krish</v>
          </cell>
          <cell r="C3">
            <v>0</v>
          </cell>
          <cell r="D3">
            <v>0</v>
          </cell>
          <cell r="F3" t="str">
            <v>A</v>
          </cell>
          <cell r="G3">
            <v>0</v>
          </cell>
          <cell r="H3" t="str">
            <v>A</v>
          </cell>
        </row>
        <row r="4">
          <cell r="A4" t="str">
            <v>S135100607</v>
          </cell>
          <cell r="B4" t="str">
            <v>S/A 3WH ANTI FRONT</v>
          </cell>
          <cell r="C4">
            <v>510</v>
          </cell>
          <cell r="D4">
            <v>12</v>
          </cell>
          <cell r="E4">
            <v>10</v>
          </cell>
          <cell r="F4" t="str">
            <v>2SHOX</v>
          </cell>
          <cell r="G4">
            <v>1010</v>
          </cell>
          <cell r="H4" t="str">
            <v>3W SHOX</v>
          </cell>
          <cell r="I4">
            <v>0.28000000000000003</v>
          </cell>
        </row>
        <row r="5">
          <cell r="A5" t="str">
            <v>S130102707</v>
          </cell>
          <cell r="B5" t="str">
            <v>S/A 3WH 1000 CC- FR</v>
          </cell>
          <cell r="C5">
            <v>370</v>
          </cell>
          <cell r="D5">
            <v>12</v>
          </cell>
          <cell r="E5">
            <v>10</v>
          </cell>
          <cell r="F5" t="str">
            <v>2SHOX</v>
          </cell>
          <cell r="G5">
            <v>1010</v>
          </cell>
          <cell r="H5" t="str">
            <v>3W SHOX</v>
          </cell>
          <cell r="I5">
            <v>0.28000000000000003</v>
          </cell>
        </row>
        <row r="6">
          <cell r="A6" t="str">
            <v>S30100201O</v>
          </cell>
          <cell r="B6" t="str">
            <v>S/A 3WH 1000 CC- RR (NEW)</v>
          </cell>
          <cell r="C6">
            <v>635</v>
          </cell>
          <cell r="D6">
            <v>12</v>
          </cell>
          <cell r="E6">
            <v>10</v>
          </cell>
          <cell r="F6" t="str">
            <v>2SHOX</v>
          </cell>
          <cell r="G6">
            <v>1010</v>
          </cell>
          <cell r="H6" t="str">
            <v>3W SHOX</v>
          </cell>
          <cell r="I6">
            <v>0.28000000000000003</v>
          </cell>
        </row>
        <row r="7">
          <cell r="A7" t="str">
            <v>S130105107</v>
          </cell>
          <cell r="B7" t="str">
            <v>S/A 3WH ANTI FR (OEM)</v>
          </cell>
          <cell r="C7">
            <v>510</v>
          </cell>
          <cell r="D7">
            <v>12</v>
          </cell>
          <cell r="E7">
            <v>10</v>
          </cell>
          <cell r="F7" t="str">
            <v>2SHOX</v>
          </cell>
          <cell r="G7">
            <v>1010</v>
          </cell>
          <cell r="H7" t="str">
            <v>3W SHOX</v>
          </cell>
          <cell r="I7">
            <v>0.28000000000000003</v>
          </cell>
        </row>
        <row r="8">
          <cell r="A8" t="str">
            <v>S130109207</v>
          </cell>
          <cell r="B8" t="str">
            <v>S/A 3WH DI (CR-GO) FRONT</v>
          </cell>
          <cell r="C8">
            <v>375</v>
          </cell>
          <cell r="D8">
            <v>6</v>
          </cell>
          <cell r="E8">
            <v>10</v>
          </cell>
          <cell r="F8" t="str">
            <v>2SHOX</v>
          </cell>
          <cell r="G8">
            <v>1010</v>
          </cell>
          <cell r="H8" t="str">
            <v>3W SHOX</v>
          </cell>
          <cell r="I8">
            <v>0.28000000000000003</v>
          </cell>
        </row>
        <row r="9">
          <cell r="A9" t="str">
            <v>S135100507</v>
          </cell>
          <cell r="B9" t="str">
            <v>S/A 3WH FRONT</v>
          </cell>
          <cell r="C9">
            <v>340</v>
          </cell>
          <cell r="D9">
            <v>25</v>
          </cell>
          <cell r="E9">
            <v>10</v>
          </cell>
          <cell r="F9" t="str">
            <v>2SHOX</v>
          </cell>
          <cell r="G9">
            <v>1010</v>
          </cell>
          <cell r="H9" t="str">
            <v>3W SHOX</v>
          </cell>
          <cell r="I9">
            <v>0.28000000000000003</v>
          </cell>
        </row>
        <row r="10">
          <cell r="A10" t="str">
            <v>S135104007</v>
          </cell>
          <cell r="B10" t="str">
            <v>S/A 3WH FRONT (LD)</v>
          </cell>
          <cell r="C10">
            <v>357</v>
          </cell>
          <cell r="D10">
            <v>25</v>
          </cell>
          <cell r="E10">
            <v>10</v>
          </cell>
          <cell r="F10" t="str">
            <v>2SHOX</v>
          </cell>
          <cell r="G10">
            <v>1010</v>
          </cell>
          <cell r="H10" t="str">
            <v>3W SHOX</v>
          </cell>
          <cell r="I10">
            <v>0.28000000000000003</v>
          </cell>
        </row>
        <row r="11">
          <cell r="A11" t="str">
            <v>S230100401</v>
          </cell>
          <cell r="B11" t="str">
            <v>S/A 3WH FR (205- X-RR )</v>
          </cell>
          <cell r="C11">
            <v>539</v>
          </cell>
          <cell r="D11">
            <v>12</v>
          </cell>
          <cell r="E11">
            <v>10</v>
          </cell>
          <cell r="F11" t="str">
            <v>2SHOX</v>
          </cell>
          <cell r="G11">
            <v>1010</v>
          </cell>
          <cell r="H11" t="str">
            <v>3W SHOX</v>
          </cell>
          <cell r="I11">
            <v>0.28000000000000003</v>
          </cell>
        </row>
        <row r="12">
          <cell r="A12" t="str">
            <v>S260100607</v>
          </cell>
          <cell r="B12" t="str">
            <v>S/A 3WH 1000 CC - RR</v>
          </cell>
          <cell r="C12">
            <v>600</v>
          </cell>
          <cell r="D12">
            <v>6</v>
          </cell>
          <cell r="E12">
            <v>10</v>
          </cell>
          <cell r="F12" t="str">
            <v>2SHOX</v>
          </cell>
          <cell r="G12">
            <v>1010</v>
          </cell>
          <cell r="H12" t="str">
            <v>3W SHOX</v>
          </cell>
          <cell r="I12">
            <v>0.28000000000000003</v>
          </cell>
        </row>
        <row r="13">
          <cell r="A13" t="str">
            <v>S260100807</v>
          </cell>
          <cell r="B13" t="str">
            <v>S/A 3WH SPIN RR (PLASTIC)</v>
          </cell>
          <cell r="C13">
            <v>530</v>
          </cell>
          <cell r="D13">
            <v>12</v>
          </cell>
          <cell r="E13">
            <v>10</v>
          </cell>
          <cell r="F13" t="str">
            <v>2SHOX</v>
          </cell>
          <cell r="G13">
            <v>1010</v>
          </cell>
          <cell r="H13" t="str">
            <v>3W SHOX</v>
          </cell>
          <cell r="I13">
            <v>0.28000000000000003</v>
          </cell>
        </row>
        <row r="14">
          <cell r="A14" t="str">
            <v>S260100907</v>
          </cell>
          <cell r="B14" t="str">
            <v>S/A 3WH DIESEL UPG</v>
          </cell>
          <cell r="C14">
            <v>535</v>
          </cell>
          <cell r="D14">
            <v>12</v>
          </cell>
          <cell r="E14">
            <v>10</v>
          </cell>
          <cell r="F14" t="str">
            <v>2SHOX</v>
          </cell>
          <cell r="G14">
            <v>1010</v>
          </cell>
          <cell r="H14" t="str">
            <v>3W SHOX</v>
          </cell>
          <cell r="I14">
            <v>0.28000000000000003</v>
          </cell>
        </row>
        <row r="15">
          <cell r="A15" t="str">
            <v>S265100406</v>
          </cell>
          <cell r="B15" t="str">
            <v>S/A 3WH RR SPIN (M)</v>
          </cell>
          <cell r="C15">
            <v>530</v>
          </cell>
          <cell r="D15">
            <v>12</v>
          </cell>
          <cell r="E15">
            <v>10</v>
          </cell>
          <cell r="F15" t="str">
            <v>2SHOX</v>
          </cell>
          <cell r="G15">
            <v>1010</v>
          </cell>
          <cell r="H15" t="str">
            <v>3W SHOX</v>
          </cell>
          <cell r="I15">
            <v>0.28000000000000003</v>
          </cell>
        </row>
        <row r="16">
          <cell r="A16" t="str">
            <v>S95101901M</v>
          </cell>
          <cell r="B16" t="str">
            <v>S/A 3WH RR (XTRONG)</v>
          </cell>
          <cell r="C16">
            <v>530</v>
          </cell>
          <cell r="D16">
            <v>12</v>
          </cell>
          <cell r="E16">
            <v>10</v>
          </cell>
          <cell r="F16" t="str">
            <v>2SHOX</v>
          </cell>
          <cell r="G16">
            <v>1010</v>
          </cell>
          <cell r="H16" t="str">
            <v>3W SHOX</v>
          </cell>
          <cell r="I16">
            <v>0.28000000000000003</v>
          </cell>
        </row>
        <row r="17">
          <cell r="A17" t="str">
            <v>S265100606</v>
          </cell>
          <cell r="B17" t="str">
            <v>S/A 3WH DIESEL</v>
          </cell>
          <cell r="C17">
            <v>535</v>
          </cell>
          <cell r="D17">
            <v>12</v>
          </cell>
          <cell r="E17">
            <v>10</v>
          </cell>
          <cell r="F17" t="str">
            <v>2SHOX</v>
          </cell>
          <cell r="G17">
            <v>1010</v>
          </cell>
          <cell r="H17" t="str">
            <v>3W SHOX</v>
          </cell>
          <cell r="I17">
            <v>0.28000000000000003</v>
          </cell>
        </row>
        <row r="18">
          <cell r="A18" t="str">
            <v>S30100101O</v>
          </cell>
          <cell r="B18" t="str">
            <v>S/A 3WH DIESEL (NEW)</v>
          </cell>
          <cell r="C18">
            <v>620</v>
          </cell>
          <cell r="D18">
            <v>12</v>
          </cell>
          <cell r="E18">
            <v>10</v>
          </cell>
          <cell r="F18" t="str">
            <v>2SHOX</v>
          </cell>
          <cell r="G18">
            <v>1010</v>
          </cell>
          <cell r="H18" t="str">
            <v>3W SHOX</v>
          </cell>
          <cell r="I18">
            <v>0.28000000000000003</v>
          </cell>
        </row>
        <row r="19">
          <cell r="A19" t="str">
            <v>S130106506</v>
          </cell>
          <cell r="B19" t="str">
            <v>S/A PGO-AP FRONT</v>
          </cell>
          <cell r="C19">
            <v>610</v>
          </cell>
          <cell r="D19">
            <v>6</v>
          </cell>
          <cell r="E19">
            <v>10</v>
          </cell>
          <cell r="F19" t="str">
            <v>2SHOX</v>
          </cell>
          <cell r="G19">
            <v>1010</v>
          </cell>
          <cell r="H19" t="str">
            <v>3W SHOX</v>
          </cell>
          <cell r="I19">
            <v>0.28000000000000003</v>
          </cell>
        </row>
        <row r="20">
          <cell r="A20" t="str">
            <v>S130106606</v>
          </cell>
          <cell r="B20" t="str">
            <v>S/A PGO-AP RR</v>
          </cell>
          <cell r="C20">
            <v>485</v>
          </cell>
          <cell r="D20">
            <v>12</v>
          </cell>
          <cell r="E20">
            <v>10</v>
          </cell>
          <cell r="F20" t="str">
            <v>2SHOX</v>
          </cell>
          <cell r="G20">
            <v>1010</v>
          </cell>
          <cell r="H20" t="str">
            <v>3W SHOX</v>
          </cell>
          <cell r="I20">
            <v>0.28000000000000003</v>
          </cell>
        </row>
        <row r="21">
          <cell r="A21" t="str">
            <v>S95102101M</v>
          </cell>
          <cell r="B21" t="str">
            <v>S/A PGO-AP CITY FRONT</v>
          </cell>
          <cell r="C21">
            <v>920</v>
          </cell>
          <cell r="D21">
            <v>12</v>
          </cell>
          <cell r="E21">
            <v>10</v>
          </cell>
          <cell r="F21" t="str">
            <v>2SHOX</v>
          </cell>
          <cell r="G21">
            <v>1010</v>
          </cell>
          <cell r="H21" t="str">
            <v>3W SHOX</v>
          </cell>
          <cell r="I21">
            <v>0.28000000000000003</v>
          </cell>
        </row>
        <row r="22">
          <cell r="A22" t="str">
            <v>S95102001M</v>
          </cell>
          <cell r="B22" t="str">
            <v>S/A PGO-AP LD FRONT</v>
          </cell>
          <cell r="C22">
            <v>655</v>
          </cell>
          <cell r="D22">
            <v>6</v>
          </cell>
          <cell r="E22">
            <v>10</v>
          </cell>
          <cell r="F22" t="str">
            <v>2SHOX</v>
          </cell>
          <cell r="G22">
            <v>1010</v>
          </cell>
          <cell r="H22" t="str">
            <v>3W SHOX</v>
          </cell>
          <cell r="I22">
            <v>0.28000000000000003</v>
          </cell>
        </row>
        <row r="23">
          <cell r="A23" t="str">
            <v>S255100106</v>
          </cell>
          <cell r="B23" t="str">
            <v>S/A 3WH KNG FRONT</v>
          </cell>
          <cell r="C23">
            <v>714</v>
          </cell>
          <cell r="D23">
            <v>12</v>
          </cell>
          <cell r="E23">
            <v>10</v>
          </cell>
          <cell r="F23" t="str">
            <v>2SHOX</v>
          </cell>
          <cell r="G23">
            <v>1010</v>
          </cell>
          <cell r="H23" t="str">
            <v>3W SHOX</v>
          </cell>
          <cell r="I23">
            <v>0.28000000000000003</v>
          </cell>
        </row>
        <row r="24">
          <cell r="A24" t="str">
            <v>S265101107</v>
          </cell>
          <cell r="B24" t="str">
            <v>S/A 3WH KNG RR</v>
          </cell>
          <cell r="C24">
            <v>1020</v>
          </cell>
          <cell r="D24">
            <v>6</v>
          </cell>
          <cell r="E24">
            <v>10</v>
          </cell>
          <cell r="F24" t="str">
            <v>2SHOX</v>
          </cell>
          <cell r="G24">
            <v>1010</v>
          </cell>
          <cell r="H24" t="str">
            <v>3W SHOX</v>
          </cell>
          <cell r="I24">
            <v>0.28000000000000003</v>
          </cell>
        </row>
        <row r="25">
          <cell r="A25" t="str">
            <v>S9HT00575M</v>
          </cell>
          <cell r="B25" t="str">
            <v>3WH RR SPRING</v>
          </cell>
          <cell r="C25">
            <v>370</v>
          </cell>
          <cell r="D25">
            <v>12</v>
          </cell>
          <cell r="E25">
            <v>10</v>
          </cell>
          <cell r="F25" t="str">
            <v>2SHOX</v>
          </cell>
          <cell r="G25">
            <v>1010</v>
          </cell>
          <cell r="H25" t="str">
            <v>3W SHOX</v>
          </cell>
          <cell r="I25">
            <v>0.28000000000000003</v>
          </cell>
        </row>
        <row r="26">
          <cell r="A26" t="str">
            <v>S115101507</v>
          </cell>
          <cell r="B26" t="str">
            <v>S/A CHTK A/D FRONT</v>
          </cell>
          <cell r="C26">
            <v>412</v>
          </cell>
          <cell r="D26">
            <v>12</v>
          </cell>
          <cell r="E26">
            <v>10</v>
          </cell>
          <cell r="F26" t="str">
            <v>2SHOX</v>
          </cell>
          <cell r="G26">
            <v>1030</v>
          </cell>
          <cell r="H26" t="str">
            <v>OTHER SHOX</v>
          </cell>
          <cell r="I26">
            <v>0.28000000000000003</v>
          </cell>
        </row>
        <row r="27">
          <cell r="A27" t="str">
            <v>S120100707</v>
          </cell>
          <cell r="B27" t="str">
            <v>S/A SPRT FRONT</v>
          </cell>
          <cell r="C27">
            <v>438</v>
          </cell>
          <cell r="D27">
            <v>16</v>
          </cell>
          <cell r="E27">
            <v>10</v>
          </cell>
          <cell r="F27" t="str">
            <v>2SHOX</v>
          </cell>
          <cell r="G27">
            <v>1030</v>
          </cell>
          <cell r="H27" t="str">
            <v>OTHER SHOX</v>
          </cell>
          <cell r="I27">
            <v>0.28000000000000003</v>
          </cell>
        </row>
        <row r="28">
          <cell r="A28" t="str">
            <v>S135100207</v>
          </cell>
          <cell r="B28" t="str">
            <v>S/A SCOOTER FRONT</v>
          </cell>
          <cell r="C28">
            <v>397</v>
          </cell>
          <cell r="D28">
            <v>25</v>
          </cell>
          <cell r="E28">
            <v>10</v>
          </cell>
          <cell r="F28" t="str">
            <v>2SHOX</v>
          </cell>
          <cell r="G28">
            <v>1030</v>
          </cell>
          <cell r="H28" t="str">
            <v>OTHER SHOX</v>
          </cell>
          <cell r="I28">
            <v>0.28000000000000003</v>
          </cell>
        </row>
        <row r="29">
          <cell r="A29" t="str">
            <v>S135100307</v>
          </cell>
          <cell r="B29" t="str">
            <v>S/A SCOOTER RR</v>
          </cell>
          <cell r="C29">
            <v>587</v>
          </cell>
          <cell r="D29">
            <v>12</v>
          </cell>
          <cell r="E29">
            <v>10</v>
          </cell>
          <cell r="F29" t="str">
            <v>2SHOX</v>
          </cell>
          <cell r="G29">
            <v>1030</v>
          </cell>
          <cell r="H29" t="str">
            <v>OTHER SHOX</v>
          </cell>
          <cell r="I29">
            <v>0.28000000000000003</v>
          </cell>
        </row>
        <row r="30">
          <cell r="A30" t="str">
            <v>S125100312</v>
          </cell>
          <cell r="B30" t="str">
            <v>S/A ACTV FRONT LH</v>
          </cell>
          <cell r="C30">
            <v>400</v>
          </cell>
          <cell r="D30">
            <v>20</v>
          </cell>
          <cell r="E30">
            <v>10</v>
          </cell>
          <cell r="F30" t="str">
            <v>2SHOX</v>
          </cell>
          <cell r="G30">
            <v>1030</v>
          </cell>
          <cell r="H30" t="str">
            <v>OTHER SHOX</v>
          </cell>
          <cell r="I30">
            <v>0.28000000000000003</v>
          </cell>
        </row>
        <row r="31">
          <cell r="A31" t="str">
            <v>S125100412</v>
          </cell>
          <cell r="B31" t="str">
            <v>S/A ACTV FRONT RH</v>
          </cell>
          <cell r="C31">
            <v>400</v>
          </cell>
          <cell r="D31">
            <v>20</v>
          </cell>
          <cell r="E31">
            <v>10</v>
          </cell>
          <cell r="F31" t="str">
            <v>2SHOX</v>
          </cell>
          <cell r="G31">
            <v>1030</v>
          </cell>
          <cell r="H31" t="str">
            <v>OTHER SHOX</v>
          </cell>
          <cell r="I31">
            <v>0.28000000000000003</v>
          </cell>
        </row>
        <row r="32">
          <cell r="A32" t="str">
            <v>S135104212</v>
          </cell>
          <cell r="B32" t="str">
            <v>S/A HND ACTV RR</v>
          </cell>
          <cell r="C32">
            <v>742</v>
          </cell>
          <cell r="D32">
            <v>12</v>
          </cell>
          <cell r="E32">
            <v>10</v>
          </cell>
          <cell r="F32" t="str">
            <v>2SHOX</v>
          </cell>
          <cell r="G32">
            <v>1030</v>
          </cell>
          <cell r="H32" t="str">
            <v>OTHER SHOX</v>
          </cell>
          <cell r="I32">
            <v>0.28000000000000003</v>
          </cell>
        </row>
        <row r="33">
          <cell r="A33" t="str">
            <v>S135104712</v>
          </cell>
          <cell r="B33" t="str">
            <v>S/A HND ETRN SGL SP RR</v>
          </cell>
          <cell r="C33">
            <v>670</v>
          </cell>
          <cell r="D33">
            <v>12</v>
          </cell>
          <cell r="E33">
            <v>10</v>
          </cell>
          <cell r="F33" t="str">
            <v>2SHOX</v>
          </cell>
          <cell r="G33">
            <v>1030</v>
          </cell>
          <cell r="H33" t="str">
            <v>OTHER SHOX</v>
          </cell>
          <cell r="I33">
            <v>0.28000000000000003</v>
          </cell>
        </row>
        <row r="34">
          <cell r="A34" t="str">
            <v>S125100112</v>
          </cell>
          <cell r="B34" t="str">
            <v>S/A KH / STLE FRONT</v>
          </cell>
          <cell r="C34">
            <v>455</v>
          </cell>
          <cell r="D34">
            <v>12</v>
          </cell>
          <cell r="E34">
            <v>10</v>
          </cell>
          <cell r="F34" t="str">
            <v>2SHOX</v>
          </cell>
          <cell r="G34">
            <v>1030</v>
          </cell>
          <cell r="H34" t="str">
            <v>OTHER SHOX</v>
          </cell>
          <cell r="I34">
            <v>0.28000000000000003</v>
          </cell>
        </row>
        <row r="35">
          <cell r="A35" t="str">
            <v>S135101007</v>
          </cell>
          <cell r="B35" t="str">
            <v>S/A KH / STLE RR</v>
          </cell>
          <cell r="C35">
            <v>633</v>
          </cell>
          <cell r="D35">
            <v>12</v>
          </cell>
          <cell r="E35">
            <v>10</v>
          </cell>
          <cell r="F35" t="str">
            <v>2SHOX</v>
          </cell>
          <cell r="G35">
            <v>1030</v>
          </cell>
          <cell r="H35" t="str">
            <v>OTHER SHOX</v>
          </cell>
          <cell r="I35">
            <v>0.28000000000000003</v>
          </cell>
        </row>
        <row r="36">
          <cell r="A36" t="str">
            <v>S20101001O</v>
          </cell>
          <cell r="B36" t="str">
            <v>S/A MM (GUSTO)</v>
          </cell>
          <cell r="C36">
            <v>810</v>
          </cell>
          <cell r="D36">
            <v>12</v>
          </cell>
          <cell r="E36">
            <v>10</v>
          </cell>
          <cell r="F36" t="str">
            <v>2SHOX</v>
          </cell>
          <cell r="G36">
            <v>1030</v>
          </cell>
          <cell r="H36" t="str">
            <v>OTHER SHOX</v>
          </cell>
          <cell r="I36">
            <v>0.28000000000000003</v>
          </cell>
        </row>
        <row r="37">
          <cell r="A37" t="str">
            <v>S95100201M</v>
          </cell>
          <cell r="B37" t="str">
            <v>S/A HRO PLSR RR</v>
          </cell>
          <cell r="C37">
            <v>731</v>
          </cell>
          <cell r="D37">
            <v>12</v>
          </cell>
          <cell r="E37">
            <v>10</v>
          </cell>
          <cell r="F37" t="str">
            <v>2SHOX</v>
          </cell>
          <cell r="G37">
            <v>1030</v>
          </cell>
          <cell r="H37" t="str">
            <v>OTHER SHOX</v>
          </cell>
          <cell r="I37">
            <v>0.28000000000000003</v>
          </cell>
        </row>
        <row r="38">
          <cell r="A38" t="str">
            <v>S135106407</v>
          </cell>
          <cell r="B38" t="str">
            <v>S/A SCTY PEP RR</v>
          </cell>
          <cell r="C38">
            <v>633</v>
          </cell>
          <cell r="D38">
            <v>12</v>
          </cell>
          <cell r="E38">
            <v>10</v>
          </cell>
          <cell r="F38" t="str">
            <v>2SHOX</v>
          </cell>
          <cell r="G38">
            <v>1030</v>
          </cell>
          <cell r="H38" t="str">
            <v>OTHER SHOX</v>
          </cell>
          <cell r="I38">
            <v>0.28000000000000003</v>
          </cell>
        </row>
        <row r="39">
          <cell r="A39" t="str">
            <v>S135104107</v>
          </cell>
          <cell r="B39" t="str">
            <v>S/A LML RR</v>
          </cell>
          <cell r="C39">
            <v>561</v>
          </cell>
          <cell r="D39">
            <v>12</v>
          </cell>
          <cell r="E39">
            <v>10</v>
          </cell>
          <cell r="F39" t="str">
            <v>2SHOX</v>
          </cell>
          <cell r="G39">
            <v>1030</v>
          </cell>
          <cell r="H39" t="str">
            <v>OTHER SHOX</v>
          </cell>
          <cell r="I39">
            <v>0.28000000000000003</v>
          </cell>
        </row>
        <row r="40">
          <cell r="A40" t="str">
            <v>S265100106</v>
          </cell>
          <cell r="B40" t="str">
            <v>S/A LML FRONT</v>
          </cell>
          <cell r="C40">
            <v>618</v>
          </cell>
          <cell r="D40">
            <v>12</v>
          </cell>
          <cell r="E40">
            <v>10</v>
          </cell>
          <cell r="F40" t="str">
            <v>2SHOX</v>
          </cell>
          <cell r="G40">
            <v>1030</v>
          </cell>
          <cell r="H40" t="str">
            <v>OTHER SHOX</v>
          </cell>
          <cell r="I40">
            <v>0.28000000000000003</v>
          </cell>
        </row>
        <row r="41">
          <cell r="A41" t="str">
            <v>S115100207</v>
          </cell>
          <cell r="B41" t="str">
            <v>S/A M-AT(80CC) FRONT</v>
          </cell>
          <cell r="C41">
            <v>386</v>
          </cell>
          <cell r="D41">
            <v>16</v>
          </cell>
          <cell r="E41">
            <v>10</v>
          </cell>
          <cell r="F41" t="str">
            <v>2SHOX</v>
          </cell>
          <cell r="G41">
            <v>1030</v>
          </cell>
          <cell r="H41" t="str">
            <v>OTHER SHOX</v>
          </cell>
          <cell r="I41">
            <v>0.28000000000000003</v>
          </cell>
        </row>
        <row r="42">
          <cell r="A42" t="str">
            <v>S115100307</v>
          </cell>
          <cell r="B42" t="str">
            <v>S/A M-AT(80 CC) RR</v>
          </cell>
          <cell r="C42">
            <v>464</v>
          </cell>
          <cell r="D42">
            <v>12</v>
          </cell>
          <cell r="E42">
            <v>10</v>
          </cell>
          <cell r="F42" t="str">
            <v>2SHOX</v>
          </cell>
          <cell r="G42">
            <v>1030</v>
          </cell>
          <cell r="H42" t="str">
            <v>OTHER SHOX</v>
          </cell>
          <cell r="I42">
            <v>0.28000000000000003</v>
          </cell>
        </row>
        <row r="43">
          <cell r="A43" t="str">
            <v>S115100407</v>
          </cell>
          <cell r="B43" t="str">
            <v>S/A M-AT(80CC) HD RR</v>
          </cell>
          <cell r="C43">
            <v>567</v>
          </cell>
          <cell r="D43">
            <v>12</v>
          </cell>
          <cell r="E43">
            <v>10</v>
          </cell>
          <cell r="F43" t="str">
            <v>2SHOX</v>
          </cell>
          <cell r="G43">
            <v>1030</v>
          </cell>
          <cell r="H43" t="str">
            <v>OTHER SHOX</v>
          </cell>
          <cell r="I43">
            <v>0.28000000000000003</v>
          </cell>
        </row>
        <row r="44">
          <cell r="A44" t="str">
            <v>S115100507</v>
          </cell>
          <cell r="B44" t="str">
            <v>S/A M-AT(80CC) RURAL RR</v>
          </cell>
          <cell r="C44">
            <v>520</v>
          </cell>
          <cell r="D44">
            <v>12</v>
          </cell>
          <cell r="E44">
            <v>10</v>
          </cell>
          <cell r="F44" t="str">
            <v>2SHOX</v>
          </cell>
          <cell r="G44">
            <v>1030</v>
          </cell>
          <cell r="H44" t="str">
            <v>OTHER SHOX</v>
          </cell>
          <cell r="I44">
            <v>0.28000000000000003</v>
          </cell>
        </row>
        <row r="45">
          <cell r="A45" t="str">
            <v>S115100603</v>
          </cell>
          <cell r="B45" t="str">
            <v>S/A BXR AT RR</v>
          </cell>
          <cell r="C45">
            <v>556</v>
          </cell>
          <cell r="D45">
            <v>12</v>
          </cell>
          <cell r="E45">
            <v>10</v>
          </cell>
          <cell r="F45" t="str">
            <v>2SHOX</v>
          </cell>
          <cell r="G45">
            <v>1030</v>
          </cell>
          <cell r="H45" t="str">
            <v>OTHER SHOX</v>
          </cell>
          <cell r="I45">
            <v>0.28000000000000003</v>
          </cell>
        </row>
        <row r="46">
          <cell r="A46" t="str">
            <v>S115101603</v>
          </cell>
          <cell r="B46" t="str">
            <v>S/A CLBR/UPG RR</v>
          </cell>
          <cell r="C46">
            <v>680</v>
          </cell>
          <cell r="D46">
            <v>12</v>
          </cell>
          <cell r="E46">
            <v>10</v>
          </cell>
          <cell r="F46" t="str">
            <v>2SHOX</v>
          </cell>
          <cell r="G46">
            <v>1030</v>
          </cell>
          <cell r="H46" t="str">
            <v>OTHER SHOX</v>
          </cell>
          <cell r="I46">
            <v>0.28000000000000003</v>
          </cell>
        </row>
        <row r="47">
          <cell r="A47" t="str">
            <v>S130105303</v>
          </cell>
          <cell r="B47" t="str">
            <v>S/A PLSR-UPG RR</v>
          </cell>
          <cell r="C47">
            <v>664</v>
          </cell>
          <cell r="D47">
            <v>12</v>
          </cell>
          <cell r="E47">
            <v>10</v>
          </cell>
          <cell r="F47" t="str">
            <v>2SHOX</v>
          </cell>
          <cell r="G47">
            <v>1030</v>
          </cell>
          <cell r="H47" t="str">
            <v>OTHER SHOX</v>
          </cell>
          <cell r="I47">
            <v>0.28000000000000003</v>
          </cell>
        </row>
        <row r="48">
          <cell r="A48" t="str">
            <v>S130106903</v>
          </cell>
          <cell r="B48" t="str">
            <v>S/A VENGER RR</v>
          </cell>
          <cell r="C48">
            <v>714</v>
          </cell>
          <cell r="D48">
            <v>12</v>
          </cell>
          <cell r="E48">
            <v>10</v>
          </cell>
          <cell r="F48" t="str">
            <v>2SHOX</v>
          </cell>
          <cell r="G48">
            <v>1030</v>
          </cell>
          <cell r="H48" t="str">
            <v>OTHER SHOX</v>
          </cell>
          <cell r="I48">
            <v>0.28000000000000003</v>
          </cell>
        </row>
        <row r="49">
          <cell r="A49" t="str">
            <v>S135100803</v>
          </cell>
          <cell r="B49" t="str">
            <v>S/A PLSR OLD RR</v>
          </cell>
          <cell r="C49">
            <v>680</v>
          </cell>
          <cell r="D49">
            <v>12</v>
          </cell>
          <cell r="E49">
            <v>10</v>
          </cell>
          <cell r="F49" t="str">
            <v>2SHOX</v>
          </cell>
          <cell r="G49">
            <v>1030</v>
          </cell>
          <cell r="H49" t="str">
            <v>OTHER SHOX</v>
          </cell>
          <cell r="I49">
            <v>0.28000000000000003</v>
          </cell>
        </row>
        <row r="50">
          <cell r="A50" t="str">
            <v>S130113101</v>
          </cell>
          <cell r="B50" t="str">
            <v>S/A BXR -150 RR</v>
          </cell>
          <cell r="C50">
            <v>746</v>
          </cell>
          <cell r="D50">
            <v>12</v>
          </cell>
          <cell r="E50">
            <v>10</v>
          </cell>
          <cell r="F50" t="str">
            <v>2SHOX</v>
          </cell>
          <cell r="G50">
            <v>1030</v>
          </cell>
          <cell r="H50" t="str">
            <v>OTHER SHOX</v>
          </cell>
          <cell r="I50">
            <v>0.28000000000000003</v>
          </cell>
        </row>
        <row r="51">
          <cell r="A51" t="str">
            <v>S115101807</v>
          </cell>
          <cell r="B51" t="str">
            <v>S/A HRO  CD BLACK RR</v>
          </cell>
          <cell r="C51">
            <v>618</v>
          </cell>
          <cell r="D51">
            <v>12</v>
          </cell>
          <cell r="E51">
            <v>10</v>
          </cell>
          <cell r="F51" t="str">
            <v>2SHOX</v>
          </cell>
          <cell r="G51">
            <v>1030</v>
          </cell>
          <cell r="H51" t="str">
            <v>OTHER SHOX</v>
          </cell>
          <cell r="I51">
            <v>0.28000000000000003</v>
          </cell>
        </row>
        <row r="52">
          <cell r="A52" t="str">
            <v>S115101907</v>
          </cell>
          <cell r="B52" t="str">
            <v>S/A HRO  CD CHROME RR</v>
          </cell>
          <cell r="C52">
            <v>618</v>
          </cell>
          <cell r="D52">
            <v>12</v>
          </cell>
          <cell r="E52">
            <v>10</v>
          </cell>
          <cell r="F52" t="str">
            <v>2SHOX</v>
          </cell>
          <cell r="G52">
            <v>1030</v>
          </cell>
          <cell r="H52" t="str">
            <v>OTHER SHOX</v>
          </cell>
          <cell r="I52">
            <v>0.28000000000000003</v>
          </cell>
        </row>
        <row r="53">
          <cell r="A53" t="str">
            <v>S115102007</v>
          </cell>
          <cell r="B53" t="str">
            <v>S/A HRO  CD RED RR</v>
          </cell>
          <cell r="C53">
            <v>618</v>
          </cell>
          <cell r="D53">
            <v>12</v>
          </cell>
          <cell r="E53">
            <v>10</v>
          </cell>
          <cell r="F53" t="str">
            <v>2SHOX</v>
          </cell>
          <cell r="G53">
            <v>1030</v>
          </cell>
          <cell r="H53" t="str">
            <v>OTHER SHOX</v>
          </cell>
          <cell r="I53">
            <v>0.28000000000000003</v>
          </cell>
        </row>
        <row r="54">
          <cell r="A54" t="str">
            <v>S135103403</v>
          </cell>
          <cell r="B54" t="str">
            <v>S/A HRO   SS BLACK RR</v>
          </cell>
          <cell r="C54">
            <v>690</v>
          </cell>
          <cell r="D54">
            <v>12</v>
          </cell>
          <cell r="E54">
            <v>10</v>
          </cell>
          <cell r="F54" t="str">
            <v>2SHOX</v>
          </cell>
          <cell r="G54">
            <v>1030</v>
          </cell>
          <cell r="H54" t="str">
            <v>OTHER SHOX</v>
          </cell>
          <cell r="I54">
            <v>0.28000000000000003</v>
          </cell>
        </row>
        <row r="55">
          <cell r="A55" t="str">
            <v>S135103603</v>
          </cell>
          <cell r="B55" t="str">
            <v>S/A HRO  SS RED RR</v>
          </cell>
          <cell r="C55">
            <v>690</v>
          </cell>
          <cell r="D55">
            <v>12</v>
          </cell>
          <cell r="E55">
            <v>10</v>
          </cell>
          <cell r="F55" t="str">
            <v>2SHOX</v>
          </cell>
          <cell r="G55">
            <v>1030</v>
          </cell>
          <cell r="H55" t="str">
            <v>OTHER SHOX</v>
          </cell>
          <cell r="I55">
            <v>0.28000000000000003</v>
          </cell>
        </row>
        <row r="56">
          <cell r="A56" t="str">
            <v>S135103803</v>
          </cell>
          <cell r="B56" t="str">
            <v>S/A HRO  SS CHROME RR</v>
          </cell>
          <cell r="C56">
            <v>731</v>
          </cell>
          <cell r="D56">
            <v>12</v>
          </cell>
          <cell r="E56">
            <v>10</v>
          </cell>
          <cell r="F56" t="str">
            <v>2SHOX</v>
          </cell>
          <cell r="G56">
            <v>1030</v>
          </cell>
          <cell r="H56" t="str">
            <v>OTHER SHOX</v>
          </cell>
          <cell r="I56">
            <v>0.28000000000000003</v>
          </cell>
        </row>
        <row r="57">
          <cell r="A57" t="str">
            <v>S135103107</v>
          </cell>
          <cell r="B57" t="str">
            <v>S/A HRO SPL(BLACK) RR</v>
          </cell>
          <cell r="C57">
            <v>630</v>
          </cell>
          <cell r="D57">
            <v>12</v>
          </cell>
          <cell r="E57">
            <v>10</v>
          </cell>
          <cell r="F57" t="str">
            <v>2SHOX</v>
          </cell>
          <cell r="G57">
            <v>1030</v>
          </cell>
          <cell r="H57" t="str">
            <v>OTHER SHOX</v>
          </cell>
          <cell r="I57">
            <v>0.28000000000000003</v>
          </cell>
        </row>
        <row r="58">
          <cell r="A58" t="str">
            <v>S135103207</v>
          </cell>
          <cell r="B58" t="str">
            <v>S/A HRO  SPL (RED) RR</v>
          </cell>
          <cell r="C58">
            <v>618</v>
          </cell>
          <cell r="D58">
            <v>12</v>
          </cell>
          <cell r="E58">
            <v>10</v>
          </cell>
          <cell r="F58" t="str">
            <v>2SHOX</v>
          </cell>
          <cell r="G58">
            <v>1030</v>
          </cell>
          <cell r="H58" t="str">
            <v>OTHER SHOX</v>
          </cell>
          <cell r="I58">
            <v>0.28000000000000003</v>
          </cell>
        </row>
        <row r="59">
          <cell r="A59" t="str">
            <v>S135103307</v>
          </cell>
          <cell r="B59" t="str">
            <v>S/A HRO SPL (CHROME) RR</v>
          </cell>
          <cell r="C59">
            <v>633</v>
          </cell>
          <cell r="D59">
            <v>12</v>
          </cell>
          <cell r="E59">
            <v>10</v>
          </cell>
          <cell r="F59" t="str">
            <v>2SHOX</v>
          </cell>
          <cell r="G59">
            <v>1030</v>
          </cell>
          <cell r="H59" t="str">
            <v>OTHER SHOX</v>
          </cell>
          <cell r="I59">
            <v>0.28000000000000003</v>
          </cell>
        </row>
        <row r="60">
          <cell r="A60" t="str">
            <v>S95101801M</v>
          </cell>
          <cell r="B60" t="str">
            <v>S/A HRO SPL PR (Plated) RR</v>
          </cell>
          <cell r="C60">
            <v>699</v>
          </cell>
          <cell r="D60">
            <v>12</v>
          </cell>
          <cell r="E60">
            <v>10</v>
          </cell>
          <cell r="F60" t="str">
            <v>2SHOX</v>
          </cell>
          <cell r="G60">
            <v>1030</v>
          </cell>
          <cell r="H60" t="str">
            <v>OTHER SHOX</v>
          </cell>
          <cell r="I60">
            <v>0.28000000000000003</v>
          </cell>
        </row>
        <row r="61">
          <cell r="A61" t="str">
            <v>S95100601M</v>
          </cell>
          <cell r="B61" t="str">
            <v>S/A HRO SPL PLUS RR</v>
          </cell>
          <cell r="C61">
            <v>630</v>
          </cell>
          <cell r="D61">
            <v>12</v>
          </cell>
          <cell r="E61">
            <v>10</v>
          </cell>
          <cell r="F61" t="str">
            <v>2SHOX</v>
          </cell>
          <cell r="G61">
            <v>1030</v>
          </cell>
          <cell r="H61" t="str">
            <v>OTHER SHOX</v>
          </cell>
          <cell r="I61">
            <v>0.28000000000000003</v>
          </cell>
        </row>
        <row r="62">
          <cell r="A62" t="str">
            <v>S95101201M</v>
          </cell>
          <cell r="B62" t="str">
            <v>S/A HRO GLMR (Plated)</v>
          </cell>
          <cell r="C62">
            <v>700</v>
          </cell>
          <cell r="D62">
            <v>12</v>
          </cell>
          <cell r="E62">
            <v>10</v>
          </cell>
          <cell r="F62" t="str">
            <v>2SHOX</v>
          </cell>
          <cell r="G62">
            <v>1030</v>
          </cell>
          <cell r="H62" t="str">
            <v>OTHER SHOX</v>
          </cell>
          <cell r="I62">
            <v>0.28000000000000003</v>
          </cell>
        </row>
        <row r="63">
          <cell r="A63" t="str">
            <v>S95100701M</v>
          </cell>
          <cell r="B63" t="str">
            <v>S/A HRO  PSSN PR (RED SPRING) RR</v>
          </cell>
          <cell r="C63">
            <v>648</v>
          </cell>
          <cell r="D63">
            <v>12</v>
          </cell>
          <cell r="E63">
            <v>10</v>
          </cell>
          <cell r="F63" t="str">
            <v>2SHOX</v>
          </cell>
          <cell r="G63">
            <v>1030</v>
          </cell>
          <cell r="H63" t="str">
            <v>OTHER SHOX</v>
          </cell>
          <cell r="I63">
            <v>0.28000000000000003</v>
          </cell>
        </row>
        <row r="64">
          <cell r="A64" t="str">
            <v>S95103101M</v>
          </cell>
          <cell r="B64" t="str">
            <v>S/A HRO PSSN (PLATED SPRING)</v>
          </cell>
          <cell r="C64">
            <v>750</v>
          </cell>
          <cell r="D64">
            <v>12</v>
          </cell>
          <cell r="E64">
            <v>10</v>
          </cell>
          <cell r="F64" t="str">
            <v>2SHOX</v>
          </cell>
          <cell r="G64">
            <v>1030</v>
          </cell>
          <cell r="H64" t="str">
            <v>OTHER SHOX</v>
          </cell>
          <cell r="I64">
            <v>0.28000000000000003</v>
          </cell>
        </row>
        <row r="65">
          <cell r="A65" t="str">
            <v>S135104407</v>
          </cell>
          <cell r="B65" t="str">
            <v>S/A HRO PSSN RR</v>
          </cell>
          <cell r="C65">
            <v>618</v>
          </cell>
          <cell r="D65">
            <v>12</v>
          </cell>
          <cell r="E65">
            <v>10</v>
          </cell>
          <cell r="F65" t="str">
            <v>2SHOX</v>
          </cell>
          <cell r="G65">
            <v>1030</v>
          </cell>
          <cell r="H65" t="str">
            <v>OTHER SHOX</v>
          </cell>
          <cell r="I65">
            <v>0.28000000000000003</v>
          </cell>
        </row>
        <row r="66">
          <cell r="A66" t="str">
            <v>S95102201M</v>
          </cell>
          <cell r="B66" t="str">
            <v>S/A HRO HF DLX  (Cloud Silver Metallic)</v>
          </cell>
          <cell r="C66">
            <v>785</v>
          </cell>
          <cell r="D66">
            <v>12</v>
          </cell>
          <cell r="E66">
            <v>10</v>
          </cell>
          <cell r="F66" t="str">
            <v>2SHOX</v>
          </cell>
          <cell r="G66">
            <v>1030</v>
          </cell>
          <cell r="H66" t="str">
            <v>OTHER SHOX</v>
          </cell>
          <cell r="I66">
            <v>0.28000000000000003</v>
          </cell>
        </row>
        <row r="67">
          <cell r="A67" t="str">
            <v>S95102301M</v>
          </cell>
          <cell r="B67" t="str">
            <v>S/A HRO HF DLX (Candy Blazing Red)</v>
          </cell>
          <cell r="C67">
            <v>785</v>
          </cell>
          <cell r="D67">
            <v>12</v>
          </cell>
          <cell r="E67">
            <v>10</v>
          </cell>
          <cell r="F67" t="str">
            <v>2SHOX</v>
          </cell>
          <cell r="G67">
            <v>1030</v>
          </cell>
          <cell r="H67" t="str">
            <v>OTHER SHOX</v>
          </cell>
          <cell r="I67">
            <v>0.28000000000000003</v>
          </cell>
        </row>
        <row r="68">
          <cell r="A68" t="str">
            <v>S95102401M</v>
          </cell>
          <cell r="B68" t="str">
            <v>S/A HRO HF DLX (Excellent Blue metallic)</v>
          </cell>
          <cell r="C68">
            <v>785</v>
          </cell>
          <cell r="D68">
            <v>12</v>
          </cell>
          <cell r="E68">
            <v>10</v>
          </cell>
          <cell r="F68" t="str">
            <v>2SHOX</v>
          </cell>
          <cell r="G68">
            <v>1030</v>
          </cell>
          <cell r="H68" t="str">
            <v>OTHER SHOX</v>
          </cell>
          <cell r="I68">
            <v>0.28000000000000003</v>
          </cell>
        </row>
        <row r="69">
          <cell r="A69" t="str">
            <v>S95102501M</v>
          </cell>
          <cell r="B69" t="str">
            <v>S/A HRO HF DLX (Hi-granite Blue Metallic)</v>
          </cell>
          <cell r="C69">
            <v>785</v>
          </cell>
          <cell r="D69">
            <v>12</v>
          </cell>
          <cell r="E69">
            <v>10</v>
          </cell>
          <cell r="F69" t="str">
            <v>2SHOX</v>
          </cell>
          <cell r="G69">
            <v>1030</v>
          </cell>
          <cell r="H69" t="str">
            <v>OTHER SHOX</v>
          </cell>
          <cell r="I69">
            <v>0.28000000000000003</v>
          </cell>
        </row>
        <row r="70">
          <cell r="A70" t="str">
            <v>S95102601M</v>
          </cell>
          <cell r="B70" t="str">
            <v>S/A HRO HF DLX (Palace maroon metallic)</v>
          </cell>
          <cell r="C70">
            <v>785</v>
          </cell>
          <cell r="D70">
            <v>12</v>
          </cell>
          <cell r="E70">
            <v>10</v>
          </cell>
          <cell r="F70" t="str">
            <v>2SHOX</v>
          </cell>
          <cell r="G70">
            <v>1030</v>
          </cell>
          <cell r="H70" t="str">
            <v>OTHER SHOX</v>
          </cell>
          <cell r="I70">
            <v>0.28000000000000003</v>
          </cell>
        </row>
        <row r="71">
          <cell r="A71" t="str">
            <v>S95102701M</v>
          </cell>
          <cell r="B71" t="str">
            <v>S/A HRO HF DLX (Heavy Grey Metallic)</v>
          </cell>
          <cell r="C71">
            <v>785</v>
          </cell>
          <cell r="D71">
            <v>12</v>
          </cell>
          <cell r="E71">
            <v>10</v>
          </cell>
          <cell r="F71" t="str">
            <v>2SHOX</v>
          </cell>
          <cell r="G71">
            <v>1030</v>
          </cell>
          <cell r="H71" t="str">
            <v>OTHER SHOX</v>
          </cell>
          <cell r="I71">
            <v>0.28000000000000003</v>
          </cell>
        </row>
        <row r="72">
          <cell r="A72" t="str">
            <v>S20103701M</v>
          </cell>
          <cell r="B72" t="str">
            <v>S/A HND DRM RED SPRING</v>
          </cell>
          <cell r="C72">
            <v>750</v>
          </cell>
          <cell r="D72">
            <v>12</v>
          </cell>
          <cell r="E72">
            <v>10</v>
          </cell>
          <cell r="F72" t="str">
            <v>2SHOX</v>
          </cell>
          <cell r="G72">
            <v>1030</v>
          </cell>
          <cell r="H72" t="str">
            <v>OTHER SHOX</v>
          </cell>
          <cell r="I72">
            <v>0.28000000000000003</v>
          </cell>
        </row>
        <row r="73">
          <cell r="A73" t="str">
            <v>S1B0100201</v>
          </cell>
          <cell r="B73" t="str">
            <v>S/A HND DRM - YG RR</v>
          </cell>
          <cell r="C73">
            <v>747</v>
          </cell>
          <cell r="D73">
            <v>12</v>
          </cell>
          <cell r="E73">
            <v>10</v>
          </cell>
          <cell r="F73" t="str">
            <v>2SHOX</v>
          </cell>
          <cell r="G73">
            <v>1030</v>
          </cell>
          <cell r="H73" t="str">
            <v>OTHER SHOX</v>
          </cell>
          <cell r="I73">
            <v>0.28000000000000003</v>
          </cell>
        </row>
        <row r="74">
          <cell r="A74" t="str">
            <v>S20103101M</v>
          </cell>
          <cell r="B74" t="str">
            <v>S/A HND SHN UPG</v>
          </cell>
          <cell r="C74">
            <v>805</v>
          </cell>
          <cell r="D74">
            <v>12</v>
          </cell>
          <cell r="E74">
            <v>10</v>
          </cell>
          <cell r="F74" t="str">
            <v>2SHOX</v>
          </cell>
          <cell r="G74">
            <v>1030</v>
          </cell>
          <cell r="H74" t="str">
            <v>OTHER SHOX</v>
          </cell>
          <cell r="I74">
            <v>0.28000000000000003</v>
          </cell>
        </row>
        <row r="75">
          <cell r="A75" t="str">
            <v>S1B5100101</v>
          </cell>
          <cell r="B75" t="str">
            <v>S/A HND SHN RR</v>
          </cell>
          <cell r="C75">
            <v>747</v>
          </cell>
          <cell r="D75">
            <v>12</v>
          </cell>
          <cell r="E75">
            <v>10</v>
          </cell>
          <cell r="F75" t="str">
            <v>2SHOX</v>
          </cell>
          <cell r="G75">
            <v>1030</v>
          </cell>
          <cell r="H75" t="str">
            <v>OTHER SHOX</v>
          </cell>
          <cell r="I75">
            <v>0.28000000000000003</v>
          </cell>
        </row>
        <row r="76">
          <cell r="A76" t="str">
            <v>S1B0100501</v>
          </cell>
          <cell r="B76" t="str">
            <v>S/A HND SHN ECO</v>
          </cell>
          <cell r="C76">
            <v>670</v>
          </cell>
          <cell r="D76">
            <v>12</v>
          </cell>
          <cell r="E76">
            <v>10</v>
          </cell>
          <cell r="F76" t="str">
            <v>2SHOX</v>
          </cell>
          <cell r="G76">
            <v>1030</v>
          </cell>
          <cell r="H76" t="str">
            <v>OTHER SHOX</v>
          </cell>
          <cell r="I76">
            <v>0.28000000000000003</v>
          </cell>
        </row>
        <row r="77">
          <cell r="A77" t="str">
            <v>S20101901O</v>
          </cell>
          <cell r="B77" t="str">
            <v>S/A  YM (SALUTO)</v>
          </cell>
          <cell r="C77">
            <v>680</v>
          </cell>
          <cell r="D77">
            <v>12</v>
          </cell>
          <cell r="E77">
            <v>10</v>
          </cell>
          <cell r="F77" t="str">
            <v>2SHOX</v>
          </cell>
          <cell r="G77">
            <v>1030</v>
          </cell>
          <cell r="H77" t="str">
            <v>OTHER SHOX</v>
          </cell>
          <cell r="I77">
            <v>0.28000000000000003</v>
          </cell>
        </row>
        <row r="78">
          <cell r="A78" t="str">
            <v>S130111701</v>
          </cell>
          <cell r="B78" t="str">
            <v>S/A YM -110 YR RR</v>
          </cell>
          <cell r="C78">
            <v>618</v>
          </cell>
          <cell r="D78">
            <v>12</v>
          </cell>
          <cell r="E78">
            <v>10</v>
          </cell>
          <cell r="F78" t="str">
            <v>2SHOX</v>
          </cell>
          <cell r="G78">
            <v>1030</v>
          </cell>
          <cell r="H78" t="str">
            <v>OTHER SHOX</v>
          </cell>
          <cell r="I78">
            <v>0.28000000000000003</v>
          </cell>
        </row>
        <row r="79">
          <cell r="A79" t="str">
            <v>S130112601</v>
          </cell>
          <cell r="B79" t="str">
            <v>S/A YM CRX NEW RR</v>
          </cell>
          <cell r="C79">
            <v>709</v>
          </cell>
          <cell r="D79">
            <v>12</v>
          </cell>
          <cell r="E79">
            <v>10</v>
          </cell>
          <cell r="F79" t="str">
            <v>2SHOX</v>
          </cell>
          <cell r="G79">
            <v>1030</v>
          </cell>
          <cell r="H79" t="str">
            <v>OTHER SHOX</v>
          </cell>
          <cell r="I79">
            <v>0.28000000000000003</v>
          </cell>
        </row>
        <row r="80">
          <cell r="A80" t="str">
            <v>S115101103</v>
          </cell>
          <cell r="B80" t="str">
            <v>S/A YM 100 RR</v>
          </cell>
          <cell r="C80">
            <v>654</v>
          </cell>
          <cell r="D80">
            <v>12</v>
          </cell>
          <cell r="E80">
            <v>10</v>
          </cell>
          <cell r="F80" t="str">
            <v>2SHOX</v>
          </cell>
          <cell r="G80">
            <v>1030</v>
          </cell>
          <cell r="H80" t="str">
            <v>OTHER SHOX</v>
          </cell>
          <cell r="I80">
            <v>0.28000000000000003</v>
          </cell>
        </row>
        <row r="81">
          <cell r="A81" t="str">
            <v xml:space="preserve">S95103001M </v>
          </cell>
          <cell r="B81" t="str">
            <v>S/A TVS MOTOR JPTR RR</v>
          </cell>
          <cell r="C81">
            <v>680</v>
          </cell>
          <cell r="D81">
            <v>12</v>
          </cell>
          <cell r="E81">
            <v>10</v>
          </cell>
          <cell r="F81" t="str">
            <v>2SHOX</v>
          </cell>
          <cell r="G81">
            <v>1030</v>
          </cell>
          <cell r="H81" t="str">
            <v>OTHER SHOX</v>
          </cell>
          <cell r="I81">
            <v>0.28000000000000003</v>
          </cell>
        </row>
        <row r="82">
          <cell r="A82" t="str">
            <v>S135100107</v>
          </cell>
          <cell r="B82" t="str">
            <v>S/A TV VCTR RR</v>
          </cell>
          <cell r="C82">
            <v>623</v>
          </cell>
          <cell r="D82">
            <v>12</v>
          </cell>
          <cell r="E82">
            <v>10</v>
          </cell>
          <cell r="F82" t="str">
            <v>2SHOX</v>
          </cell>
          <cell r="G82">
            <v>1030</v>
          </cell>
          <cell r="H82" t="str">
            <v>OTHER SHOX</v>
          </cell>
          <cell r="I82">
            <v>0.28000000000000003</v>
          </cell>
        </row>
        <row r="83">
          <cell r="A83" t="str">
            <v>S135101107</v>
          </cell>
          <cell r="B83" t="str">
            <v>S/A SZK 100 AX</v>
          </cell>
          <cell r="C83">
            <v>618</v>
          </cell>
          <cell r="D83">
            <v>12</v>
          </cell>
          <cell r="E83">
            <v>10</v>
          </cell>
          <cell r="F83" t="str">
            <v>2SHOX</v>
          </cell>
          <cell r="G83">
            <v>1030</v>
          </cell>
          <cell r="H83" t="str">
            <v>OTHER SHOX</v>
          </cell>
          <cell r="I83">
            <v>0.28000000000000003</v>
          </cell>
        </row>
        <row r="84">
          <cell r="A84" t="str">
            <v>S95101601M</v>
          </cell>
          <cell r="B84" t="str">
            <v>S/A SZK ACSS</v>
          </cell>
          <cell r="C84">
            <v>740</v>
          </cell>
          <cell r="D84">
            <v>12</v>
          </cell>
          <cell r="E84">
            <v>10</v>
          </cell>
          <cell r="F84" t="str">
            <v>2SHOX</v>
          </cell>
          <cell r="G84">
            <v>1030</v>
          </cell>
          <cell r="H84" t="str">
            <v>OTHER SHOX</v>
          </cell>
          <cell r="I84">
            <v>0.28000000000000003</v>
          </cell>
        </row>
        <row r="85">
          <cell r="A85" t="str">
            <v>S135104307</v>
          </cell>
          <cell r="B85" t="str">
            <v>S/A TV HEAVY DUTY</v>
          </cell>
          <cell r="C85">
            <v>605</v>
          </cell>
          <cell r="D85">
            <v>12</v>
          </cell>
          <cell r="E85">
            <v>10</v>
          </cell>
          <cell r="F85" t="str">
            <v>2SHOX</v>
          </cell>
          <cell r="G85">
            <v>1030</v>
          </cell>
          <cell r="H85" t="str">
            <v>OTHER SHOX</v>
          </cell>
          <cell r="I85">
            <v>0.28000000000000003</v>
          </cell>
        </row>
        <row r="86">
          <cell r="A86" t="str">
            <v>S135106901</v>
          </cell>
          <cell r="B86" t="str">
            <v>S/A STR-CTY RR</v>
          </cell>
          <cell r="C86">
            <v>680</v>
          </cell>
          <cell r="D86">
            <v>12</v>
          </cell>
          <cell r="E86">
            <v>10</v>
          </cell>
          <cell r="F86" t="str">
            <v>2SHOX</v>
          </cell>
          <cell r="G86">
            <v>1030</v>
          </cell>
          <cell r="H86" t="str">
            <v>OTHER SHOX</v>
          </cell>
          <cell r="I86">
            <v>0.28000000000000003</v>
          </cell>
        </row>
        <row r="87">
          <cell r="A87" t="str">
            <v>S20101101O</v>
          </cell>
          <cell r="B87" t="str">
            <v>S/A MM CNTRO</v>
          </cell>
          <cell r="C87">
            <v>705</v>
          </cell>
          <cell r="D87">
            <v>12</v>
          </cell>
          <cell r="E87">
            <v>10</v>
          </cell>
          <cell r="F87" t="str">
            <v>2SHOX</v>
          </cell>
          <cell r="G87">
            <v>1030</v>
          </cell>
          <cell r="H87" t="str">
            <v>OTHER SHOX</v>
          </cell>
          <cell r="I87">
            <v>0.28000000000000003</v>
          </cell>
        </row>
        <row r="88">
          <cell r="A88" t="str">
            <v>S135101207</v>
          </cell>
          <cell r="B88" t="str">
            <v>S/A BLLT (HYDRAULIC) RR</v>
          </cell>
          <cell r="C88">
            <v>654</v>
          </cell>
          <cell r="D88">
            <v>12</v>
          </cell>
          <cell r="E88">
            <v>10</v>
          </cell>
          <cell r="F88" t="str">
            <v>2SHOX</v>
          </cell>
          <cell r="G88">
            <v>1030</v>
          </cell>
          <cell r="H88" t="str">
            <v>OTHER SHOX</v>
          </cell>
          <cell r="I88">
            <v>0.28000000000000003</v>
          </cell>
        </row>
        <row r="89">
          <cell r="A89" t="str">
            <v>S130100103</v>
          </cell>
          <cell r="B89" t="str">
            <v>S/A DSVR (S&amp;S) PLATED RR</v>
          </cell>
          <cell r="C89">
            <v>711</v>
          </cell>
          <cell r="D89">
            <v>12</v>
          </cell>
          <cell r="E89">
            <v>10</v>
          </cell>
          <cell r="F89" t="str">
            <v>2SHOX</v>
          </cell>
          <cell r="G89">
            <v>1030</v>
          </cell>
          <cell r="H89" t="str">
            <v>OTHER SHOX</v>
          </cell>
          <cell r="I89">
            <v>0.28000000000000003</v>
          </cell>
        </row>
        <row r="90">
          <cell r="A90" t="str">
            <v>S130107303</v>
          </cell>
          <cell r="B90" t="str">
            <v>S/A CT DLX (S&amp;S) PLATED RR</v>
          </cell>
          <cell r="C90">
            <v>695</v>
          </cell>
          <cell r="D90">
            <v>12</v>
          </cell>
          <cell r="E90">
            <v>10</v>
          </cell>
          <cell r="F90" t="str">
            <v>2SHOX</v>
          </cell>
          <cell r="G90">
            <v>1030</v>
          </cell>
          <cell r="H90" t="str">
            <v>OTHER SHOX</v>
          </cell>
          <cell r="I90">
            <v>0.28000000000000003</v>
          </cell>
        </row>
        <row r="91">
          <cell r="A91" t="str">
            <v>S1B0101001</v>
          </cell>
          <cell r="B91" t="str">
            <v>S/A SUPER PLTN (S&amp;S) RR NEW</v>
          </cell>
          <cell r="C91">
            <v>640</v>
          </cell>
          <cell r="D91">
            <v>12</v>
          </cell>
          <cell r="E91">
            <v>10</v>
          </cell>
          <cell r="F91" t="str">
            <v>2SHOX</v>
          </cell>
          <cell r="G91">
            <v>1030</v>
          </cell>
          <cell r="H91" t="str">
            <v>OTHER SHOX</v>
          </cell>
          <cell r="I91">
            <v>0.28000000000000003</v>
          </cell>
        </row>
        <row r="92">
          <cell r="A92" t="str">
            <v>S20111301M</v>
          </cell>
          <cell r="B92" t="str">
            <v>S/A PLTN CMFRTC</v>
          </cell>
          <cell r="C92">
            <v>670</v>
          </cell>
          <cell r="D92">
            <v>12</v>
          </cell>
          <cell r="E92">
            <v>10</v>
          </cell>
          <cell r="F92" t="str">
            <v>2SHOX</v>
          </cell>
          <cell r="G92">
            <v>1030</v>
          </cell>
          <cell r="H92" t="str">
            <v>OTHER SHOX</v>
          </cell>
          <cell r="I92">
            <v>0.28000000000000003</v>
          </cell>
        </row>
        <row r="93">
          <cell r="A93" t="str">
            <v>S130109607</v>
          </cell>
          <cell r="B93" t="str">
            <v>S/A PLTN (S&amp;S) RR</v>
          </cell>
          <cell r="C93">
            <v>670</v>
          </cell>
          <cell r="D93">
            <v>12</v>
          </cell>
          <cell r="E93">
            <v>10</v>
          </cell>
          <cell r="F93" t="str">
            <v>2SHOX</v>
          </cell>
          <cell r="G93">
            <v>1030</v>
          </cell>
          <cell r="H93" t="str">
            <v>OTHER SHOX</v>
          </cell>
          <cell r="I93">
            <v>0.28000000000000003</v>
          </cell>
        </row>
        <row r="94">
          <cell r="A94" t="str">
            <v>S130109707</v>
          </cell>
          <cell r="B94" t="str">
            <v>S/A DSVR (S&amp;S) PC RR</v>
          </cell>
          <cell r="C94">
            <v>670</v>
          </cell>
          <cell r="D94">
            <v>12</v>
          </cell>
          <cell r="E94">
            <v>10</v>
          </cell>
          <cell r="F94" t="str">
            <v>2SHOX</v>
          </cell>
          <cell r="G94">
            <v>1030</v>
          </cell>
          <cell r="H94" t="str">
            <v>OTHER SHOX</v>
          </cell>
          <cell r="I94">
            <v>0.28000000000000003</v>
          </cell>
        </row>
        <row r="95">
          <cell r="A95" t="str">
            <v>S330100303</v>
          </cell>
          <cell r="B95" t="str">
            <v>S/A DSVR 135CC GAS</v>
          </cell>
          <cell r="C95">
            <v>840</v>
          </cell>
          <cell r="D95">
            <v>8</v>
          </cell>
          <cell r="E95">
            <v>10</v>
          </cell>
          <cell r="F95" t="str">
            <v>2SHOX</v>
          </cell>
          <cell r="G95">
            <v>1020</v>
          </cell>
          <cell r="H95" t="str">
            <v>GAS SHOX</v>
          </cell>
          <cell r="I95">
            <v>0.28000000000000003</v>
          </cell>
        </row>
        <row r="96">
          <cell r="A96" t="str">
            <v>S330100103</v>
          </cell>
          <cell r="B96" t="str">
            <v>S/A PLSR 150CC GAS</v>
          </cell>
          <cell r="C96">
            <v>882</v>
          </cell>
          <cell r="D96">
            <v>8</v>
          </cell>
          <cell r="E96">
            <v>10</v>
          </cell>
          <cell r="F96" t="str">
            <v>2SHOX</v>
          </cell>
          <cell r="G96">
            <v>1020</v>
          </cell>
          <cell r="H96" t="str">
            <v>GAS SHOX</v>
          </cell>
          <cell r="I96">
            <v>0.28000000000000003</v>
          </cell>
        </row>
        <row r="97">
          <cell r="A97" t="str">
            <v>S330101703</v>
          </cell>
          <cell r="B97" t="str">
            <v>S/A PLSR 180CC GAS</v>
          </cell>
          <cell r="C97">
            <v>924</v>
          </cell>
          <cell r="D97">
            <v>8</v>
          </cell>
          <cell r="E97">
            <v>10</v>
          </cell>
          <cell r="F97" t="str">
            <v>2SHOX</v>
          </cell>
          <cell r="G97">
            <v>1020</v>
          </cell>
          <cell r="H97" t="str">
            <v>GAS SHOX</v>
          </cell>
          <cell r="I97">
            <v>0.28000000000000003</v>
          </cell>
        </row>
        <row r="98">
          <cell r="A98" t="str">
            <v>S330102601</v>
          </cell>
          <cell r="B98" t="str">
            <v>S/A PLSR 150CC GAS BLACK</v>
          </cell>
          <cell r="C98">
            <v>903</v>
          </cell>
          <cell r="D98">
            <v>8</v>
          </cell>
          <cell r="E98">
            <v>10</v>
          </cell>
          <cell r="F98" t="str">
            <v>2SHOX</v>
          </cell>
          <cell r="G98">
            <v>1020</v>
          </cell>
          <cell r="H98" t="str">
            <v>GAS SHOX</v>
          </cell>
          <cell r="I98">
            <v>0.28000000000000003</v>
          </cell>
        </row>
        <row r="99">
          <cell r="A99" t="str">
            <v>S330102901</v>
          </cell>
          <cell r="B99" t="str">
            <v>S/A PLSR 220CC GAS BLACK</v>
          </cell>
          <cell r="C99">
            <v>924</v>
          </cell>
          <cell r="D99">
            <v>8</v>
          </cell>
          <cell r="E99">
            <v>10</v>
          </cell>
          <cell r="F99" t="str">
            <v>2SHOX</v>
          </cell>
          <cell r="G99">
            <v>1020</v>
          </cell>
          <cell r="H99" t="str">
            <v>GAS SHOX</v>
          </cell>
          <cell r="I99">
            <v>0.28000000000000003</v>
          </cell>
        </row>
        <row r="100">
          <cell r="A100" t="str">
            <v>S380100401</v>
          </cell>
          <cell r="B100" t="str">
            <v>S/A DURO-200 CC TM</v>
          </cell>
          <cell r="C100">
            <v>4429</v>
          </cell>
          <cell r="D100">
            <v>4</v>
          </cell>
          <cell r="E100">
            <v>10</v>
          </cell>
          <cell r="F100" t="str">
            <v>2SHOX</v>
          </cell>
          <cell r="G100">
            <v>1030</v>
          </cell>
          <cell r="H100" t="str">
            <v>OTHER SHOX</v>
          </cell>
          <cell r="I100">
            <v>0.28000000000000003</v>
          </cell>
        </row>
        <row r="101">
          <cell r="A101" t="str">
            <v>S3C0100101</v>
          </cell>
          <cell r="B101" t="str">
            <v>S/A PLSR-200 NS MONO GAS</v>
          </cell>
          <cell r="C101">
            <v>2870</v>
          </cell>
          <cell r="D101">
            <v>6</v>
          </cell>
          <cell r="E101">
            <v>10</v>
          </cell>
          <cell r="F101" t="str">
            <v>2SHOX</v>
          </cell>
          <cell r="G101">
            <v>1020</v>
          </cell>
          <cell r="H101" t="str">
            <v>GAS SHOX</v>
          </cell>
          <cell r="I101">
            <v>0.28000000000000003</v>
          </cell>
        </row>
        <row r="102">
          <cell r="A102" t="str">
            <v>S20103801O</v>
          </cell>
          <cell r="B102" t="str">
            <v>S/A DSVR-150  MONO GAS</v>
          </cell>
          <cell r="C102">
            <v>2760</v>
          </cell>
          <cell r="D102">
            <v>6</v>
          </cell>
          <cell r="E102">
            <v>10</v>
          </cell>
          <cell r="F102" t="str">
            <v>2SHOX</v>
          </cell>
          <cell r="G102">
            <v>1020</v>
          </cell>
          <cell r="H102" t="str">
            <v>GAS SHOX</v>
          </cell>
          <cell r="I102">
            <v>0.28000000000000003</v>
          </cell>
        </row>
        <row r="103">
          <cell r="A103" t="str">
            <v>S20107201M</v>
          </cell>
          <cell r="B103" t="str">
            <v>S/A VIKRANT GAS</v>
          </cell>
          <cell r="C103">
            <v>1330</v>
          </cell>
          <cell r="D103">
            <v>8</v>
          </cell>
          <cell r="E103">
            <v>10</v>
          </cell>
          <cell r="F103" t="str">
            <v>2SHOX</v>
          </cell>
          <cell r="G103">
            <v>1020</v>
          </cell>
          <cell r="H103" t="str">
            <v>GAS SHOX</v>
          </cell>
          <cell r="I103">
            <v>0.28000000000000003</v>
          </cell>
        </row>
        <row r="104">
          <cell r="A104" t="str">
            <v>S20100101O</v>
          </cell>
          <cell r="B104" t="str">
            <v>S/A DSVR 125 GAS</v>
          </cell>
          <cell r="C104">
            <v>855</v>
          </cell>
          <cell r="D104">
            <v>8</v>
          </cell>
          <cell r="E104">
            <v>10</v>
          </cell>
          <cell r="F104" t="str">
            <v>2SHOX</v>
          </cell>
          <cell r="G104">
            <v>1020</v>
          </cell>
          <cell r="H104" t="str">
            <v>GAS SHOX</v>
          </cell>
          <cell r="I104">
            <v>0.28000000000000003</v>
          </cell>
        </row>
        <row r="105">
          <cell r="A105" t="str">
            <v>S3C0100201</v>
          </cell>
          <cell r="B105" t="str">
            <v>S/A DSVR - 125 ST MONO GAS</v>
          </cell>
          <cell r="C105">
            <v>2870</v>
          </cell>
          <cell r="D105">
            <v>6</v>
          </cell>
          <cell r="E105">
            <v>10</v>
          </cell>
          <cell r="F105" t="str">
            <v>2SHOX</v>
          </cell>
          <cell r="G105">
            <v>1020</v>
          </cell>
          <cell r="H105" t="str">
            <v>GAS SHOX</v>
          </cell>
          <cell r="I105">
            <v>0.28000000000000003</v>
          </cell>
        </row>
        <row r="106">
          <cell r="A106" t="str">
            <v>S330101901</v>
          </cell>
          <cell r="B106" t="str">
            <v>S/A PLSR-135CC GAS BLACK</v>
          </cell>
          <cell r="C106">
            <v>924</v>
          </cell>
          <cell r="D106">
            <v>8</v>
          </cell>
          <cell r="E106">
            <v>10</v>
          </cell>
          <cell r="F106" t="str">
            <v>2SHOX</v>
          </cell>
          <cell r="G106">
            <v>1020</v>
          </cell>
          <cell r="H106" t="str">
            <v>GAS SHOX</v>
          </cell>
          <cell r="I106">
            <v>0.28000000000000003</v>
          </cell>
        </row>
        <row r="107">
          <cell r="A107" t="str">
            <v>S95102801M</v>
          </cell>
          <cell r="B107" t="str">
            <v xml:space="preserve">S/A HRO SPL </v>
          </cell>
          <cell r="C107">
            <v>882</v>
          </cell>
          <cell r="D107">
            <v>8</v>
          </cell>
          <cell r="E107">
            <v>10</v>
          </cell>
          <cell r="F107" t="str">
            <v>2SHOX</v>
          </cell>
          <cell r="G107">
            <v>1030</v>
          </cell>
          <cell r="H107" t="str">
            <v>OTHER SHOX</v>
          </cell>
          <cell r="I107">
            <v>0.28000000000000003</v>
          </cell>
        </row>
        <row r="108">
          <cell r="A108" t="str">
            <v>S95101101M</v>
          </cell>
          <cell r="B108" t="str">
            <v>S/A TV AP-CHE GAS</v>
          </cell>
          <cell r="C108">
            <v>1400</v>
          </cell>
          <cell r="D108">
            <v>8</v>
          </cell>
          <cell r="E108">
            <v>10</v>
          </cell>
          <cell r="F108" t="str">
            <v>2SHOX</v>
          </cell>
          <cell r="G108">
            <v>1020</v>
          </cell>
          <cell r="H108" t="str">
            <v>GAS SHOX</v>
          </cell>
          <cell r="I108">
            <v>0.28000000000000003</v>
          </cell>
        </row>
        <row r="109">
          <cell r="A109" t="str">
            <v>S20101775M</v>
          </cell>
          <cell r="B109" t="str">
            <v>S/A SZK (GXER)</v>
          </cell>
          <cell r="C109">
            <v>2480</v>
          </cell>
          <cell r="D109">
            <v>6</v>
          </cell>
          <cell r="E109">
            <v>10</v>
          </cell>
          <cell r="F109" t="str">
            <v>2SHOX</v>
          </cell>
          <cell r="G109">
            <v>1020</v>
          </cell>
          <cell r="H109" t="str">
            <v>GAS SHOX</v>
          </cell>
          <cell r="I109">
            <v>0.28000000000000003</v>
          </cell>
        </row>
        <row r="110">
          <cell r="A110" t="str">
            <v>S95101701M</v>
          </cell>
          <cell r="B110" t="str">
            <v>S/A YM FZ RR (Yellow Spring)</v>
          </cell>
          <cell r="C110">
            <v>2400</v>
          </cell>
          <cell r="D110">
            <v>6</v>
          </cell>
          <cell r="E110">
            <v>10</v>
          </cell>
          <cell r="F110" t="str">
            <v>2SHOX</v>
          </cell>
          <cell r="G110">
            <v>1030</v>
          </cell>
          <cell r="H110" t="str">
            <v>OTHER SHOX</v>
          </cell>
          <cell r="I110">
            <v>0.28000000000000003</v>
          </cell>
        </row>
        <row r="111">
          <cell r="A111" t="str">
            <v>S95103201M</v>
          </cell>
          <cell r="B111" t="str">
            <v>S/A YM FZ RR (RED SPRING)</v>
          </cell>
          <cell r="C111">
            <v>2400</v>
          </cell>
          <cell r="D111">
            <v>6</v>
          </cell>
          <cell r="E111">
            <v>10</v>
          </cell>
          <cell r="F111" t="str">
            <v>2SHOX</v>
          </cell>
          <cell r="G111">
            <v>1030</v>
          </cell>
          <cell r="H111" t="str">
            <v>OTHER SHOX</v>
          </cell>
          <cell r="I111">
            <v>0.28000000000000003</v>
          </cell>
        </row>
        <row r="112">
          <cell r="A112" t="str">
            <v>S330100403</v>
          </cell>
          <cell r="B112" t="str">
            <v>S/A ELCTR GAS</v>
          </cell>
          <cell r="C112">
            <v>1155</v>
          </cell>
          <cell r="D112">
            <v>8</v>
          </cell>
          <cell r="E112">
            <v>10</v>
          </cell>
          <cell r="F112" t="str">
            <v>2SHOX</v>
          </cell>
          <cell r="G112">
            <v>1020</v>
          </cell>
          <cell r="H112" t="str">
            <v>GAS SHOX</v>
          </cell>
          <cell r="I112">
            <v>0.28000000000000003</v>
          </cell>
        </row>
        <row r="113">
          <cell r="A113" t="str">
            <v>S20105001M</v>
          </cell>
          <cell r="B113" t="str">
            <v>S/A ELCTR RX GAS</v>
          </cell>
          <cell r="C113">
            <v>1155</v>
          </cell>
          <cell r="D113">
            <v>8</v>
          </cell>
          <cell r="E113">
            <v>10</v>
          </cell>
          <cell r="F113" t="str">
            <v>2SHOX</v>
          </cell>
          <cell r="G113">
            <v>1020</v>
          </cell>
          <cell r="H113" t="str">
            <v>GAS SHOX</v>
          </cell>
          <cell r="I113">
            <v>0.28000000000000003</v>
          </cell>
        </row>
        <row r="114">
          <cell r="A114" t="str">
            <v>S330100803</v>
          </cell>
          <cell r="B114" t="str">
            <v>S/A BLLT GAS</v>
          </cell>
          <cell r="C114">
            <v>1103</v>
          </cell>
          <cell r="D114">
            <v>8</v>
          </cell>
          <cell r="E114">
            <v>10</v>
          </cell>
          <cell r="F114" t="str">
            <v>2SHOX</v>
          </cell>
          <cell r="G114">
            <v>1020</v>
          </cell>
          <cell r="H114" t="str">
            <v>GAS SHOX</v>
          </cell>
          <cell r="I114">
            <v>0.28000000000000003</v>
          </cell>
        </row>
        <row r="115">
          <cell r="A115" t="str">
            <v>S330100703</v>
          </cell>
          <cell r="B115" t="str">
            <v>S/A TV VCTR GAS</v>
          </cell>
          <cell r="C115">
            <v>903</v>
          </cell>
          <cell r="D115">
            <v>8</v>
          </cell>
          <cell r="E115">
            <v>10</v>
          </cell>
          <cell r="F115" t="str">
            <v>2SHOX</v>
          </cell>
          <cell r="G115">
            <v>1020</v>
          </cell>
          <cell r="H115" t="str">
            <v>GAS SHOX</v>
          </cell>
          <cell r="I115">
            <v>0.28000000000000003</v>
          </cell>
        </row>
        <row r="116">
          <cell r="A116" t="str">
            <v>F800100107</v>
          </cell>
          <cell r="B116" t="str">
            <v>F/F ASSY PLSR UPG DISC W/O LS</v>
          </cell>
          <cell r="C116">
            <v>5130</v>
          </cell>
          <cell r="D116">
            <v>1</v>
          </cell>
          <cell r="E116">
            <v>30</v>
          </cell>
          <cell r="F116" t="str">
            <v>FF SPRS</v>
          </cell>
          <cell r="G116">
            <v>3060</v>
          </cell>
          <cell r="H116" t="str">
            <v>FORK SPARES</v>
          </cell>
          <cell r="I116">
            <v>0.28000000000000003</v>
          </cell>
        </row>
        <row r="117">
          <cell r="A117" t="str">
            <v>F800100707</v>
          </cell>
          <cell r="B117" t="str">
            <v>F/F ASSY DSVR 125CC DR BLK</v>
          </cell>
          <cell r="C117">
            <v>4482</v>
          </cell>
          <cell r="D117">
            <v>1</v>
          </cell>
          <cell r="E117">
            <v>30</v>
          </cell>
          <cell r="F117" t="str">
            <v>FF SPRS</v>
          </cell>
          <cell r="G117">
            <v>3060</v>
          </cell>
          <cell r="H117" t="str">
            <v>FORK SPARES</v>
          </cell>
          <cell r="I117">
            <v>0.28000000000000003</v>
          </cell>
        </row>
        <row r="118">
          <cell r="A118" t="str">
            <v>F800107907</v>
          </cell>
          <cell r="B118" t="str">
            <v>F/F ASSY DSVR 125CC DRUM</v>
          </cell>
          <cell r="C118">
            <v>4295</v>
          </cell>
          <cell r="D118">
            <v>1</v>
          </cell>
          <cell r="E118">
            <v>30</v>
          </cell>
          <cell r="F118" t="str">
            <v>FF SPRS</v>
          </cell>
          <cell r="G118">
            <v>3060</v>
          </cell>
          <cell r="H118" t="str">
            <v>FORK SPARES</v>
          </cell>
          <cell r="I118">
            <v>0.28000000000000003</v>
          </cell>
        </row>
        <row r="119">
          <cell r="A119" t="str">
            <v>F800108007</v>
          </cell>
          <cell r="B119" t="str">
            <v>F/F ASSY DSVR 125CC DISC</v>
          </cell>
          <cell r="C119">
            <v>4406</v>
          </cell>
          <cell r="D119">
            <v>1</v>
          </cell>
          <cell r="E119">
            <v>30</v>
          </cell>
          <cell r="F119" t="str">
            <v>FF SPRS</v>
          </cell>
          <cell r="G119">
            <v>3060</v>
          </cell>
          <cell r="H119" t="str">
            <v>FORK SPARES</v>
          </cell>
          <cell r="I119">
            <v>0.28000000000000003</v>
          </cell>
        </row>
        <row r="120">
          <cell r="A120" t="str">
            <v>F800108307</v>
          </cell>
          <cell r="B120" t="str">
            <v>F/F ASSY VNGR</v>
          </cell>
          <cell r="C120">
            <v>5933</v>
          </cell>
          <cell r="D120">
            <v>1</v>
          </cell>
          <cell r="E120">
            <v>30</v>
          </cell>
          <cell r="F120" t="str">
            <v>FF SPRS</v>
          </cell>
          <cell r="G120">
            <v>3060</v>
          </cell>
          <cell r="H120" t="str">
            <v>FORK SPARES</v>
          </cell>
          <cell r="I120">
            <v>0.28000000000000003</v>
          </cell>
        </row>
        <row r="121">
          <cell r="A121" t="str">
            <v>F20107201M</v>
          </cell>
          <cell r="B121" t="str">
            <v>F/F ASSY VKRNT</v>
          </cell>
          <cell r="C121">
            <v>5190</v>
          </cell>
          <cell r="D121">
            <v>1</v>
          </cell>
          <cell r="E121">
            <v>30</v>
          </cell>
          <cell r="F121" t="str">
            <v>FF SPRS</v>
          </cell>
          <cell r="G121">
            <v>3060</v>
          </cell>
          <cell r="H121" t="str">
            <v>FORK SPARES</v>
          </cell>
          <cell r="I121">
            <v>0.28000000000000003</v>
          </cell>
        </row>
        <row r="122">
          <cell r="A122" t="str">
            <v>F800103407</v>
          </cell>
          <cell r="B122" t="str">
            <v>F/F ASSY BXR</v>
          </cell>
          <cell r="C122">
            <v>4752</v>
          </cell>
          <cell r="D122">
            <v>1</v>
          </cell>
          <cell r="E122">
            <v>30</v>
          </cell>
          <cell r="F122" t="str">
            <v>FF SPRS</v>
          </cell>
          <cell r="G122">
            <v>3060</v>
          </cell>
          <cell r="H122" t="str">
            <v>FORK SPARES</v>
          </cell>
          <cell r="I122">
            <v>0.28000000000000003</v>
          </cell>
        </row>
        <row r="123">
          <cell r="A123" t="str">
            <v>F800111707</v>
          </cell>
          <cell r="B123" t="str">
            <v>F/F ASSY X 125CC</v>
          </cell>
          <cell r="C123">
            <v>4050</v>
          </cell>
          <cell r="D123">
            <v>1</v>
          </cell>
          <cell r="E123">
            <v>30</v>
          </cell>
          <cell r="F123" t="str">
            <v>FF SPRS</v>
          </cell>
          <cell r="G123">
            <v>3060</v>
          </cell>
          <cell r="H123" t="str">
            <v>FORK SPARES</v>
          </cell>
          <cell r="I123">
            <v>0.28000000000000003</v>
          </cell>
        </row>
        <row r="124">
          <cell r="A124" t="str">
            <v>F800100806</v>
          </cell>
          <cell r="B124" t="str">
            <v>F/F ASSY BJ 4 STROKE UPG</v>
          </cell>
          <cell r="C124">
            <v>4752</v>
          </cell>
          <cell r="D124">
            <v>1</v>
          </cell>
          <cell r="E124">
            <v>30</v>
          </cell>
          <cell r="F124" t="str">
            <v>FF SPRS</v>
          </cell>
          <cell r="G124">
            <v>3060</v>
          </cell>
          <cell r="H124" t="str">
            <v>FORK SPARES</v>
          </cell>
          <cell r="I124">
            <v>0.28000000000000003</v>
          </cell>
        </row>
        <row r="125">
          <cell r="A125" t="str">
            <v>F800110407</v>
          </cell>
          <cell r="B125" t="str">
            <v>F/F ASSY PLTN DRUM (Silver)</v>
          </cell>
          <cell r="C125">
            <v>4023</v>
          </cell>
          <cell r="D125">
            <v>1</v>
          </cell>
          <cell r="E125">
            <v>30</v>
          </cell>
          <cell r="F125" t="str">
            <v>FF SPRS</v>
          </cell>
          <cell r="G125">
            <v>3060</v>
          </cell>
          <cell r="H125" t="str">
            <v>FORK SPARES</v>
          </cell>
          <cell r="I125">
            <v>0.28000000000000003</v>
          </cell>
        </row>
        <row r="126">
          <cell r="A126" t="str">
            <v>F800108907</v>
          </cell>
          <cell r="B126" t="str">
            <v>F/F ASSY CT DLX 17</v>
          </cell>
          <cell r="C126">
            <v>4095</v>
          </cell>
          <cell r="D126">
            <v>1</v>
          </cell>
          <cell r="E126">
            <v>30</v>
          </cell>
          <cell r="F126" t="str">
            <v>FF SPRS</v>
          </cell>
          <cell r="G126">
            <v>3060</v>
          </cell>
          <cell r="H126" t="str">
            <v>FORK SPARES</v>
          </cell>
          <cell r="I126">
            <v>0.28000000000000003</v>
          </cell>
        </row>
        <row r="127">
          <cell r="A127" t="str">
            <v>F800112307</v>
          </cell>
          <cell r="B127" t="str">
            <v>F/F ASSY DSVR 135CC DISC</v>
          </cell>
          <cell r="C127">
            <v>4482</v>
          </cell>
          <cell r="D127">
            <v>1</v>
          </cell>
          <cell r="E127">
            <v>30</v>
          </cell>
          <cell r="F127" t="str">
            <v>FF SPRS</v>
          </cell>
          <cell r="G127">
            <v>3060</v>
          </cell>
          <cell r="H127" t="str">
            <v>FORK SPARES</v>
          </cell>
          <cell r="I127">
            <v>0.28000000000000003</v>
          </cell>
        </row>
        <row r="128">
          <cell r="A128" t="str">
            <v>F800114607</v>
          </cell>
          <cell r="B128" t="str">
            <v>F/F ASSY YM GLDTR 125 (NEW)</v>
          </cell>
          <cell r="C128">
            <v>5400</v>
          </cell>
          <cell r="D128">
            <v>1</v>
          </cell>
          <cell r="E128">
            <v>30</v>
          </cell>
          <cell r="F128" t="str">
            <v>FF SPRS</v>
          </cell>
          <cell r="G128">
            <v>3060</v>
          </cell>
          <cell r="H128" t="str">
            <v>FORK SPARES</v>
          </cell>
          <cell r="I128">
            <v>0.28000000000000003</v>
          </cell>
        </row>
        <row r="129">
          <cell r="A129" t="str">
            <v>F800117107</v>
          </cell>
          <cell r="B129" t="str">
            <v>F/F ASSY PLTN UPG 125CC (BLK)</v>
          </cell>
          <cell r="C129">
            <v>4320</v>
          </cell>
          <cell r="D129">
            <v>1</v>
          </cell>
          <cell r="E129">
            <v>30</v>
          </cell>
          <cell r="F129" t="str">
            <v>FF SPRS</v>
          </cell>
          <cell r="G129">
            <v>3060</v>
          </cell>
          <cell r="H129" t="str">
            <v>FORK SPARES</v>
          </cell>
          <cell r="I129">
            <v>0.28000000000000003</v>
          </cell>
        </row>
        <row r="130">
          <cell r="A130" t="str">
            <v>F800126207</v>
          </cell>
          <cell r="B130" t="str">
            <v>F/F Assy- DSVR -150 (HF)</v>
          </cell>
          <cell r="C130">
            <v>4750</v>
          </cell>
          <cell r="D130">
            <v>1</v>
          </cell>
          <cell r="E130">
            <v>30</v>
          </cell>
          <cell r="F130" t="str">
            <v>FF SPRS</v>
          </cell>
          <cell r="G130">
            <v>3060</v>
          </cell>
          <cell r="H130" t="str">
            <v>FORK SPARES</v>
          </cell>
          <cell r="I130">
            <v>0.28000000000000003</v>
          </cell>
        </row>
        <row r="131">
          <cell r="A131" t="str">
            <v>F20104901M</v>
          </cell>
          <cell r="B131" t="str">
            <v>F/F Assy- DSVR -150 (BF)</v>
          </cell>
          <cell r="C131">
            <v>4750</v>
          </cell>
          <cell r="D131">
            <v>1</v>
          </cell>
          <cell r="E131">
            <v>30</v>
          </cell>
          <cell r="F131" t="str">
            <v>FF SPRS</v>
          </cell>
          <cell r="G131">
            <v>3060</v>
          </cell>
          <cell r="H131" t="str">
            <v>FORK SPARES</v>
          </cell>
          <cell r="I131">
            <v>0.28000000000000003</v>
          </cell>
        </row>
        <row r="132">
          <cell r="A132" t="str">
            <v>F800117607</v>
          </cell>
          <cell r="B132" t="str">
            <v>F/F ASSY PLSR 135CC</v>
          </cell>
          <cell r="C132">
            <v>4095</v>
          </cell>
          <cell r="D132">
            <v>1</v>
          </cell>
          <cell r="E132">
            <v>30</v>
          </cell>
          <cell r="F132" t="str">
            <v>FF SPRS</v>
          </cell>
          <cell r="G132">
            <v>3060</v>
          </cell>
          <cell r="H132" t="str">
            <v>FORK SPARES</v>
          </cell>
          <cell r="I132">
            <v>0.28000000000000003</v>
          </cell>
        </row>
        <row r="133">
          <cell r="A133" t="str">
            <v>F800118507</v>
          </cell>
          <cell r="B133" t="str">
            <v>F/F ASSY PLSR 150CC (BLK)</v>
          </cell>
          <cell r="C133">
            <v>4536</v>
          </cell>
          <cell r="D133">
            <v>1</v>
          </cell>
          <cell r="E133">
            <v>30</v>
          </cell>
          <cell r="F133" t="str">
            <v>FF SPRS</v>
          </cell>
          <cell r="G133">
            <v>3060</v>
          </cell>
          <cell r="H133" t="str">
            <v>FORK SPARES</v>
          </cell>
          <cell r="I133">
            <v>0.28000000000000003</v>
          </cell>
        </row>
        <row r="134">
          <cell r="A134" t="str">
            <v>F800119107</v>
          </cell>
          <cell r="B134" t="str">
            <v>F/F ASSY DSVR 100CC</v>
          </cell>
          <cell r="C134">
            <v>4077</v>
          </cell>
          <cell r="D134">
            <v>1</v>
          </cell>
          <cell r="E134">
            <v>30</v>
          </cell>
          <cell r="F134" t="str">
            <v>FF SPRS</v>
          </cell>
          <cell r="G134">
            <v>3060</v>
          </cell>
          <cell r="H134" t="str">
            <v>FORK SPARES</v>
          </cell>
          <cell r="I134">
            <v>0.28000000000000003</v>
          </cell>
        </row>
        <row r="135">
          <cell r="A135" t="str">
            <v>F800119507</v>
          </cell>
          <cell r="B135" t="str">
            <v>F/F ASSY PLSR 180CC UPG-4</v>
          </cell>
          <cell r="C135">
            <v>5880</v>
          </cell>
          <cell r="D135">
            <v>1</v>
          </cell>
          <cell r="E135">
            <v>30</v>
          </cell>
          <cell r="F135" t="str">
            <v>FF SPRS</v>
          </cell>
          <cell r="G135">
            <v>3060</v>
          </cell>
          <cell r="H135" t="str">
            <v>FORK SPARES</v>
          </cell>
          <cell r="I135">
            <v>0.28000000000000003</v>
          </cell>
        </row>
        <row r="136">
          <cell r="A136" t="str">
            <v>F800120007</v>
          </cell>
          <cell r="B136" t="str">
            <v>F/F ASSY PLSR UG 4</v>
          </cell>
          <cell r="C136">
            <v>4410</v>
          </cell>
          <cell r="D136">
            <v>1</v>
          </cell>
          <cell r="E136">
            <v>30</v>
          </cell>
          <cell r="F136" t="str">
            <v>FF SPRS</v>
          </cell>
          <cell r="G136">
            <v>3060</v>
          </cell>
          <cell r="H136" t="str">
            <v>FORK SPARES</v>
          </cell>
          <cell r="I136">
            <v>0.28000000000000003</v>
          </cell>
        </row>
        <row r="137">
          <cell r="A137" t="str">
            <v>F800120107</v>
          </cell>
          <cell r="B137" t="str">
            <v>F/F ASSY DSVR 150 CC</v>
          </cell>
          <cell r="C137">
            <v>3780</v>
          </cell>
          <cell r="D137">
            <v>1</v>
          </cell>
          <cell r="E137">
            <v>30</v>
          </cell>
          <cell r="F137" t="str">
            <v>FF SPRS</v>
          </cell>
          <cell r="G137">
            <v>3060</v>
          </cell>
          <cell r="H137" t="str">
            <v>FORK SPARES</v>
          </cell>
          <cell r="I137">
            <v>0.28000000000000003</v>
          </cell>
        </row>
        <row r="138">
          <cell r="A138" t="str">
            <v>F800125507</v>
          </cell>
          <cell r="B138" t="str">
            <v>F/F ASSY PLSR 200 NS</v>
          </cell>
          <cell r="C138">
            <v>6090</v>
          </cell>
          <cell r="D138">
            <v>1</v>
          </cell>
          <cell r="E138">
            <v>30</v>
          </cell>
          <cell r="F138" t="str">
            <v>FF SPRS</v>
          </cell>
          <cell r="G138">
            <v>3060</v>
          </cell>
          <cell r="H138" t="str">
            <v>FORK SPARES</v>
          </cell>
          <cell r="I138">
            <v>0.28000000000000003</v>
          </cell>
        </row>
        <row r="139">
          <cell r="A139" t="str">
            <v>F800126307</v>
          </cell>
          <cell r="B139" t="str">
            <v>F/F ASSY BXR-150CC</v>
          </cell>
          <cell r="C139">
            <v>3990</v>
          </cell>
          <cell r="D139">
            <v>1</v>
          </cell>
          <cell r="E139">
            <v>30</v>
          </cell>
          <cell r="F139" t="str">
            <v>FF SPRS</v>
          </cell>
          <cell r="G139">
            <v>3060</v>
          </cell>
          <cell r="H139" t="str">
            <v>FORK SPARES</v>
          </cell>
          <cell r="I139">
            <v>0.28000000000000003</v>
          </cell>
        </row>
        <row r="140">
          <cell r="A140" t="str">
            <v>F800127107</v>
          </cell>
          <cell r="B140" t="str">
            <v>F/F ASSY DSVR 2011 DRM</v>
          </cell>
          <cell r="C140">
            <v>4200</v>
          </cell>
          <cell r="D140">
            <v>1</v>
          </cell>
          <cell r="E140">
            <v>30</v>
          </cell>
          <cell r="F140" t="str">
            <v>FF SPRS</v>
          </cell>
          <cell r="G140">
            <v>3060</v>
          </cell>
          <cell r="H140" t="str">
            <v>FORK SPARES</v>
          </cell>
          <cell r="I140">
            <v>0.28000000000000003</v>
          </cell>
        </row>
        <row r="141">
          <cell r="A141" t="str">
            <v>F20100501O</v>
          </cell>
          <cell r="B141" t="str">
            <v>F/F Assly DSVR-150</v>
          </cell>
          <cell r="C141">
            <v>3800</v>
          </cell>
          <cell r="D141">
            <v>1</v>
          </cell>
          <cell r="E141">
            <v>30</v>
          </cell>
          <cell r="F141" t="str">
            <v>FF SPRS</v>
          </cell>
          <cell r="G141">
            <v>3060</v>
          </cell>
          <cell r="H141" t="str">
            <v>FORK SPARES</v>
          </cell>
          <cell r="I141">
            <v>0.28000000000000003</v>
          </cell>
        </row>
        <row r="142">
          <cell r="A142" t="str">
            <v>F20100801O</v>
          </cell>
          <cell r="B142" t="str">
            <v>F/F Assly DSVR-150 DISC</v>
          </cell>
          <cell r="C142">
            <v>3910</v>
          </cell>
          <cell r="D142">
            <v>1</v>
          </cell>
          <cell r="E142">
            <v>30</v>
          </cell>
          <cell r="F142" t="str">
            <v>FF SPRS</v>
          </cell>
          <cell r="G142">
            <v>3060</v>
          </cell>
          <cell r="H142" t="str">
            <v>FORK SPARES</v>
          </cell>
          <cell r="I142">
            <v>0.28000000000000003</v>
          </cell>
        </row>
        <row r="143">
          <cell r="A143" t="str">
            <v>F20103001O</v>
          </cell>
          <cell r="B143" t="str">
            <v>F/F Assly PLSR-150</v>
          </cell>
          <cell r="C143">
            <v>6600</v>
          </cell>
          <cell r="D143">
            <v>1</v>
          </cell>
          <cell r="E143">
            <v>30</v>
          </cell>
          <cell r="F143" t="str">
            <v>FF SPRS</v>
          </cell>
          <cell r="G143">
            <v>3060</v>
          </cell>
          <cell r="H143" t="str">
            <v>FORK SPARES</v>
          </cell>
          <cell r="I143">
            <v>0.28000000000000003</v>
          </cell>
        </row>
        <row r="144">
          <cell r="A144" t="str">
            <v>F20104801M</v>
          </cell>
          <cell r="B144" t="str">
            <v>F/F Assly PLTN (NEW)</v>
          </cell>
          <cell r="C144">
            <v>3760</v>
          </cell>
          <cell r="D144">
            <v>1</v>
          </cell>
          <cell r="E144">
            <v>30</v>
          </cell>
          <cell r="F144" t="str">
            <v>FF SPRS</v>
          </cell>
          <cell r="G144">
            <v>3060</v>
          </cell>
          <cell r="H144" t="str">
            <v>FORK SPARES</v>
          </cell>
          <cell r="I144">
            <v>0.28000000000000003</v>
          </cell>
        </row>
        <row r="145">
          <cell r="A145" t="str">
            <v>F20112001M</v>
          </cell>
          <cell r="B145" t="str">
            <v>F/F PLTN CMFRTC</v>
          </cell>
          <cell r="C145">
            <v>4300</v>
          </cell>
          <cell r="D145">
            <v>1</v>
          </cell>
          <cell r="E145">
            <v>30</v>
          </cell>
          <cell r="F145" t="str">
            <v>FF SPRS</v>
          </cell>
          <cell r="G145">
            <v>3060</v>
          </cell>
          <cell r="H145" t="str">
            <v>FORK SPARES</v>
          </cell>
          <cell r="I145">
            <v>0.28000000000000003</v>
          </cell>
        </row>
        <row r="146">
          <cell r="A146" t="str">
            <v>F20108901M</v>
          </cell>
          <cell r="B146" t="str">
            <v>F/F Assly DSVR-125 DRUM</v>
          </cell>
          <cell r="C146">
            <v>4025</v>
          </cell>
          <cell r="D146">
            <v>1</v>
          </cell>
          <cell r="E146">
            <v>30</v>
          </cell>
          <cell r="F146" t="str">
            <v>FF SPRS</v>
          </cell>
          <cell r="G146">
            <v>3060</v>
          </cell>
          <cell r="H146" t="str">
            <v>FORK SPARES</v>
          </cell>
          <cell r="I146">
            <v>0.28000000000000003</v>
          </cell>
        </row>
        <row r="147">
          <cell r="A147" t="str">
            <v>F20109001M</v>
          </cell>
          <cell r="B147" t="str">
            <v>F/F Assly DSVR-125 DISC SILVER</v>
          </cell>
          <cell r="C147">
            <v>4050</v>
          </cell>
          <cell r="D147">
            <v>1</v>
          </cell>
          <cell r="E147">
            <v>30</v>
          </cell>
          <cell r="F147" t="str">
            <v>FF SPRS</v>
          </cell>
          <cell r="G147">
            <v>3060</v>
          </cell>
          <cell r="H147" t="str">
            <v>FORK SPARES</v>
          </cell>
          <cell r="I147">
            <v>0.28000000000000003</v>
          </cell>
        </row>
        <row r="148">
          <cell r="A148" t="str">
            <v>F800119907</v>
          </cell>
          <cell r="B148" t="str">
            <v>F/F Assly CT BLK</v>
          </cell>
          <cell r="C148">
            <v>3820</v>
          </cell>
          <cell r="D148">
            <v>1</v>
          </cell>
          <cell r="E148">
            <v>30</v>
          </cell>
          <cell r="F148" t="str">
            <v>FF SPRS</v>
          </cell>
          <cell r="G148">
            <v>3060</v>
          </cell>
          <cell r="H148" t="str">
            <v>FORK SPARES</v>
          </cell>
          <cell r="I148">
            <v>0.28000000000000003</v>
          </cell>
        </row>
        <row r="149">
          <cell r="A149" t="str">
            <v>F800121707</v>
          </cell>
          <cell r="B149" t="str">
            <v>F/F Assly PLSR 4.5 (NEW)</v>
          </cell>
          <cell r="C149">
            <v>4400</v>
          </cell>
          <cell r="D149">
            <v>1</v>
          </cell>
          <cell r="E149">
            <v>30</v>
          </cell>
          <cell r="F149" t="str">
            <v>FF SPRS</v>
          </cell>
          <cell r="G149">
            <v>3060</v>
          </cell>
          <cell r="H149" t="str">
            <v>FORK SPARES</v>
          </cell>
          <cell r="I149">
            <v>0.28000000000000003</v>
          </cell>
        </row>
        <row r="150">
          <cell r="A150" t="str">
            <v>F800125107</v>
          </cell>
          <cell r="B150" t="str">
            <v>F/F AsslY BM-150</v>
          </cell>
          <cell r="C150">
            <v>4690</v>
          </cell>
          <cell r="D150">
            <v>1</v>
          </cell>
          <cell r="E150">
            <v>30</v>
          </cell>
          <cell r="F150" t="str">
            <v>FF SPRS</v>
          </cell>
          <cell r="G150">
            <v>3060</v>
          </cell>
          <cell r="H150" t="str">
            <v>FORK SPARES</v>
          </cell>
          <cell r="I150">
            <v>0.28000000000000003</v>
          </cell>
        </row>
        <row r="151">
          <cell r="A151" t="str">
            <v>F800125207</v>
          </cell>
          <cell r="B151" t="str">
            <v>F/F Assly DSVR-125 DISC</v>
          </cell>
          <cell r="C151">
            <v>4300</v>
          </cell>
          <cell r="D151">
            <v>1</v>
          </cell>
          <cell r="E151">
            <v>30</v>
          </cell>
          <cell r="F151" t="str">
            <v>FF SPRS</v>
          </cell>
          <cell r="G151">
            <v>3060</v>
          </cell>
          <cell r="H151" t="str">
            <v>FORK SPARES</v>
          </cell>
          <cell r="I151">
            <v>0.28000000000000003</v>
          </cell>
        </row>
        <row r="152">
          <cell r="A152" t="str">
            <v>F800128707</v>
          </cell>
          <cell r="B152" t="str">
            <v>F/F Assly PLSR-150 AS</v>
          </cell>
          <cell r="C152">
            <v>4800</v>
          </cell>
          <cell r="D152">
            <v>1</v>
          </cell>
          <cell r="E152">
            <v>30</v>
          </cell>
          <cell r="F152" t="str">
            <v>FF SPRS</v>
          </cell>
          <cell r="G152">
            <v>3060</v>
          </cell>
          <cell r="H152" t="str">
            <v>FORK SPARES</v>
          </cell>
          <cell r="I152">
            <v>0.28000000000000003</v>
          </cell>
        </row>
        <row r="153">
          <cell r="A153" t="str">
            <v>F800127207</v>
          </cell>
          <cell r="B153" t="str">
            <v>F/F ASSY DSVR -125 ST</v>
          </cell>
          <cell r="C153">
            <v>4860</v>
          </cell>
          <cell r="D153">
            <v>1</v>
          </cell>
          <cell r="E153">
            <v>30</v>
          </cell>
          <cell r="F153" t="str">
            <v>FF SPRS</v>
          </cell>
          <cell r="G153">
            <v>3060</v>
          </cell>
          <cell r="H153" t="str">
            <v>FORK SPARES</v>
          </cell>
          <cell r="I153">
            <v>0.28000000000000003</v>
          </cell>
        </row>
        <row r="154">
          <cell r="A154" t="str">
            <v>F800130707</v>
          </cell>
          <cell r="B154" t="str">
            <v>F/F ASSY DURO-200</v>
          </cell>
          <cell r="C154">
            <v>22365</v>
          </cell>
          <cell r="D154">
            <v>1</v>
          </cell>
          <cell r="E154">
            <v>30</v>
          </cell>
          <cell r="F154" t="str">
            <v>FF SPRS</v>
          </cell>
          <cell r="G154">
            <v>3060</v>
          </cell>
          <cell r="H154" t="str">
            <v>FORK SPARES</v>
          </cell>
          <cell r="I154">
            <v>0.28000000000000003</v>
          </cell>
        </row>
        <row r="155">
          <cell r="A155" t="str">
            <v>F800128407</v>
          </cell>
          <cell r="B155" t="str">
            <v>F/F ASSY DSVR -100 ( W/O DU)</v>
          </cell>
          <cell r="C155">
            <v>4620</v>
          </cell>
          <cell r="D155">
            <v>1</v>
          </cell>
          <cell r="E155">
            <v>30</v>
          </cell>
          <cell r="F155" t="str">
            <v>FF SPRS</v>
          </cell>
          <cell r="G155">
            <v>3060</v>
          </cell>
          <cell r="H155" t="str">
            <v>FORK SPARES</v>
          </cell>
          <cell r="I155">
            <v>0.28000000000000003</v>
          </cell>
        </row>
        <row r="156">
          <cell r="A156" t="str">
            <v>F20105301M</v>
          </cell>
          <cell r="B156" t="str">
            <v>F/F ASSY YM (SALUTO)</v>
          </cell>
          <cell r="C156">
            <v>4500</v>
          </cell>
          <cell r="D156">
            <v>1</v>
          </cell>
          <cell r="E156">
            <v>30</v>
          </cell>
          <cell r="F156" t="str">
            <v>FF SPRS</v>
          </cell>
          <cell r="G156">
            <v>3060</v>
          </cell>
          <cell r="H156" t="str">
            <v>FORK SPARES</v>
          </cell>
          <cell r="I156">
            <v>0.28000000000000003</v>
          </cell>
        </row>
        <row r="157">
          <cell r="A157" t="str">
            <v>F800127707</v>
          </cell>
          <cell r="B157" t="str">
            <v>F/F ASSY YM CRX</v>
          </cell>
          <cell r="C157">
            <v>4910</v>
          </cell>
          <cell r="D157">
            <v>1</v>
          </cell>
          <cell r="E157">
            <v>30</v>
          </cell>
          <cell r="F157" t="str">
            <v>FF SPRS</v>
          </cell>
          <cell r="G157">
            <v>3060</v>
          </cell>
          <cell r="H157" t="str">
            <v>FORK SPARES</v>
          </cell>
          <cell r="I157">
            <v>0.28000000000000003</v>
          </cell>
        </row>
        <row r="158">
          <cell r="A158" t="str">
            <v>F20100407M</v>
          </cell>
          <cell r="B158" t="str">
            <v>F/F MM CNTRO DRUM</v>
          </cell>
          <cell r="C158">
            <v>4500</v>
          </cell>
          <cell r="D158">
            <v>1</v>
          </cell>
          <cell r="E158">
            <v>30</v>
          </cell>
          <cell r="F158" t="str">
            <v>FF SPRS</v>
          </cell>
          <cell r="G158">
            <v>3060</v>
          </cell>
          <cell r="H158" t="str">
            <v>FORK SPARES</v>
          </cell>
          <cell r="I158">
            <v>0.28000000000000003</v>
          </cell>
        </row>
        <row r="159">
          <cell r="A159" t="str">
            <v>F20100307M</v>
          </cell>
          <cell r="B159" t="str">
            <v>F/F ASSY SZK (GXER)</v>
          </cell>
          <cell r="C159">
            <v>7500</v>
          </cell>
          <cell r="D159">
            <v>1</v>
          </cell>
          <cell r="E159">
            <v>30</v>
          </cell>
          <cell r="F159" t="str">
            <v>FF SPRS</v>
          </cell>
          <cell r="G159">
            <v>3060</v>
          </cell>
          <cell r="H159" t="str">
            <v>FORK SPARES</v>
          </cell>
          <cell r="I159">
            <v>0.28000000000000003</v>
          </cell>
        </row>
        <row r="160">
          <cell r="A160" t="str">
            <v>F800415907</v>
          </cell>
          <cell r="B160" t="str">
            <v>L' ASSY ELCTR DRUM LH</v>
          </cell>
          <cell r="C160">
            <v>2730</v>
          </cell>
          <cell r="D160">
            <v>2</v>
          </cell>
          <cell r="E160">
            <v>30</v>
          </cell>
          <cell r="F160" t="str">
            <v>FF SPRS</v>
          </cell>
          <cell r="G160">
            <v>3060</v>
          </cell>
          <cell r="H160" t="str">
            <v>FORK SPARES</v>
          </cell>
          <cell r="I160">
            <v>0.28000000000000003</v>
          </cell>
        </row>
        <row r="161">
          <cell r="A161" t="str">
            <v>F800416007</v>
          </cell>
          <cell r="B161" t="str">
            <v>L' ASSY ELCTR DRUM RH</v>
          </cell>
          <cell r="C161">
            <v>2730</v>
          </cell>
          <cell r="D161">
            <v>2</v>
          </cell>
          <cell r="E161">
            <v>30</v>
          </cell>
          <cell r="F161" t="str">
            <v>FF SPRS</v>
          </cell>
          <cell r="G161">
            <v>3060</v>
          </cell>
          <cell r="H161" t="str">
            <v>FORK SPARES</v>
          </cell>
          <cell r="I161">
            <v>0.28000000000000003</v>
          </cell>
        </row>
        <row r="162">
          <cell r="A162" t="str">
            <v>F800416107</v>
          </cell>
          <cell r="B162" t="str">
            <v>L' ASSY ELCTR DISC LH</v>
          </cell>
          <cell r="C162">
            <v>2730</v>
          </cell>
          <cell r="D162">
            <v>2</v>
          </cell>
          <cell r="E162">
            <v>30</v>
          </cell>
          <cell r="F162" t="str">
            <v>FF SPRS</v>
          </cell>
          <cell r="G162">
            <v>3060</v>
          </cell>
          <cell r="H162" t="str">
            <v>FORK SPARES</v>
          </cell>
          <cell r="I162">
            <v>0.28000000000000003</v>
          </cell>
        </row>
        <row r="163">
          <cell r="A163" t="str">
            <v>F800416207</v>
          </cell>
          <cell r="B163" t="str">
            <v>L' ASSY ELCTR DISC RH</v>
          </cell>
          <cell r="C163">
            <v>2730</v>
          </cell>
          <cell r="D163">
            <v>2</v>
          </cell>
          <cell r="E163">
            <v>30</v>
          </cell>
          <cell r="F163" t="str">
            <v>FF SPRS</v>
          </cell>
          <cell r="G163">
            <v>3060</v>
          </cell>
          <cell r="H163" t="str">
            <v>FORK SPARES</v>
          </cell>
          <cell r="I163">
            <v>0.28000000000000003</v>
          </cell>
        </row>
        <row r="164">
          <cell r="A164" t="str">
            <v>F800419107</v>
          </cell>
          <cell r="B164" t="str">
            <v>L' ASSY BLLT 350  (RE STD) LH</v>
          </cell>
          <cell r="C164">
            <v>2163</v>
          </cell>
          <cell r="D164">
            <v>2</v>
          </cell>
          <cell r="E164">
            <v>30</v>
          </cell>
          <cell r="F164" t="str">
            <v>FF SPRS</v>
          </cell>
          <cell r="G164">
            <v>3060</v>
          </cell>
          <cell r="H164" t="str">
            <v>FORK SPARES</v>
          </cell>
          <cell r="I164">
            <v>0.28000000000000003</v>
          </cell>
        </row>
        <row r="165">
          <cell r="A165" t="str">
            <v>F800419207</v>
          </cell>
          <cell r="B165" t="str">
            <v>L' ASSY BLLT 350  (RE STD) RH</v>
          </cell>
          <cell r="C165">
            <v>2163</v>
          </cell>
          <cell r="D165">
            <v>2</v>
          </cell>
          <cell r="E165">
            <v>30</v>
          </cell>
          <cell r="F165" t="str">
            <v>FF SPRS</v>
          </cell>
          <cell r="G165">
            <v>3060</v>
          </cell>
          <cell r="H165" t="str">
            <v>FORK SPARES</v>
          </cell>
          <cell r="I165">
            <v>0.28000000000000003</v>
          </cell>
        </row>
        <row r="166">
          <cell r="A166" t="str">
            <v>F800420507</v>
          </cell>
          <cell r="B166" t="str">
            <v>L' ASSY CLSSC 500 (C5) LH</v>
          </cell>
          <cell r="C166">
            <v>2520</v>
          </cell>
          <cell r="D166">
            <v>2</v>
          </cell>
          <cell r="E166">
            <v>30</v>
          </cell>
          <cell r="F166" t="str">
            <v>FF SPRS</v>
          </cell>
          <cell r="G166">
            <v>3060</v>
          </cell>
          <cell r="H166" t="str">
            <v>FORK SPARES</v>
          </cell>
          <cell r="I166">
            <v>0.28000000000000003</v>
          </cell>
        </row>
        <row r="167">
          <cell r="A167" t="str">
            <v>F800420607</v>
          </cell>
          <cell r="B167" t="str">
            <v>L' ASSY CLSSC 500 (C5) RH</v>
          </cell>
          <cell r="C167">
            <v>2520</v>
          </cell>
          <cell r="D167">
            <v>2</v>
          </cell>
          <cell r="E167">
            <v>30</v>
          </cell>
          <cell r="F167" t="str">
            <v>FF SPRS</v>
          </cell>
          <cell r="G167">
            <v>3060</v>
          </cell>
          <cell r="H167" t="str">
            <v>FORK SPARES</v>
          </cell>
          <cell r="I167">
            <v>0.28000000000000003</v>
          </cell>
        </row>
        <row r="168">
          <cell r="A168" t="str">
            <v>F800424007</v>
          </cell>
          <cell r="B168" t="str">
            <v xml:space="preserve">L'ASSY RML E5GS LH </v>
          </cell>
          <cell r="C168">
            <v>3350</v>
          </cell>
          <cell r="D168">
            <v>2</v>
          </cell>
          <cell r="E168">
            <v>30</v>
          </cell>
          <cell r="F168" t="str">
            <v>FF SPRS</v>
          </cell>
          <cell r="G168">
            <v>3060</v>
          </cell>
          <cell r="H168" t="str">
            <v>FORK SPARES</v>
          </cell>
          <cell r="I168">
            <v>0.28000000000000003</v>
          </cell>
        </row>
        <row r="169">
          <cell r="A169" t="str">
            <v>F800424107</v>
          </cell>
          <cell r="B169" t="str">
            <v xml:space="preserve">L'ASSY RML E5GS RH </v>
          </cell>
          <cell r="C169">
            <v>3350</v>
          </cell>
          <cell r="D169">
            <v>2</v>
          </cell>
          <cell r="E169">
            <v>30</v>
          </cell>
          <cell r="F169" t="str">
            <v>FF SPRS</v>
          </cell>
          <cell r="G169">
            <v>3060</v>
          </cell>
          <cell r="H169" t="str">
            <v>FORK SPARES</v>
          </cell>
          <cell r="I169">
            <v>0.28000000000000003</v>
          </cell>
        </row>
        <row r="170">
          <cell r="A170" t="str">
            <v>F800431107</v>
          </cell>
          <cell r="B170" t="str">
            <v>L' ASSY CLSSC 500 (NEW) LH</v>
          </cell>
          <cell r="C170">
            <v>3350</v>
          </cell>
          <cell r="D170">
            <v>2</v>
          </cell>
          <cell r="E170">
            <v>30</v>
          </cell>
          <cell r="F170" t="str">
            <v>FF SPRS</v>
          </cell>
          <cell r="G170">
            <v>3060</v>
          </cell>
          <cell r="H170" t="str">
            <v>FORK SPARES</v>
          </cell>
          <cell r="I170">
            <v>0.28000000000000003</v>
          </cell>
        </row>
        <row r="171">
          <cell r="A171" t="str">
            <v>F800431207</v>
          </cell>
          <cell r="B171" t="str">
            <v>L' ASSY CLSSC 500 (NEW) RH</v>
          </cell>
          <cell r="C171">
            <v>3450</v>
          </cell>
          <cell r="D171">
            <v>2</v>
          </cell>
          <cell r="E171">
            <v>30</v>
          </cell>
          <cell r="F171" t="str">
            <v>FF SPRS</v>
          </cell>
          <cell r="G171">
            <v>3060</v>
          </cell>
          <cell r="H171" t="str">
            <v>FORK SPARES</v>
          </cell>
          <cell r="I171">
            <v>0.28000000000000003</v>
          </cell>
        </row>
        <row r="172">
          <cell r="A172" t="str">
            <v>F800438207</v>
          </cell>
          <cell r="B172" t="str">
            <v>L' ASSY CLSSC 350 (NEW) LH</v>
          </cell>
          <cell r="C172">
            <v>3100</v>
          </cell>
          <cell r="D172">
            <v>2</v>
          </cell>
          <cell r="E172">
            <v>30</v>
          </cell>
          <cell r="F172" t="str">
            <v>FF SPRS</v>
          </cell>
          <cell r="G172">
            <v>3060</v>
          </cell>
          <cell r="H172" t="str">
            <v>FORK SPARES</v>
          </cell>
          <cell r="I172">
            <v>0.28000000000000003</v>
          </cell>
        </row>
        <row r="173">
          <cell r="A173" t="str">
            <v>F800438307</v>
          </cell>
          <cell r="B173" t="str">
            <v>L' ASSY CLSSC 350 (NEW) RH</v>
          </cell>
          <cell r="C173">
            <v>3150</v>
          </cell>
          <cell r="D173">
            <v>2</v>
          </cell>
          <cell r="E173">
            <v>30</v>
          </cell>
          <cell r="F173" t="str">
            <v>FF SPRS</v>
          </cell>
          <cell r="G173">
            <v>3060</v>
          </cell>
          <cell r="H173" t="str">
            <v>FORK SPARES</v>
          </cell>
          <cell r="I173">
            <v>0.28000000000000003</v>
          </cell>
        </row>
        <row r="174">
          <cell r="A174" t="str">
            <v>F20407101M</v>
          </cell>
          <cell r="B174" t="str">
            <v>L' ASSLY HRO SPL Pro (LH)</v>
          </cell>
          <cell r="C174">
            <v>1750</v>
          </cell>
          <cell r="D174">
            <v>2</v>
          </cell>
          <cell r="E174">
            <v>30</v>
          </cell>
          <cell r="F174" t="str">
            <v>FF SPRS</v>
          </cell>
          <cell r="G174">
            <v>3060</v>
          </cell>
          <cell r="H174" t="str">
            <v>FORK SPARES</v>
          </cell>
          <cell r="I174">
            <v>0.28000000000000003</v>
          </cell>
        </row>
        <row r="175">
          <cell r="A175" t="str">
            <v>F20407201M</v>
          </cell>
          <cell r="B175" t="str">
            <v>L' ASSLY HRO SPL Pro (RH)</v>
          </cell>
          <cell r="C175">
            <v>1750</v>
          </cell>
          <cell r="D175">
            <v>2</v>
          </cell>
          <cell r="E175">
            <v>30</v>
          </cell>
          <cell r="F175" t="str">
            <v>FF SPRS</v>
          </cell>
          <cell r="G175">
            <v>3060</v>
          </cell>
          <cell r="H175" t="str">
            <v>FORK SPARES</v>
          </cell>
          <cell r="I175">
            <v>0.28000000000000003</v>
          </cell>
        </row>
        <row r="176">
          <cell r="A176" t="str">
            <v>F800438807</v>
          </cell>
          <cell r="B176" t="str">
            <v>L' ASSLY HRO PSSN Pro LH</v>
          </cell>
          <cell r="C176">
            <v>1750</v>
          </cell>
          <cell r="D176">
            <v>2</v>
          </cell>
          <cell r="E176">
            <v>30</v>
          </cell>
          <cell r="F176" t="str">
            <v>FF SPRS</v>
          </cell>
          <cell r="G176">
            <v>3060</v>
          </cell>
          <cell r="H176" t="str">
            <v>FORK SPARES</v>
          </cell>
          <cell r="I176">
            <v>0.28000000000000003</v>
          </cell>
        </row>
        <row r="177">
          <cell r="A177" t="str">
            <v>F800438907</v>
          </cell>
          <cell r="B177" t="str">
            <v>L' ASSLY HRO PSSN Pro RH</v>
          </cell>
          <cell r="C177">
            <v>1750</v>
          </cell>
          <cell r="D177">
            <v>2</v>
          </cell>
          <cell r="E177">
            <v>30</v>
          </cell>
          <cell r="F177" t="str">
            <v>FF SPRS</v>
          </cell>
          <cell r="G177">
            <v>3060</v>
          </cell>
          <cell r="H177" t="str">
            <v>FORK SPARES</v>
          </cell>
          <cell r="I177">
            <v>0.28000000000000003</v>
          </cell>
        </row>
        <row r="178">
          <cell r="A178" t="str">
            <v>F10400901M</v>
          </cell>
          <cell r="B178" t="str">
            <v>L' ASSLY HRO MSTRO LH</v>
          </cell>
          <cell r="C178">
            <v>1510</v>
          </cell>
          <cell r="D178">
            <v>2</v>
          </cell>
          <cell r="E178">
            <v>30</v>
          </cell>
          <cell r="F178" t="str">
            <v>FF SPRS</v>
          </cell>
          <cell r="G178">
            <v>3060</v>
          </cell>
          <cell r="H178" t="str">
            <v>FORK SPARES</v>
          </cell>
          <cell r="I178">
            <v>0.28000000000000003</v>
          </cell>
        </row>
        <row r="179">
          <cell r="A179" t="str">
            <v>F10401001M</v>
          </cell>
          <cell r="B179" t="str">
            <v>L' ASSLY HRO MSTRO RH</v>
          </cell>
          <cell r="C179">
            <v>1510</v>
          </cell>
          <cell r="D179">
            <v>2</v>
          </cell>
          <cell r="E179">
            <v>30</v>
          </cell>
          <cell r="F179" t="str">
            <v>FF SPRS</v>
          </cell>
          <cell r="G179">
            <v>3060</v>
          </cell>
          <cell r="H179" t="str">
            <v>FORK SPARES</v>
          </cell>
          <cell r="I179">
            <v>0.28000000000000003</v>
          </cell>
        </row>
        <row r="180">
          <cell r="A180" t="str">
            <v>F800433107</v>
          </cell>
          <cell r="B180" t="str">
            <v>L' ASSY HND DRM - YG LEG ASSLY LH</v>
          </cell>
          <cell r="C180">
            <v>2100</v>
          </cell>
          <cell r="D180">
            <v>2</v>
          </cell>
          <cell r="E180">
            <v>30</v>
          </cell>
          <cell r="F180" t="str">
            <v>FF SPRS</v>
          </cell>
          <cell r="G180">
            <v>3060</v>
          </cell>
          <cell r="H180" t="str">
            <v>FORK SPARES</v>
          </cell>
          <cell r="I180">
            <v>0.28000000000000003</v>
          </cell>
        </row>
        <row r="181">
          <cell r="A181" t="str">
            <v>F800433207</v>
          </cell>
          <cell r="B181" t="str">
            <v>L'ASSY  HND DRM - YG LEG ASSLY RH</v>
          </cell>
          <cell r="C181">
            <v>2100</v>
          </cell>
          <cell r="D181">
            <v>2</v>
          </cell>
          <cell r="E181">
            <v>30</v>
          </cell>
          <cell r="F181" t="str">
            <v>FF SPRS</v>
          </cell>
          <cell r="G181">
            <v>3060</v>
          </cell>
          <cell r="H181" t="str">
            <v>FORK SPARES</v>
          </cell>
          <cell r="I181">
            <v>0.28000000000000003</v>
          </cell>
        </row>
        <row r="182">
          <cell r="A182" t="str">
            <v>F10400302M</v>
          </cell>
          <cell r="B182" t="str">
            <v>L' ASSY MM (GUSTO) LH</v>
          </cell>
          <cell r="C182">
            <v>2150</v>
          </cell>
          <cell r="D182">
            <v>2</v>
          </cell>
          <cell r="E182">
            <v>30</v>
          </cell>
          <cell r="F182" t="str">
            <v>FF SPRS</v>
          </cell>
          <cell r="G182">
            <v>3060</v>
          </cell>
          <cell r="H182" t="str">
            <v>FORK SPARES</v>
          </cell>
          <cell r="I182">
            <v>0.28000000000000003</v>
          </cell>
        </row>
        <row r="183">
          <cell r="A183" t="str">
            <v>F10400402M</v>
          </cell>
          <cell r="B183" t="str">
            <v>L' ASSY MM (GUSTO) RH</v>
          </cell>
          <cell r="C183">
            <v>2150</v>
          </cell>
          <cell r="D183">
            <v>2</v>
          </cell>
          <cell r="E183">
            <v>30</v>
          </cell>
          <cell r="F183" t="str">
            <v>FF SPRS</v>
          </cell>
          <cell r="G183">
            <v>3060</v>
          </cell>
          <cell r="H183" t="str">
            <v>FORK SPARES</v>
          </cell>
          <cell r="I183">
            <v>0.28000000000000003</v>
          </cell>
        </row>
        <row r="184">
          <cell r="A184" t="str">
            <v>F20401275M</v>
          </cell>
          <cell r="B184" t="str">
            <v>L' ASSY SZK (GXER) LH</v>
          </cell>
          <cell r="C184">
            <v>4300</v>
          </cell>
          <cell r="D184">
            <v>2</v>
          </cell>
          <cell r="E184">
            <v>30</v>
          </cell>
          <cell r="F184" t="str">
            <v>FF SPRS</v>
          </cell>
          <cell r="G184">
            <v>3060</v>
          </cell>
          <cell r="H184" t="str">
            <v>FORK SPARES</v>
          </cell>
          <cell r="I184">
            <v>0.28000000000000003</v>
          </cell>
        </row>
        <row r="185">
          <cell r="A185" t="str">
            <v>F20401175M</v>
          </cell>
          <cell r="B185" t="str">
            <v>L' ASSY SZK (GXER) RH</v>
          </cell>
          <cell r="C185">
            <v>4300</v>
          </cell>
          <cell r="D185">
            <v>2</v>
          </cell>
          <cell r="E185">
            <v>30</v>
          </cell>
          <cell r="F185" t="str">
            <v>FF SPRS</v>
          </cell>
          <cell r="G185">
            <v>3060</v>
          </cell>
          <cell r="H185" t="str">
            <v>FORK SPARES</v>
          </cell>
          <cell r="I185">
            <v>0.28000000000000003</v>
          </cell>
        </row>
        <row r="186">
          <cell r="A186" t="str">
            <v>F20404901O</v>
          </cell>
          <cell r="B186" t="str">
            <v>L' ASSY YM (SALUTO) LH DRUM</v>
          </cell>
          <cell r="C186">
            <v>2250</v>
          </cell>
          <cell r="D186">
            <v>2</v>
          </cell>
          <cell r="E186">
            <v>30</v>
          </cell>
          <cell r="F186" t="str">
            <v>FF SPRS</v>
          </cell>
          <cell r="G186">
            <v>3060</v>
          </cell>
          <cell r="H186" t="str">
            <v>FORK SPARES</v>
          </cell>
          <cell r="I186">
            <v>0.28000000000000003</v>
          </cell>
        </row>
        <row r="187">
          <cell r="A187" t="str">
            <v>F20405001O</v>
          </cell>
          <cell r="B187" t="str">
            <v>L' ASSY YM (SALUTO) RH DRUM</v>
          </cell>
          <cell r="C187">
            <v>2250</v>
          </cell>
          <cell r="D187">
            <v>2</v>
          </cell>
          <cell r="E187">
            <v>30</v>
          </cell>
          <cell r="F187" t="str">
            <v>FF SPRS</v>
          </cell>
          <cell r="G187">
            <v>3060</v>
          </cell>
          <cell r="H187" t="str">
            <v>FORK SPARES</v>
          </cell>
          <cell r="I187">
            <v>0.28000000000000003</v>
          </cell>
        </row>
        <row r="188">
          <cell r="A188" t="str">
            <v>F20410701M</v>
          </cell>
          <cell r="B188" t="str">
            <v>L' ASSY YM (SALUTO) LH DISC</v>
          </cell>
          <cell r="C188">
            <v>2250</v>
          </cell>
          <cell r="D188">
            <v>2</v>
          </cell>
          <cell r="E188">
            <v>30</v>
          </cell>
          <cell r="F188" t="str">
            <v>FF SPRS</v>
          </cell>
          <cell r="G188">
            <v>3060</v>
          </cell>
          <cell r="H188" t="str">
            <v>FORK SPARES</v>
          </cell>
          <cell r="I188">
            <v>0.28000000000000003</v>
          </cell>
        </row>
        <row r="189">
          <cell r="A189" t="str">
            <v>F20410801M</v>
          </cell>
          <cell r="B189" t="str">
            <v>L' ASSY YM (SALUTO) RH DISC</v>
          </cell>
          <cell r="C189">
            <v>2250</v>
          </cell>
          <cell r="D189">
            <v>2</v>
          </cell>
          <cell r="E189">
            <v>30</v>
          </cell>
          <cell r="F189" t="str">
            <v>FF SPRS</v>
          </cell>
          <cell r="G189">
            <v>3060</v>
          </cell>
          <cell r="H189" t="str">
            <v>FORK SPARES</v>
          </cell>
          <cell r="I189">
            <v>0.28000000000000003</v>
          </cell>
        </row>
        <row r="190">
          <cell r="A190" t="str">
            <v>F20410901M</v>
          </cell>
          <cell r="B190" t="str">
            <v>L' ASSY HND LVO DRM LH</v>
          </cell>
          <cell r="C190">
            <v>2150</v>
          </cell>
          <cell r="D190">
            <v>2</v>
          </cell>
          <cell r="E190">
            <v>30</v>
          </cell>
          <cell r="F190" t="str">
            <v>FF SPRS</v>
          </cell>
          <cell r="G190">
            <v>3060</v>
          </cell>
          <cell r="H190" t="str">
            <v>FORK SPARES</v>
          </cell>
          <cell r="I190">
            <v>0.28000000000000003</v>
          </cell>
        </row>
        <row r="191">
          <cell r="A191" t="str">
            <v>F20411001M</v>
          </cell>
          <cell r="B191" t="str">
            <v>L' ASSY HND LVO DRM RH</v>
          </cell>
          <cell r="C191">
            <v>2150</v>
          </cell>
          <cell r="D191">
            <v>2</v>
          </cell>
          <cell r="E191">
            <v>30</v>
          </cell>
          <cell r="F191" t="str">
            <v>FF SPRS</v>
          </cell>
          <cell r="G191">
            <v>3060</v>
          </cell>
          <cell r="H191" t="str">
            <v>FORK SPARES</v>
          </cell>
          <cell r="I191">
            <v>0.28000000000000003</v>
          </cell>
        </row>
        <row r="192">
          <cell r="A192" t="str">
            <v>F20410101M</v>
          </cell>
          <cell r="B192" t="str">
            <v>L' ASSY HND LVO DISC  LH</v>
          </cell>
          <cell r="C192">
            <v>2175</v>
          </cell>
          <cell r="D192">
            <v>2</v>
          </cell>
          <cell r="E192">
            <v>30</v>
          </cell>
          <cell r="F192" t="str">
            <v>FF SPRS</v>
          </cell>
          <cell r="G192">
            <v>3060</v>
          </cell>
          <cell r="H192" t="str">
            <v>FORK SPARES</v>
          </cell>
          <cell r="I192">
            <v>0.28000000000000003</v>
          </cell>
        </row>
        <row r="193">
          <cell r="A193" t="str">
            <v>F20410201M</v>
          </cell>
          <cell r="B193" t="str">
            <v>L' ASSY HND LVO DISC  RH</v>
          </cell>
          <cell r="C193">
            <v>2175</v>
          </cell>
          <cell r="D193">
            <v>2</v>
          </cell>
          <cell r="E193">
            <v>30</v>
          </cell>
          <cell r="F193" t="str">
            <v>FF SPRS</v>
          </cell>
          <cell r="G193">
            <v>3060</v>
          </cell>
          <cell r="H193" t="str">
            <v>FORK SPARES</v>
          </cell>
          <cell r="I193">
            <v>0.28000000000000003</v>
          </cell>
        </row>
        <row r="194">
          <cell r="A194" t="str">
            <v>F20408301M</v>
          </cell>
          <cell r="B194" t="str">
            <v>L' ASSY HND SHN DRM LH</v>
          </cell>
          <cell r="C194">
            <v>1950</v>
          </cell>
          <cell r="D194">
            <v>2</v>
          </cell>
          <cell r="E194">
            <v>30</v>
          </cell>
          <cell r="F194" t="str">
            <v>FF SPRS</v>
          </cell>
          <cell r="G194">
            <v>3060</v>
          </cell>
          <cell r="H194" t="str">
            <v>FORK SPARES</v>
          </cell>
          <cell r="I194">
            <v>0.28000000000000003</v>
          </cell>
        </row>
        <row r="195">
          <cell r="A195" t="str">
            <v>F20408401M</v>
          </cell>
          <cell r="B195" t="str">
            <v>L' ASSY HND SHN DRM RH</v>
          </cell>
          <cell r="C195">
            <v>1950</v>
          </cell>
          <cell r="D195">
            <v>2</v>
          </cell>
          <cell r="E195">
            <v>30</v>
          </cell>
          <cell r="F195" t="str">
            <v>FF SPRS</v>
          </cell>
          <cell r="G195">
            <v>3060</v>
          </cell>
          <cell r="H195" t="str">
            <v>FORK SPARES</v>
          </cell>
          <cell r="I195">
            <v>0.28000000000000003</v>
          </cell>
        </row>
        <row r="196">
          <cell r="A196" t="str">
            <v>F20408501M</v>
          </cell>
          <cell r="B196" t="str">
            <v>L' ASSY HND SHN DISC  LH</v>
          </cell>
          <cell r="C196">
            <v>2050</v>
          </cell>
          <cell r="D196">
            <v>2</v>
          </cell>
          <cell r="E196">
            <v>30</v>
          </cell>
          <cell r="F196" t="str">
            <v>FF SPRS</v>
          </cell>
          <cell r="G196">
            <v>3060</v>
          </cell>
          <cell r="H196" t="str">
            <v>FORK SPARES</v>
          </cell>
          <cell r="I196">
            <v>0.28000000000000003</v>
          </cell>
        </row>
        <row r="197">
          <cell r="A197" t="str">
            <v>F20408601M</v>
          </cell>
          <cell r="B197" t="str">
            <v>L' ASSY HND SHN DISC  RH</v>
          </cell>
          <cell r="C197">
            <v>2130</v>
          </cell>
          <cell r="D197">
            <v>2</v>
          </cell>
          <cell r="E197">
            <v>30</v>
          </cell>
          <cell r="F197" t="str">
            <v>FF SPRS</v>
          </cell>
          <cell r="G197">
            <v>3060</v>
          </cell>
          <cell r="H197" t="str">
            <v>FORK SPARES</v>
          </cell>
          <cell r="I197">
            <v>0.28000000000000003</v>
          </cell>
        </row>
        <row r="198">
          <cell r="A198" t="str">
            <v>F20407501M</v>
          </cell>
          <cell r="B198" t="str">
            <v>L' ASSY HND SHN CBS  LH</v>
          </cell>
          <cell r="C198">
            <v>2120</v>
          </cell>
          <cell r="D198">
            <v>2</v>
          </cell>
          <cell r="E198">
            <v>30</v>
          </cell>
          <cell r="F198" t="str">
            <v>FF SPRS</v>
          </cell>
          <cell r="G198">
            <v>3060</v>
          </cell>
          <cell r="H198" t="str">
            <v>FORK SPARES</v>
          </cell>
          <cell r="I198">
            <v>0.28000000000000003</v>
          </cell>
        </row>
        <row r="199">
          <cell r="A199" t="str">
            <v>F20407601M</v>
          </cell>
          <cell r="B199" t="str">
            <v>L' ASSY HND SHN CBS  RH</v>
          </cell>
          <cell r="C199">
            <v>2160</v>
          </cell>
          <cell r="D199">
            <v>2</v>
          </cell>
          <cell r="E199">
            <v>30</v>
          </cell>
          <cell r="F199" t="str">
            <v>FF SPRS</v>
          </cell>
          <cell r="G199">
            <v>3060</v>
          </cell>
          <cell r="H199" t="str">
            <v>FORK SPARES</v>
          </cell>
          <cell r="I199">
            <v>0.28000000000000003</v>
          </cell>
        </row>
        <row r="200">
          <cell r="A200" t="str">
            <v>F800200404</v>
          </cell>
          <cell r="B200" t="str">
            <v>F/P BXR</v>
          </cell>
          <cell r="C200">
            <v>604</v>
          </cell>
          <cell r="D200">
            <v>6</v>
          </cell>
          <cell r="E200">
            <v>30</v>
          </cell>
          <cell r="F200" t="str">
            <v>FF SPRS</v>
          </cell>
          <cell r="G200">
            <v>3050</v>
          </cell>
          <cell r="H200" t="str">
            <v>FORK PIPE</v>
          </cell>
          <cell r="I200">
            <v>0.28000000000000003</v>
          </cell>
        </row>
        <row r="201">
          <cell r="A201" t="str">
            <v>F800210604</v>
          </cell>
          <cell r="B201" t="str">
            <v>F/P BXR-150</v>
          </cell>
          <cell r="C201">
            <v>647</v>
          </cell>
          <cell r="D201">
            <v>6</v>
          </cell>
          <cell r="E201">
            <v>30</v>
          </cell>
          <cell r="F201" t="str">
            <v>FF SPRS</v>
          </cell>
          <cell r="G201">
            <v>3050</v>
          </cell>
          <cell r="H201" t="str">
            <v>FORK PIPE</v>
          </cell>
          <cell r="I201">
            <v>0.28000000000000003</v>
          </cell>
        </row>
        <row r="202">
          <cell r="A202" t="str">
            <v>F800204104</v>
          </cell>
          <cell r="B202" t="str">
            <v>F/P CT-DLX 17 WHEEL</v>
          </cell>
          <cell r="C202">
            <v>636</v>
          </cell>
          <cell r="D202">
            <v>6</v>
          </cell>
          <cell r="E202">
            <v>30</v>
          </cell>
          <cell r="F202" t="str">
            <v>FF SPRS</v>
          </cell>
          <cell r="G202">
            <v>3050</v>
          </cell>
          <cell r="H202" t="str">
            <v>FORK PIPE</v>
          </cell>
          <cell r="I202">
            <v>0.28000000000000003</v>
          </cell>
        </row>
        <row r="203">
          <cell r="A203" t="str">
            <v>F800200504</v>
          </cell>
          <cell r="B203" t="str">
            <v>F/P CLBR 115CC / CT-DLX</v>
          </cell>
          <cell r="C203">
            <v>599</v>
          </cell>
          <cell r="D203">
            <v>6</v>
          </cell>
          <cell r="E203">
            <v>30</v>
          </cell>
          <cell r="F203" t="str">
            <v>FF SPRS</v>
          </cell>
          <cell r="G203">
            <v>3050</v>
          </cell>
          <cell r="H203" t="str">
            <v>FORK PIPE</v>
          </cell>
          <cell r="I203">
            <v>0.28000000000000003</v>
          </cell>
        </row>
        <row r="204">
          <cell r="A204" t="str">
            <v>F800200604</v>
          </cell>
          <cell r="B204" t="str">
            <v>F/P CRMA/ PLSR</v>
          </cell>
          <cell r="C204">
            <v>604</v>
          </cell>
          <cell r="D204">
            <v>6</v>
          </cell>
          <cell r="E204">
            <v>30</v>
          </cell>
          <cell r="F204" t="str">
            <v>FF SPRS</v>
          </cell>
          <cell r="G204">
            <v>3050</v>
          </cell>
          <cell r="H204" t="str">
            <v>FORK PIPE</v>
          </cell>
          <cell r="I204">
            <v>0.28000000000000003</v>
          </cell>
        </row>
        <row r="205">
          <cell r="A205" t="str">
            <v>F800202304</v>
          </cell>
          <cell r="B205" t="str">
            <v>F/P PLSR UPG</v>
          </cell>
          <cell r="C205">
            <v>604</v>
          </cell>
          <cell r="D205">
            <v>6</v>
          </cell>
          <cell r="E205">
            <v>30</v>
          </cell>
          <cell r="F205" t="str">
            <v>FF SPRS</v>
          </cell>
          <cell r="G205">
            <v>3050</v>
          </cell>
          <cell r="H205" t="str">
            <v>FORK PIPE</v>
          </cell>
          <cell r="I205">
            <v>0.28000000000000003</v>
          </cell>
        </row>
        <row r="206">
          <cell r="A206" t="str">
            <v>F800200104</v>
          </cell>
          <cell r="B206" t="str">
            <v>F/P PLSR UPG AW</v>
          </cell>
          <cell r="C206">
            <v>721</v>
          </cell>
          <cell r="D206">
            <v>6</v>
          </cell>
          <cell r="E206">
            <v>30</v>
          </cell>
          <cell r="F206" t="str">
            <v>FF SPRS</v>
          </cell>
          <cell r="G206">
            <v>3050</v>
          </cell>
          <cell r="H206" t="str">
            <v>FORK PIPE</v>
          </cell>
          <cell r="I206">
            <v>0.28000000000000003</v>
          </cell>
        </row>
        <row r="207">
          <cell r="A207" t="str">
            <v>F800207504</v>
          </cell>
          <cell r="B207" t="str">
            <v>F/P PLSR 135CC</v>
          </cell>
          <cell r="C207">
            <v>689</v>
          </cell>
          <cell r="D207">
            <v>6</v>
          </cell>
          <cell r="E207">
            <v>30</v>
          </cell>
          <cell r="F207" t="str">
            <v>FF SPRS</v>
          </cell>
          <cell r="G207">
            <v>3050</v>
          </cell>
          <cell r="H207" t="str">
            <v>FORK PIPE</v>
          </cell>
          <cell r="I207">
            <v>0.28000000000000003</v>
          </cell>
        </row>
        <row r="208">
          <cell r="A208" t="str">
            <v>F800209604</v>
          </cell>
          <cell r="B208" t="str">
            <v>F/P PLSR UPG 4</v>
          </cell>
          <cell r="C208">
            <v>742</v>
          </cell>
          <cell r="D208">
            <v>6</v>
          </cell>
          <cell r="E208">
            <v>30</v>
          </cell>
          <cell r="F208" t="str">
            <v>FF SPRS</v>
          </cell>
          <cell r="G208">
            <v>3050</v>
          </cell>
          <cell r="H208" t="str">
            <v>FORK PIPE</v>
          </cell>
          <cell r="I208">
            <v>0.28000000000000003</v>
          </cell>
        </row>
        <row r="209">
          <cell r="A209" t="str">
            <v>F800209004</v>
          </cell>
          <cell r="B209" t="str">
            <v xml:space="preserve">F/P PLSR 180CC UPG-4 </v>
          </cell>
          <cell r="C209">
            <v>827</v>
          </cell>
          <cell r="D209">
            <v>6</v>
          </cell>
          <cell r="E209">
            <v>30</v>
          </cell>
          <cell r="F209" t="str">
            <v>FF SPRS</v>
          </cell>
          <cell r="G209">
            <v>3050</v>
          </cell>
          <cell r="H209" t="str">
            <v>FORK PIPE</v>
          </cell>
          <cell r="I209">
            <v>0.28000000000000003</v>
          </cell>
        </row>
        <row r="210">
          <cell r="A210" t="str">
            <v>F800205404</v>
          </cell>
          <cell r="B210" t="str">
            <v>F/P PLSR 200CC ASSY</v>
          </cell>
          <cell r="C210">
            <v>901</v>
          </cell>
          <cell r="D210">
            <v>6</v>
          </cell>
          <cell r="E210">
            <v>30</v>
          </cell>
          <cell r="F210" t="str">
            <v>FF SPRS</v>
          </cell>
          <cell r="G210">
            <v>3050</v>
          </cell>
          <cell r="H210" t="str">
            <v>FORK PIPE</v>
          </cell>
          <cell r="I210">
            <v>0.28000000000000003</v>
          </cell>
        </row>
        <row r="211">
          <cell r="A211" t="str">
            <v>F800210804</v>
          </cell>
          <cell r="B211" t="str">
            <v>F/P PLSR 200 NS</v>
          </cell>
          <cell r="C211">
            <v>928</v>
          </cell>
          <cell r="D211">
            <v>6</v>
          </cell>
          <cell r="E211">
            <v>30</v>
          </cell>
          <cell r="F211" t="str">
            <v>FF SPRS</v>
          </cell>
          <cell r="G211">
            <v>3050</v>
          </cell>
          <cell r="H211" t="str">
            <v>FORK PIPE</v>
          </cell>
          <cell r="I211">
            <v>0.28000000000000003</v>
          </cell>
        </row>
        <row r="212">
          <cell r="A212" t="str">
            <v>F800203104</v>
          </cell>
          <cell r="B212" t="str">
            <v>F/P PLSR 220CC ASSY</v>
          </cell>
          <cell r="C212">
            <v>954</v>
          </cell>
          <cell r="D212">
            <v>6</v>
          </cell>
          <cell r="E212">
            <v>30</v>
          </cell>
          <cell r="F212" t="str">
            <v>FF SPRS</v>
          </cell>
          <cell r="G212">
            <v>3050</v>
          </cell>
          <cell r="H212" t="str">
            <v>FORK PIPE</v>
          </cell>
          <cell r="I212">
            <v>0.28000000000000003</v>
          </cell>
        </row>
        <row r="213">
          <cell r="A213" t="str">
            <v>F800200304</v>
          </cell>
          <cell r="B213" t="str">
            <v>F/P DSVR 112CC</v>
          </cell>
          <cell r="C213">
            <v>583</v>
          </cell>
          <cell r="D213">
            <v>6</v>
          </cell>
          <cell r="E213">
            <v>30</v>
          </cell>
          <cell r="F213" t="str">
            <v>FF SPRS</v>
          </cell>
          <cell r="G213">
            <v>3050</v>
          </cell>
          <cell r="H213" t="str">
            <v>FORK PIPE</v>
          </cell>
          <cell r="I213">
            <v>0.28000000000000003</v>
          </cell>
        </row>
        <row r="214">
          <cell r="A214" t="str">
            <v>F800200204</v>
          </cell>
          <cell r="B214" t="str">
            <v>F/P DSVR 125CC</v>
          </cell>
          <cell r="C214">
            <v>652</v>
          </cell>
          <cell r="D214">
            <v>6</v>
          </cell>
          <cell r="E214">
            <v>30</v>
          </cell>
          <cell r="F214" t="str">
            <v>FF SPRS</v>
          </cell>
          <cell r="G214">
            <v>3050</v>
          </cell>
          <cell r="H214" t="str">
            <v>FORK PIPE</v>
          </cell>
          <cell r="I214">
            <v>0.28000000000000003</v>
          </cell>
        </row>
        <row r="215">
          <cell r="A215" t="str">
            <v>F800213804</v>
          </cell>
          <cell r="B215" t="str">
            <v>F/P DSVR 125 ST / DRM</v>
          </cell>
          <cell r="C215">
            <v>646</v>
          </cell>
          <cell r="D215">
            <v>6</v>
          </cell>
          <cell r="E215">
            <v>30</v>
          </cell>
          <cell r="F215" t="str">
            <v>FF SPRS</v>
          </cell>
          <cell r="G215">
            <v>3050</v>
          </cell>
          <cell r="H215" t="str">
            <v>FORK PIPE</v>
          </cell>
          <cell r="I215">
            <v>0.28000000000000003</v>
          </cell>
        </row>
        <row r="216">
          <cell r="A216" t="str">
            <v>F20200304O</v>
          </cell>
          <cell r="B216" t="str">
            <v>F/P DSVR-150</v>
          </cell>
          <cell r="C216">
            <v>535</v>
          </cell>
          <cell r="D216">
            <v>6</v>
          </cell>
          <cell r="E216">
            <v>30</v>
          </cell>
          <cell r="F216" t="str">
            <v>FF SPRS</v>
          </cell>
          <cell r="G216">
            <v>3050</v>
          </cell>
          <cell r="H216" t="str">
            <v>FORK PIPE</v>
          </cell>
          <cell r="I216">
            <v>0.28000000000000003</v>
          </cell>
        </row>
        <row r="217">
          <cell r="A217" t="str">
            <v>F20203204M</v>
          </cell>
          <cell r="B217" t="str">
            <v>F/P DSVR-125</v>
          </cell>
          <cell r="C217">
            <v>625</v>
          </cell>
          <cell r="D217">
            <v>6</v>
          </cell>
          <cell r="E217">
            <v>30</v>
          </cell>
          <cell r="F217" t="str">
            <v>FF SPRS</v>
          </cell>
          <cell r="G217">
            <v>3050</v>
          </cell>
          <cell r="H217" t="str">
            <v>FORK PIPE</v>
          </cell>
          <cell r="I217">
            <v>0.28000000000000003</v>
          </cell>
        </row>
        <row r="218">
          <cell r="A218" t="str">
            <v>F20205005M</v>
          </cell>
          <cell r="B218" t="str">
            <v>F/P PLTN CMFRTC</v>
          </cell>
          <cell r="C218">
            <v>730</v>
          </cell>
          <cell r="D218">
            <v>6</v>
          </cell>
          <cell r="E218">
            <v>30</v>
          </cell>
          <cell r="F218" t="str">
            <v>FF SPRS</v>
          </cell>
          <cell r="G218">
            <v>3050</v>
          </cell>
          <cell r="H218" t="str">
            <v>FORK PIPE</v>
          </cell>
          <cell r="I218">
            <v>0.28000000000000003</v>
          </cell>
        </row>
        <row r="219">
          <cell r="A219" t="str">
            <v>F800214704</v>
          </cell>
          <cell r="B219" t="str">
            <v>F/P PLSR-200 RS</v>
          </cell>
          <cell r="C219">
            <v>900</v>
          </cell>
          <cell r="D219">
            <v>6</v>
          </cell>
          <cell r="E219">
            <v>30</v>
          </cell>
          <cell r="F219" t="str">
            <v>FF SPRS</v>
          </cell>
          <cell r="G219">
            <v>3050</v>
          </cell>
          <cell r="H219" t="str">
            <v>FORK PIPE</v>
          </cell>
          <cell r="I219">
            <v>0.28000000000000003</v>
          </cell>
        </row>
        <row r="220">
          <cell r="A220" t="str">
            <v>F800203704</v>
          </cell>
          <cell r="B220" t="str">
            <v>F/P VNGR UPG</v>
          </cell>
          <cell r="C220">
            <v>730</v>
          </cell>
          <cell r="D220">
            <v>6</v>
          </cell>
          <cell r="E220">
            <v>30</v>
          </cell>
          <cell r="F220" t="str">
            <v>FF SPRS</v>
          </cell>
          <cell r="G220">
            <v>3050</v>
          </cell>
          <cell r="H220" t="str">
            <v>FORK PIPE</v>
          </cell>
          <cell r="I220">
            <v>0.28000000000000003</v>
          </cell>
        </row>
        <row r="221">
          <cell r="A221" t="str">
            <v>F20200304M</v>
          </cell>
          <cell r="B221" t="str">
            <v>F/P SUPER PLTN</v>
          </cell>
          <cell r="C221">
            <v>575</v>
          </cell>
          <cell r="D221">
            <v>6</v>
          </cell>
          <cell r="E221">
            <v>30</v>
          </cell>
          <cell r="F221" t="str">
            <v>FF SPRS</v>
          </cell>
          <cell r="G221">
            <v>3050</v>
          </cell>
          <cell r="H221" t="str">
            <v>FORK PIPE</v>
          </cell>
          <cell r="I221">
            <v>0.28000000000000003</v>
          </cell>
        </row>
        <row r="222">
          <cell r="A222" t="str">
            <v>F800204304</v>
          </cell>
          <cell r="B222" t="str">
            <v>F/P XD 125CC/135CC /DSVR 100CC</v>
          </cell>
          <cell r="C222">
            <v>572</v>
          </cell>
          <cell r="D222">
            <v>6</v>
          </cell>
          <cell r="E222">
            <v>30</v>
          </cell>
          <cell r="F222" t="str">
            <v>FF SPRS</v>
          </cell>
          <cell r="G222">
            <v>3050</v>
          </cell>
          <cell r="H222" t="str">
            <v>FORK PIPE</v>
          </cell>
          <cell r="I222">
            <v>0.28000000000000003</v>
          </cell>
        </row>
        <row r="223">
          <cell r="A223" t="str">
            <v>F800200904</v>
          </cell>
          <cell r="B223" t="str">
            <v>F/P ELMTR</v>
          </cell>
          <cell r="C223">
            <v>1166</v>
          </cell>
          <cell r="D223">
            <v>6</v>
          </cell>
          <cell r="E223">
            <v>30</v>
          </cell>
          <cell r="F223" t="str">
            <v>FF SPRS</v>
          </cell>
          <cell r="G223">
            <v>3060</v>
          </cell>
          <cell r="H223" t="str">
            <v>FORK SPARES</v>
          </cell>
          <cell r="I223">
            <v>0.28000000000000003</v>
          </cell>
        </row>
        <row r="224">
          <cell r="A224" t="str">
            <v>F800207604</v>
          </cell>
          <cell r="B224" t="str">
            <v>F/P HRO  SPL</v>
          </cell>
          <cell r="C224">
            <v>572</v>
          </cell>
          <cell r="D224">
            <v>6</v>
          </cell>
          <cell r="E224">
            <v>30</v>
          </cell>
          <cell r="F224" t="str">
            <v>FF SPRS</v>
          </cell>
          <cell r="G224">
            <v>3050</v>
          </cell>
          <cell r="H224" t="str">
            <v>FORK PIPE</v>
          </cell>
          <cell r="I224">
            <v>0.28000000000000003</v>
          </cell>
        </row>
        <row r="225">
          <cell r="A225" t="str">
            <v>F800207704</v>
          </cell>
          <cell r="B225" t="str">
            <v>F/P SPL PLS/DWN/DLX/PSSN</v>
          </cell>
          <cell r="C225">
            <v>530</v>
          </cell>
          <cell r="D225">
            <v>6</v>
          </cell>
          <cell r="E225">
            <v>30</v>
          </cell>
          <cell r="F225" t="str">
            <v>FF SPRS</v>
          </cell>
          <cell r="G225">
            <v>3050</v>
          </cell>
          <cell r="H225" t="str">
            <v>FORK PIPE</v>
          </cell>
          <cell r="I225">
            <v>0.28000000000000003</v>
          </cell>
        </row>
        <row r="226">
          <cell r="A226" t="str">
            <v>F800208304</v>
          </cell>
          <cell r="B226" t="str">
            <v>F/P HRO. SS</v>
          </cell>
          <cell r="C226">
            <v>541</v>
          </cell>
          <cell r="D226">
            <v>6</v>
          </cell>
          <cell r="E226">
            <v>30</v>
          </cell>
          <cell r="F226" t="str">
            <v>FF SPRS</v>
          </cell>
          <cell r="G226">
            <v>3050</v>
          </cell>
          <cell r="H226" t="str">
            <v>FORK PIPE</v>
          </cell>
          <cell r="I226">
            <v>0.28000000000000003</v>
          </cell>
        </row>
        <row r="227">
          <cell r="A227" t="str">
            <v>F800212704</v>
          </cell>
          <cell r="B227" t="str">
            <v>F/P SPL PRO / SPR SPL/GLMR</v>
          </cell>
          <cell r="C227">
            <v>541</v>
          </cell>
          <cell r="D227">
            <v>6</v>
          </cell>
          <cell r="E227">
            <v>30</v>
          </cell>
          <cell r="F227" t="str">
            <v>FF SPRS</v>
          </cell>
          <cell r="G227">
            <v>3050</v>
          </cell>
          <cell r="H227" t="str">
            <v>FORK PIPE</v>
          </cell>
          <cell r="I227">
            <v>0.28000000000000003</v>
          </cell>
        </row>
        <row r="228">
          <cell r="A228" t="str">
            <v>F90200402M</v>
          </cell>
          <cell r="B228" t="str">
            <v>F/P HND UNCRN</v>
          </cell>
          <cell r="C228">
            <v>730</v>
          </cell>
          <cell r="D228">
            <v>6</v>
          </cell>
          <cell r="E228">
            <v>30</v>
          </cell>
          <cell r="F228" t="str">
            <v>FF SPRS</v>
          </cell>
          <cell r="G228">
            <v>3050</v>
          </cell>
          <cell r="H228" t="str">
            <v>FORK PIPE</v>
          </cell>
          <cell r="I228">
            <v>0.28000000000000003</v>
          </cell>
        </row>
        <row r="229">
          <cell r="A229" t="str">
            <v>F20201805M</v>
          </cell>
          <cell r="B229" t="str">
            <v>F/P HND SHN</v>
          </cell>
          <cell r="C229">
            <v>721</v>
          </cell>
          <cell r="D229">
            <v>6</v>
          </cell>
          <cell r="E229">
            <v>30</v>
          </cell>
          <cell r="F229" t="str">
            <v>FF SPRS</v>
          </cell>
          <cell r="G229">
            <v>3050</v>
          </cell>
          <cell r="H229" t="str">
            <v>FORK PIPE</v>
          </cell>
          <cell r="I229">
            <v>0.28000000000000003</v>
          </cell>
        </row>
        <row r="230">
          <cell r="A230" t="str">
            <v>F800211704</v>
          </cell>
          <cell r="B230" t="str">
            <v>F/P HND DRM - YG</v>
          </cell>
          <cell r="C230">
            <v>721</v>
          </cell>
          <cell r="D230">
            <v>6</v>
          </cell>
          <cell r="E230">
            <v>30</v>
          </cell>
          <cell r="F230" t="str">
            <v>FF SPRS</v>
          </cell>
          <cell r="G230">
            <v>3050</v>
          </cell>
          <cell r="H230" t="str">
            <v>FORK PIPE</v>
          </cell>
          <cell r="I230">
            <v>0.28000000000000003</v>
          </cell>
        </row>
        <row r="231">
          <cell r="A231" t="str">
            <v>F90200202M</v>
          </cell>
          <cell r="B231" t="str">
            <v>F/P TV AP-CHE</v>
          </cell>
          <cell r="C231">
            <v>555</v>
          </cell>
          <cell r="D231">
            <v>6</v>
          </cell>
          <cell r="E231">
            <v>30</v>
          </cell>
          <cell r="F231" t="str">
            <v>FF SPRS</v>
          </cell>
          <cell r="G231">
            <v>3050</v>
          </cell>
          <cell r="H231" t="str">
            <v>FORK PIPE</v>
          </cell>
          <cell r="I231">
            <v>0.28000000000000003</v>
          </cell>
        </row>
        <row r="232">
          <cell r="A232" t="str">
            <v>F800207804</v>
          </cell>
          <cell r="B232" t="str">
            <v>F/P TV STR - CTY</v>
          </cell>
          <cell r="C232">
            <v>546</v>
          </cell>
          <cell r="D232">
            <v>6</v>
          </cell>
          <cell r="E232">
            <v>30</v>
          </cell>
          <cell r="F232" t="str">
            <v>FF SPRS</v>
          </cell>
          <cell r="G232">
            <v>3050</v>
          </cell>
          <cell r="H232" t="str">
            <v>FORK PIPE</v>
          </cell>
          <cell r="I232">
            <v>0.28000000000000003</v>
          </cell>
        </row>
        <row r="233">
          <cell r="A233" t="str">
            <v>F800207904</v>
          </cell>
          <cell r="B233" t="str">
            <v>F/P TV - VCTR</v>
          </cell>
          <cell r="C233">
            <v>535</v>
          </cell>
          <cell r="D233">
            <v>6</v>
          </cell>
          <cell r="E233">
            <v>30</v>
          </cell>
          <cell r="F233" t="str">
            <v>FF SPRS</v>
          </cell>
          <cell r="G233">
            <v>3050</v>
          </cell>
          <cell r="H233" t="str">
            <v>FORK PIPE</v>
          </cell>
          <cell r="I233">
            <v>0.28000000000000003</v>
          </cell>
        </row>
        <row r="234">
          <cell r="A234" t="str">
            <v>F800205804</v>
          </cell>
          <cell r="B234" t="str">
            <v>F/P GLDTR 125</v>
          </cell>
          <cell r="C234">
            <v>738</v>
          </cell>
          <cell r="D234">
            <v>6</v>
          </cell>
          <cell r="E234">
            <v>30</v>
          </cell>
          <cell r="F234" t="str">
            <v>FF SPRS</v>
          </cell>
          <cell r="G234">
            <v>3050</v>
          </cell>
          <cell r="H234" t="str">
            <v>FORK PIPE</v>
          </cell>
          <cell r="I234">
            <v>0.28000000000000003</v>
          </cell>
        </row>
        <row r="235">
          <cell r="A235" t="str">
            <v>F800211404</v>
          </cell>
          <cell r="B235" t="str">
            <v>F/P  YM (SALUTO) / YR 110</v>
          </cell>
          <cell r="C235">
            <v>960</v>
          </cell>
          <cell r="D235">
            <v>6</v>
          </cell>
          <cell r="E235">
            <v>30</v>
          </cell>
          <cell r="F235" t="str">
            <v>FF SPRS</v>
          </cell>
          <cell r="G235">
            <v>3050</v>
          </cell>
          <cell r="H235" t="str">
            <v>FORK PIPE</v>
          </cell>
          <cell r="I235">
            <v>0.28000000000000003</v>
          </cell>
        </row>
        <row r="236">
          <cell r="A236" t="str">
            <v>F800211804</v>
          </cell>
          <cell r="B236" t="str">
            <v>F/P  YM CRX</v>
          </cell>
          <cell r="C236">
            <v>890</v>
          </cell>
          <cell r="D236">
            <v>6</v>
          </cell>
          <cell r="E236">
            <v>30</v>
          </cell>
          <cell r="F236" t="str">
            <v>FF SPRS</v>
          </cell>
          <cell r="G236">
            <v>3050</v>
          </cell>
          <cell r="H236" t="str">
            <v>FORK PIPE</v>
          </cell>
          <cell r="I236">
            <v>0.28000000000000003</v>
          </cell>
        </row>
        <row r="237">
          <cell r="A237" t="str">
            <v>F90200102M</v>
          </cell>
          <cell r="B237" t="str">
            <v>F/P YM FZ</v>
          </cell>
          <cell r="C237">
            <v>1100</v>
          </cell>
          <cell r="D237">
            <v>6</v>
          </cell>
          <cell r="E237">
            <v>30</v>
          </cell>
          <cell r="F237" t="str">
            <v>FF SPRS</v>
          </cell>
          <cell r="G237">
            <v>3050</v>
          </cell>
          <cell r="H237" t="str">
            <v>FORK PIPE</v>
          </cell>
          <cell r="I237">
            <v>0.28000000000000003</v>
          </cell>
        </row>
        <row r="238">
          <cell r="A238" t="str">
            <v>F800203604</v>
          </cell>
          <cell r="B238" t="str">
            <v>F/P ELCTR ASSY</v>
          </cell>
          <cell r="C238">
            <v>1087</v>
          </cell>
          <cell r="D238">
            <v>6</v>
          </cell>
          <cell r="E238">
            <v>30</v>
          </cell>
          <cell r="F238" t="str">
            <v>FF SPRS</v>
          </cell>
          <cell r="G238">
            <v>3050</v>
          </cell>
          <cell r="H238" t="str">
            <v>FORK PIPE</v>
          </cell>
          <cell r="I238">
            <v>0.28000000000000003</v>
          </cell>
        </row>
        <row r="239">
          <cell r="A239" t="str">
            <v>F800213604</v>
          </cell>
          <cell r="B239" t="str">
            <v>F/P CLSSC -350 CC</v>
          </cell>
          <cell r="C239">
            <v>1039</v>
          </cell>
          <cell r="D239">
            <v>6</v>
          </cell>
          <cell r="E239">
            <v>30</v>
          </cell>
          <cell r="F239" t="str">
            <v>FF SPRS</v>
          </cell>
          <cell r="G239">
            <v>3050</v>
          </cell>
          <cell r="H239" t="str">
            <v>FORK PIPE</v>
          </cell>
          <cell r="I239">
            <v>0.28000000000000003</v>
          </cell>
        </row>
        <row r="240">
          <cell r="A240" t="str">
            <v>F800211004</v>
          </cell>
          <cell r="B240" t="str">
            <v>F/P CLSSC -500 CC</v>
          </cell>
          <cell r="C240">
            <v>1018</v>
          </cell>
          <cell r="D240">
            <v>6</v>
          </cell>
          <cell r="E240">
            <v>30</v>
          </cell>
          <cell r="F240" t="str">
            <v>FF SPRS</v>
          </cell>
          <cell r="G240">
            <v>3050</v>
          </cell>
          <cell r="H240" t="str">
            <v>FORK PIPE</v>
          </cell>
          <cell r="I240">
            <v>0.28000000000000003</v>
          </cell>
        </row>
        <row r="241">
          <cell r="A241" t="str">
            <v>F2FA00404M</v>
          </cell>
          <cell r="B241" t="str">
            <v>F/P SZK (GXER)</v>
          </cell>
          <cell r="C241">
            <v>1050</v>
          </cell>
          <cell r="D241">
            <v>6</v>
          </cell>
          <cell r="E241">
            <v>30</v>
          </cell>
          <cell r="F241" t="str">
            <v>FF SPRS</v>
          </cell>
          <cell r="G241">
            <v>3050</v>
          </cell>
          <cell r="H241" t="str">
            <v>FORK PIPE</v>
          </cell>
          <cell r="I241">
            <v>0.28000000000000003</v>
          </cell>
        </row>
        <row r="242">
          <cell r="A242" t="str">
            <v>F90200302M</v>
          </cell>
          <cell r="B242" t="str">
            <v>F/P SZK -ACSS</v>
          </cell>
          <cell r="C242">
            <v>390</v>
          </cell>
          <cell r="D242">
            <v>6</v>
          </cell>
          <cell r="E242">
            <v>30</v>
          </cell>
          <cell r="F242" t="str">
            <v>FF SPRS</v>
          </cell>
          <cell r="G242">
            <v>3050</v>
          </cell>
          <cell r="H242" t="str">
            <v>FORK PIPE</v>
          </cell>
          <cell r="I242">
            <v>0.28000000000000003</v>
          </cell>
        </row>
        <row r="243">
          <cell r="A243" t="str">
            <v>F20200504M</v>
          </cell>
          <cell r="B243" t="str">
            <v>F/P MM CNTRO</v>
          </cell>
          <cell r="C243">
            <v>689</v>
          </cell>
          <cell r="D243">
            <v>6</v>
          </cell>
          <cell r="E243">
            <v>30</v>
          </cell>
          <cell r="F243" t="str">
            <v>FF SPRS</v>
          </cell>
          <cell r="G243">
            <v>3050</v>
          </cell>
          <cell r="H243" t="str">
            <v>FORK PIPE</v>
          </cell>
          <cell r="I243">
            <v>0.28000000000000003</v>
          </cell>
        </row>
        <row r="244">
          <cell r="A244" t="str">
            <v>520GN00375</v>
          </cell>
          <cell r="B244" t="str">
            <v>M/SP DSVR 112 CC</v>
          </cell>
          <cell r="C244">
            <v>99</v>
          </cell>
          <cell r="D244">
            <v>12</v>
          </cell>
          <cell r="E244">
            <v>30</v>
          </cell>
          <cell r="F244" t="str">
            <v>FF SPRS</v>
          </cell>
          <cell r="G244">
            <v>3060</v>
          </cell>
          <cell r="H244" t="str">
            <v>FORK SPARES</v>
          </cell>
          <cell r="I244">
            <v>0.28000000000000003</v>
          </cell>
        </row>
        <row r="245">
          <cell r="A245" t="str">
            <v>520GN00175</v>
          </cell>
          <cell r="B245" t="str">
            <v>M/SP DSVR 125 CC</v>
          </cell>
          <cell r="C245">
            <v>88</v>
          </cell>
          <cell r="D245">
            <v>12</v>
          </cell>
          <cell r="E245">
            <v>30</v>
          </cell>
          <cell r="F245" t="str">
            <v>FF SPRS</v>
          </cell>
          <cell r="G245">
            <v>3060</v>
          </cell>
          <cell r="H245" t="str">
            <v>FORK SPARES</v>
          </cell>
          <cell r="I245">
            <v>0.28000000000000003</v>
          </cell>
        </row>
        <row r="246">
          <cell r="A246" t="str">
            <v>520GN00275</v>
          </cell>
          <cell r="B246" t="str">
            <v>M/SP PLSR UPG-2</v>
          </cell>
          <cell r="C246">
            <v>66</v>
          </cell>
          <cell r="D246">
            <v>12</v>
          </cell>
          <cell r="E246">
            <v>30</v>
          </cell>
          <cell r="F246" t="str">
            <v>FF SPRS</v>
          </cell>
          <cell r="G246">
            <v>3060</v>
          </cell>
          <cell r="H246" t="str">
            <v>FORK SPARES</v>
          </cell>
          <cell r="I246">
            <v>0.28000000000000003</v>
          </cell>
        </row>
        <row r="247">
          <cell r="A247" t="str">
            <v>520GN00575</v>
          </cell>
          <cell r="B247" t="str">
            <v>M/SP BJ 4 STROKE/ BXR</v>
          </cell>
          <cell r="C247">
            <v>55</v>
          </cell>
          <cell r="D247">
            <v>12</v>
          </cell>
          <cell r="E247">
            <v>30</v>
          </cell>
          <cell r="F247" t="str">
            <v>FF SPRS</v>
          </cell>
          <cell r="G247">
            <v>3060</v>
          </cell>
          <cell r="H247" t="str">
            <v>FORK SPARES</v>
          </cell>
          <cell r="I247">
            <v>0.28000000000000003</v>
          </cell>
        </row>
        <row r="248">
          <cell r="A248" t="str">
            <v>520GN00675</v>
          </cell>
          <cell r="B248" t="str">
            <v>M/SP CLBR/ CLBR-115CC</v>
          </cell>
          <cell r="C248">
            <v>83</v>
          </cell>
          <cell r="D248">
            <v>12</v>
          </cell>
          <cell r="E248">
            <v>30</v>
          </cell>
          <cell r="F248" t="str">
            <v>FF SPRS</v>
          </cell>
          <cell r="G248">
            <v>3060</v>
          </cell>
          <cell r="H248" t="str">
            <v>FORK SPARES</v>
          </cell>
          <cell r="I248">
            <v>0.28000000000000003</v>
          </cell>
        </row>
        <row r="249">
          <cell r="A249" t="str">
            <v>520GN00875</v>
          </cell>
          <cell r="B249" t="str">
            <v>M/SP PLAT/ CT DLX 17</v>
          </cell>
          <cell r="C249">
            <v>89</v>
          </cell>
          <cell r="D249">
            <v>12</v>
          </cell>
          <cell r="E249">
            <v>30</v>
          </cell>
          <cell r="F249" t="str">
            <v>FF SPRS</v>
          </cell>
          <cell r="G249">
            <v>3060</v>
          </cell>
          <cell r="H249" t="str">
            <v>FORK SPARES</v>
          </cell>
          <cell r="I249">
            <v>0.28000000000000003</v>
          </cell>
        </row>
        <row r="250">
          <cell r="A250" t="str">
            <v>550GN05375</v>
          </cell>
          <cell r="B250" t="str">
            <v>M/SP PLSR 180CC UPG4</v>
          </cell>
          <cell r="C250">
            <v>124</v>
          </cell>
          <cell r="D250">
            <v>12</v>
          </cell>
          <cell r="E250">
            <v>30</v>
          </cell>
          <cell r="F250" t="str">
            <v>FF SPRS</v>
          </cell>
          <cell r="G250">
            <v>3060</v>
          </cell>
          <cell r="H250" t="str">
            <v>FORK SPARES</v>
          </cell>
          <cell r="I250">
            <v>0.28000000000000003</v>
          </cell>
        </row>
        <row r="251">
          <cell r="A251" t="str">
            <v>520GN08175</v>
          </cell>
          <cell r="B251" t="str">
            <v>M/SP PLSR 220CC</v>
          </cell>
          <cell r="C251">
            <v>141</v>
          </cell>
          <cell r="D251">
            <v>12</v>
          </cell>
          <cell r="E251">
            <v>30</v>
          </cell>
          <cell r="F251" t="str">
            <v>FF SPRS</v>
          </cell>
          <cell r="G251">
            <v>3060</v>
          </cell>
          <cell r="H251" t="str">
            <v>FORK SPARES</v>
          </cell>
          <cell r="I251">
            <v>0.28000000000000003</v>
          </cell>
        </row>
        <row r="252">
          <cell r="A252" t="str">
            <v>F2GN07375M</v>
          </cell>
          <cell r="B252" t="str">
            <v>M/SPRING PLTN CMFRTC</v>
          </cell>
          <cell r="C252">
            <v>95</v>
          </cell>
          <cell r="D252">
            <v>12</v>
          </cell>
          <cell r="E252">
            <v>30</v>
          </cell>
          <cell r="F252" t="str">
            <v>FF SPRS</v>
          </cell>
          <cell r="G252">
            <v>3060</v>
          </cell>
          <cell r="H252" t="str">
            <v>FORK SPARES</v>
          </cell>
          <cell r="I252">
            <v>0.28000000000000003</v>
          </cell>
        </row>
        <row r="253">
          <cell r="A253" t="str">
            <v>520GN00975</v>
          </cell>
          <cell r="B253" t="str">
            <v>M/SP DSVR- VNGR</v>
          </cell>
          <cell r="C253">
            <v>55</v>
          </cell>
          <cell r="D253">
            <v>12</v>
          </cell>
          <cell r="E253">
            <v>30</v>
          </cell>
          <cell r="F253" t="str">
            <v>FF SPRS</v>
          </cell>
          <cell r="G253">
            <v>3060</v>
          </cell>
          <cell r="H253" t="str">
            <v>FORK SPARES</v>
          </cell>
          <cell r="I253">
            <v>0.28000000000000003</v>
          </cell>
        </row>
        <row r="254">
          <cell r="A254" t="str">
            <v>550GN07475</v>
          </cell>
          <cell r="B254" t="str">
            <v>M/SP PLSR 200 NS</v>
          </cell>
          <cell r="C254">
            <v>195</v>
          </cell>
          <cell r="D254">
            <v>12</v>
          </cell>
          <cell r="E254">
            <v>30</v>
          </cell>
          <cell r="F254" t="str">
            <v>FF SPRS</v>
          </cell>
          <cell r="G254">
            <v>3060</v>
          </cell>
          <cell r="H254" t="str">
            <v>FORK SPARES</v>
          </cell>
          <cell r="I254">
            <v>0.28000000000000003</v>
          </cell>
        </row>
        <row r="255">
          <cell r="A255" t="str">
            <v>550GN07675</v>
          </cell>
          <cell r="B255" t="str">
            <v>M/SP DSVR-150</v>
          </cell>
          <cell r="C255">
            <v>210</v>
          </cell>
          <cell r="D255">
            <v>12</v>
          </cell>
          <cell r="E255">
            <v>30</v>
          </cell>
          <cell r="F255" t="str">
            <v>FF SPRS</v>
          </cell>
          <cell r="G255">
            <v>3060</v>
          </cell>
          <cell r="H255" t="str">
            <v>FORK SPARES</v>
          </cell>
          <cell r="I255">
            <v>0.28000000000000003</v>
          </cell>
        </row>
        <row r="256">
          <cell r="A256" t="str">
            <v>550GN08875</v>
          </cell>
          <cell r="B256" t="str">
            <v>M/SP PLSR 150 AS</v>
          </cell>
          <cell r="C256">
            <v>103</v>
          </cell>
          <cell r="D256">
            <v>12</v>
          </cell>
          <cell r="E256">
            <v>30</v>
          </cell>
          <cell r="F256" t="str">
            <v>FF SPRS</v>
          </cell>
          <cell r="G256">
            <v>3060</v>
          </cell>
          <cell r="H256" t="str">
            <v>FORK SPARES</v>
          </cell>
          <cell r="I256">
            <v>0.28000000000000003</v>
          </cell>
        </row>
        <row r="257">
          <cell r="A257" t="str">
            <v>F2GN03102B</v>
          </cell>
          <cell r="B257" t="str">
            <v>M/SP PLSR 200 RS</v>
          </cell>
          <cell r="C257">
            <v>200</v>
          </cell>
          <cell r="D257">
            <v>12</v>
          </cell>
          <cell r="E257">
            <v>30</v>
          </cell>
          <cell r="F257" t="str">
            <v>FF SPRS</v>
          </cell>
          <cell r="G257">
            <v>3060</v>
          </cell>
          <cell r="H257" t="str">
            <v>FORK SPARES</v>
          </cell>
          <cell r="I257">
            <v>0.28000000000000003</v>
          </cell>
        </row>
        <row r="258">
          <cell r="A258" t="str">
            <v>520GN08975</v>
          </cell>
          <cell r="B258" t="str">
            <v>M/SP PLSR 200CC</v>
          </cell>
          <cell r="C258">
            <v>142</v>
          </cell>
          <cell r="D258">
            <v>12</v>
          </cell>
          <cell r="E258">
            <v>30</v>
          </cell>
          <cell r="F258" t="str">
            <v>FF SPRS</v>
          </cell>
          <cell r="G258">
            <v>3060</v>
          </cell>
          <cell r="H258" t="str">
            <v>FORK SPARES</v>
          </cell>
          <cell r="I258">
            <v>0.28000000000000003</v>
          </cell>
        </row>
        <row r="259">
          <cell r="A259" t="str">
            <v>550GN09175</v>
          </cell>
          <cell r="B259" t="str">
            <v>M/SP HRO SPL</v>
          </cell>
          <cell r="C259">
            <v>85</v>
          </cell>
          <cell r="D259">
            <v>12</v>
          </cell>
          <cell r="E259">
            <v>30</v>
          </cell>
          <cell r="F259" t="str">
            <v>FF SPRS</v>
          </cell>
          <cell r="G259">
            <v>3060</v>
          </cell>
          <cell r="H259" t="str">
            <v>FORK SPARES</v>
          </cell>
          <cell r="I259">
            <v>0.28000000000000003</v>
          </cell>
        </row>
        <row r="260">
          <cell r="A260" t="str">
            <v>550GN08575</v>
          </cell>
          <cell r="B260" t="str">
            <v>M/SP HND DRM - YG</v>
          </cell>
          <cell r="C260">
            <v>98</v>
          </cell>
          <cell r="D260">
            <v>12</v>
          </cell>
          <cell r="E260">
            <v>30</v>
          </cell>
          <cell r="F260" t="str">
            <v>FF SPRS</v>
          </cell>
          <cell r="G260">
            <v>3060</v>
          </cell>
          <cell r="H260" t="str">
            <v>FORK SPARES</v>
          </cell>
          <cell r="I260">
            <v>0.28000000000000003</v>
          </cell>
        </row>
        <row r="261">
          <cell r="A261" t="str">
            <v>520GN03675</v>
          </cell>
          <cell r="B261" t="str">
            <v>M/SP ELCTR DRUM</v>
          </cell>
          <cell r="C261">
            <v>139</v>
          </cell>
          <cell r="D261">
            <v>12</v>
          </cell>
          <cell r="E261">
            <v>30</v>
          </cell>
          <cell r="F261" t="str">
            <v>FF SPRS</v>
          </cell>
          <cell r="G261">
            <v>3060</v>
          </cell>
          <cell r="H261" t="str">
            <v>FORK SPARES</v>
          </cell>
          <cell r="I261">
            <v>0.28000000000000003</v>
          </cell>
        </row>
        <row r="262">
          <cell r="A262" t="str">
            <v>550GN00575</v>
          </cell>
          <cell r="B262" t="str">
            <v>M/SP YM GLDTR 125</v>
          </cell>
          <cell r="C262">
            <v>89</v>
          </cell>
          <cell r="D262">
            <v>12</v>
          </cell>
          <cell r="E262">
            <v>30</v>
          </cell>
          <cell r="F262" t="str">
            <v>FF SPRS</v>
          </cell>
          <cell r="G262">
            <v>3060</v>
          </cell>
          <cell r="H262" t="str">
            <v>FORK SPARES</v>
          </cell>
          <cell r="I262">
            <v>0.28000000000000003</v>
          </cell>
        </row>
        <row r="263">
          <cell r="A263" t="str">
            <v>550GN06975</v>
          </cell>
          <cell r="B263" t="str">
            <v>M/SP YM CRX</v>
          </cell>
          <cell r="C263">
            <v>115</v>
          </cell>
          <cell r="D263">
            <v>12</v>
          </cell>
          <cell r="E263">
            <v>30</v>
          </cell>
          <cell r="F263" t="str">
            <v>FF SPRS</v>
          </cell>
          <cell r="G263">
            <v>3060</v>
          </cell>
          <cell r="H263" t="str">
            <v>FORK SPARES</v>
          </cell>
          <cell r="I263">
            <v>0.28000000000000003</v>
          </cell>
        </row>
        <row r="264">
          <cell r="A264" t="str">
            <v>F2GN00902B</v>
          </cell>
          <cell r="B264" t="str">
            <v>M/S MM CNTRO</v>
          </cell>
          <cell r="C264">
            <v>110</v>
          </cell>
          <cell r="D264">
            <v>12</v>
          </cell>
          <cell r="E264">
            <v>30</v>
          </cell>
          <cell r="F264" t="str">
            <v>FF SPRS</v>
          </cell>
          <cell r="G264">
            <v>3060</v>
          </cell>
          <cell r="H264" t="str">
            <v>FORK SPARES</v>
          </cell>
          <cell r="I264">
            <v>0.28000000000000003</v>
          </cell>
        </row>
        <row r="265">
          <cell r="A265" t="str">
            <v>520HN00375</v>
          </cell>
          <cell r="B265" t="str">
            <v>OIL SEAL - BXR 30MM</v>
          </cell>
          <cell r="C265">
            <v>47</v>
          </cell>
          <cell r="D265">
            <v>250</v>
          </cell>
          <cell r="E265">
            <v>30</v>
          </cell>
          <cell r="F265" t="str">
            <v>FF SPRS</v>
          </cell>
          <cell r="G265">
            <v>3060</v>
          </cell>
          <cell r="H265" t="str">
            <v>FORK SPARES</v>
          </cell>
          <cell r="I265">
            <v>0.28000000000000003</v>
          </cell>
        </row>
        <row r="266">
          <cell r="A266" t="str">
            <v>520HN00275</v>
          </cell>
          <cell r="B266" t="str">
            <v>OIL SEAL -PLSR 31MM</v>
          </cell>
          <cell r="C266">
            <v>55</v>
          </cell>
          <cell r="D266">
            <v>250</v>
          </cell>
          <cell r="E266">
            <v>30</v>
          </cell>
          <cell r="F266" t="str">
            <v>FF SPRS</v>
          </cell>
          <cell r="G266">
            <v>3060</v>
          </cell>
          <cell r="H266" t="str">
            <v>FORK SPARES</v>
          </cell>
          <cell r="I266">
            <v>0.28000000000000003</v>
          </cell>
        </row>
        <row r="267">
          <cell r="A267" t="str">
            <v>520HN03575</v>
          </cell>
          <cell r="B267" t="str">
            <v>OIL SEAL PLSR 200CC</v>
          </cell>
          <cell r="C267">
            <v>66</v>
          </cell>
          <cell r="D267">
            <v>50</v>
          </cell>
          <cell r="E267">
            <v>30</v>
          </cell>
          <cell r="F267" t="str">
            <v>FF SPRS</v>
          </cell>
          <cell r="G267">
            <v>3060</v>
          </cell>
          <cell r="H267" t="str">
            <v>FORK SPARES</v>
          </cell>
          <cell r="I267">
            <v>0.28000000000000003</v>
          </cell>
        </row>
        <row r="268">
          <cell r="A268" t="str">
            <v>520HN03775</v>
          </cell>
          <cell r="B268" t="str">
            <v>OIL SEAL PLSR 220CC</v>
          </cell>
          <cell r="C268">
            <v>83</v>
          </cell>
          <cell r="D268">
            <v>50</v>
          </cell>
          <cell r="E268">
            <v>30</v>
          </cell>
          <cell r="F268" t="str">
            <v>FF SPRS</v>
          </cell>
          <cell r="G268">
            <v>3060</v>
          </cell>
          <cell r="H268" t="str">
            <v>FORK SPARES</v>
          </cell>
          <cell r="I268">
            <v>0.28000000000000003</v>
          </cell>
        </row>
        <row r="269">
          <cell r="A269" t="str">
            <v>550HN00975</v>
          </cell>
          <cell r="B269" t="str">
            <v>OIL SEAL -COLOUR 30MM</v>
          </cell>
          <cell r="C269">
            <v>52</v>
          </cell>
          <cell r="D269">
            <v>250</v>
          </cell>
          <cell r="E269">
            <v>30</v>
          </cell>
          <cell r="F269" t="str">
            <v>FF SPRS</v>
          </cell>
          <cell r="G269">
            <v>3060</v>
          </cell>
          <cell r="H269" t="str">
            <v>FORK SPARES</v>
          </cell>
          <cell r="I269">
            <v>0.28000000000000003</v>
          </cell>
        </row>
        <row r="270">
          <cell r="A270" t="str">
            <v>550HN01675</v>
          </cell>
          <cell r="B270" t="str">
            <v>OIL SEAL- SZK (GXER)</v>
          </cell>
          <cell r="C270">
            <v>138</v>
          </cell>
          <cell r="D270">
            <v>50</v>
          </cell>
          <cell r="E270">
            <v>30</v>
          </cell>
          <cell r="F270" t="str">
            <v>FF SPRS</v>
          </cell>
          <cell r="G270">
            <v>3060</v>
          </cell>
          <cell r="H270" t="str">
            <v>FORK SPARES</v>
          </cell>
          <cell r="I270">
            <v>0.28000000000000003</v>
          </cell>
        </row>
        <row r="271">
          <cell r="A271" t="str">
            <v>550HN00575</v>
          </cell>
          <cell r="B271" t="str">
            <v>OIL SEAL BLLT</v>
          </cell>
          <cell r="C271">
            <v>75</v>
          </cell>
          <cell r="D271">
            <v>50</v>
          </cell>
          <cell r="E271">
            <v>30</v>
          </cell>
          <cell r="F271" t="str">
            <v>FF SPRS</v>
          </cell>
          <cell r="G271">
            <v>3060</v>
          </cell>
          <cell r="H271" t="str">
            <v>FORK SPARES</v>
          </cell>
          <cell r="I271">
            <v>0.28000000000000003</v>
          </cell>
        </row>
        <row r="272">
          <cell r="A272" t="str">
            <v>520HN03075</v>
          </cell>
          <cell r="B272" t="str">
            <v>OIL SEAL ELCTR DR</v>
          </cell>
          <cell r="C272">
            <v>72</v>
          </cell>
          <cell r="D272">
            <v>50</v>
          </cell>
          <cell r="E272">
            <v>30</v>
          </cell>
          <cell r="F272" t="str">
            <v>FF SPRS</v>
          </cell>
          <cell r="G272">
            <v>3060</v>
          </cell>
          <cell r="H272" t="str">
            <v>FORK SPARES</v>
          </cell>
          <cell r="I272">
            <v>0.28000000000000003</v>
          </cell>
        </row>
        <row r="273">
          <cell r="A273" t="str">
            <v>520PV00875</v>
          </cell>
          <cell r="B273" t="str">
            <v>ENDURANCE FORK OIL 160ML</v>
          </cell>
          <cell r="C273">
            <v>68</v>
          </cell>
          <cell r="D273">
            <v>40</v>
          </cell>
          <cell r="E273">
            <v>80</v>
          </cell>
          <cell r="F273" t="str">
            <v>FF SPRS</v>
          </cell>
          <cell r="G273">
            <v>3040</v>
          </cell>
          <cell r="H273" t="str">
            <v>FORK OIL</v>
          </cell>
          <cell r="I273">
            <v>0.18</v>
          </cell>
        </row>
        <row r="274">
          <cell r="A274" t="str">
            <v>520PV00675</v>
          </cell>
          <cell r="B274" t="str">
            <v>ENDURANCE FORK OIL 175 ML</v>
          </cell>
          <cell r="C274">
            <v>73</v>
          </cell>
          <cell r="D274">
            <v>40</v>
          </cell>
          <cell r="E274">
            <v>80</v>
          </cell>
          <cell r="F274" t="str">
            <v>FF SPRS</v>
          </cell>
          <cell r="G274">
            <v>3040</v>
          </cell>
          <cell r="H274" t="str">
            <v>FORK OIL</v>
          </cell>
          <cell r="I274">
            <v>0.18</v>
          </cell>
        </row>
        <row r="275">
          <cell r="A275" t="str">
            <v>520PV00275</v>
          </cell>
          <cell r="B275" t="str">
            <v>ENDURANCE FORK OIL 350 ML</v>
          </cell>
          <cell r="C275">
            <v>132</v>
          </cell>
          <cell r="D275">
            <v>20</v>
          </cell>
          <cell r="E275">
            <v>80</v>
          </cell>
          <cell r="F275" t="str">
            <v>FF SPRS</v>
          </cell>
          <cell r="G275">
            <v>3040</v>
          </cell>
          <cell r="H275" t="str">
            <v>FORK OIL</v>
          </cell>
          <cell r="I275">
            <v>0.18</v>
          </cell>
        </row>
        <row r="276">
          <cell r="A276" t="str">
            <v>080BF00607</v>
          </cell>
          <cell r="B276" t="str">
            <v>B/C BXR/CT DLX (S&amp;S) RH</v>
          </cell>
          <cell r="C276">
            <v>820</v>
          </cell>
          <cell r="D276">
            <v>6</v>
          </cell>
          <cell r="E276">
            <v>30</v>
          </cell>
          <cell r="F276" t="str">
            <v>FF SPRS</v>
          </cell>
          <cell r="G276">
            <v>3060</v>
          </cell>
          <cell r="H276" t="str">
            <v>FORK SPARES</v>
          </cell>
          <cell r="I276">
            <v>0.28000000000000003</v>
          </cell>
        </row>
        <row r="277">
          <cell r="A277" t="str">
            <v>080BF00707</v>
          </cell>
          <cell r="B277" t="str">
            <v>B/C BXR/CT DLX (S&amp;S) LH</v>
          </cell>
          <cell r="C277">
            <v>740</v>
          </cell>
          <cell r="D277">
            <v>6</v>
          </cell>
          <cell r="E277">
            <v>30</v>
          </cell>
          <cell r="F277" t="str">
            <v>FF SPRS</v>
          </cell>
          <cell r="G277">
            <v>3060</v>
          </cell>
          <cell r="H277" t="str">
            <v>FORK SPARES</v>
          </cell>
          <cell r="I277">
            <v>0.28000000000000003</v>
          </cell>
        </row>
        <row r="278">
          <cell r="A278" t="str">
            <v>550BF17607</v>
          </cell>
          <cell r="B278" t="str">
            <v>B/C BXR-150 LH</v>
          </cell>
          <cell r="C278">
            <v>830</v>
          </cell>
          <cell r="D278">
            <v>6</v>
          </cell>
          <cell r="E278">
            <v>30</v>
          </cell>
          <cell r="F278" t="str">
            <v>FF SPRS</v>
          </cell>
          <cell r="G278">
            <v>3060</v>
          </cell>
          <cell r="H278" t="str">
            <v>FORK SPARES</v>
          </cell>
          <cell r="I278">
            <v>0.28000000000000003</v>
          </cell>
        </row>
        <row r="279">
          <cell r="A279" t="str">
            <v>550BF17707</v>
          </cell>
          <cell r="B279" t="str">
            <v>B/C BXR-150 RH</v>
          </cell>
          <cell r="C279">
            <v>815</v>
          </cell>
          <cell r="D279">
            <v>6</v>
          </cell>
          <cell r="E279">
            <v>30</v>
          </cell>
          <cell r="F279" t="str">
            <v>FF SPRS</v>
          </cell>
          <cell r="G279">
            <v>3060</v>
          </cell>
          <cell r="H279" t="str">
            <v>FORK SPARES</v>
          </cell>
          <cell r="I279">
            <v>0.28000000000000003</v>
          </cell>
        </row>
        <row r="280">
          <cell r="A280" t="str">
            <v>550BF11107</v>
          </cell>
          <cell r="B280" t="str">
            <v>B/C DSVR 100CC LH</v>
          </cell>
          <cell r="C280">
            <v>790</v>
          </cell>
          <cell r="D280">
            <v>6</v>
          </cell>
          <cell r="E280">
            <v>30</v>
          </cell>
          <cell r="F280" t="str">
            <v>FF SPRS</v>
          </cell>
          <cell r="G280">
            <v>3060</v>
          </cell>
          <cell r="H280" t="str">
            <v>FORK SPARES</v>
          </cell>
          <cell r="I280">
            <v>0.28000000000000003</v>
          </cell>
        </row>
        <row r="281">
          <cell r="A281" t="str">
            <v>550BF11207</v>
          </cell>
          <cell r="B281" t="str">
            <v>B/C DSVR 100CC RH</v>
          </cell>
          <cell r="C281">
            <v>755</v>
          </cell>
          <cell r="D281">
            <v>6</v>
          </cell>
          <cell r="E281">
            <v>30</v>
          </cell>
          <cell r="F281" t="str">
            <v>FF SPRS</v>
          </cell>
          <cell r="G281">
            <v>3060</v>
          </cell>
          <cell r="H281" t="str">
            <v>FORK SPARES</v>
          </cell>
          <cell r="I281">
            <v>0.28000000000000003</v>
          </cell>
        </row>
        <row r="282">
          <cell r="A282" t="str">
            <v>550BF19807</v>
          </cell>
          <cell r="B282" t="str">
            <v>B/C DSVR 100 T DRM LH</v>
          </cell>
          <cell r="C282">
            <v>877</v>
          </cell>
          <cell r="D282">
            <v>6</v>
          </cell>
          <cell r="E282">
            <v>30</v>
          </cell>
          <cell r="F282" t="str">
            <v>FF SPRS</v>
          </cell>
          <cell r="G282">
            <v>3060</v>
          </cell>
          <cell r="H282" t="str">
            <v>FORK SPARES</v>
          </cell>
          <cell r="I282">
            <v>0.28000000000000003</v>
          </cell>
        </row>
        <row r="283">
          <cell r="A283" t="str">
            <v>550BF19907</v>
          </cell>
          <cell r="B283" t="str">
            <v>B/C DSVR 100 T DRM RH</v>
          </cell>
          <cell r="C283">
            <v>877</v>
          </cell>
          <cell r="D283">
            <v>6</v>
          </cell>
          <cell r="E283">
            <v>30</v>
          </cell>
          <cell r="F283" t="str">
            <v>FF SPRS</v>
          </cell>
          <cell r="G283">
            <v>3060</v>
          </cell>
          <cell r="H283" t="str">
            <v>FORK SPARES</v>
          </cell>
          <cell r="I283">
            <v>0.28000000000000003</v>
          </cell>
        </row>
        <row r="284">
          <cell r="A284" t="str">
            <v>550BF24507</v>
          </cell>
          <cell r="B284" t="str">
            <v>B/C DSVR 100 ( W/O DU) LH</v>
          </cell>
          <cell r="C284">
            <v>865</v>
          </cell>
          <cell r="D284">
            <v>6</v>
          </cell>
          <cell r="E284">
            <v>30</v>
          </cell>
          <cell r="F284" t="str">
            <v>FF SPRS</v>
          </cell>
          <cell r="G284">
            <v>3060</v>
          </cell>
          <cell r="H284" t="str">
            <v>FORK SPARES</v>
          </cell>
          <cell r="I284">
            <v>0.28000000000000003</v>
          </cell>
        </row>
        <row r="285">
          <cell r="A285" t="str">
            <v>550BF24607</v>
          </cell>
          <cell r="B285" t="str">
            <v>B/C DSVR 100 ( W/O DU) RH</v>
          </cell>
          <cell r="C285">
            <v>865</v>
          </cell>
          <cell r="D285">
            <v>6</v>
          </cell>
          <cell r="E285">
            <v>30</v>
          </cell>
          <cell r="F285" t="str">
            <v>FF SPRS</v>
          </cell>
          <cell r="G285">
            <v>3060</v>
          </cell>
          <cell r="H285" t="str">
            <v>FORK SPARES</v>
          </cell>
          <cell r="I285">
            <v>0.28000000000000003</v>
          </cell>
        </row>
        <row r="286">
          <cell r="A286" t="str">
            <v>550BF20007</v>
          </cell>
          <cell r="B286" t="str">
            <v>B/C DSVR 125 ST LH</v>
          </cell>
          <cell r="C286">
            <v>890</v>
          </cell>
          <cell r="D286">
            <v>6</v>
          </cell>
          <cell r="E286">
            <v>30</v>
          </cell>
          <cell r="F286" t="str">
            <v>FF SPRS</v>
          </cell>
          <cell r="G286">
            <v>3060</v>
          </cell>
          <cell r="H286" t="str">
            <v>FORK SPARES</v>
          </cell>
          <cell r="I286">
            <v>0.28000000000000003</v>
          </cell>
        </row>
        <row r="287">
          <cell r="A287" t="str">
            <v>550BF20107</v>
          </cell>
          <cell r="B287" t="str">
            <v>B/C DSVR 125 ST RH</v>
          </cell>
          <cell r="C287">
            <v>975</v>
          </cell>
          <cell r="D287">
            <v>6</v>
          </cell>
          <cell r="E287">
            <v>30</v>
          </cell>
          <cell r="F287" t="str">
            <v>FF SPRS</v>
          </cell>
          <cell r="G287">
            <v>3060</v>
          </cell>
          <cell r="H287" t="str">
            <v>FORK SPARES</v>
          </cell>
          <cell r="I287">
            <v>0.28000000000000003</v>
          </cell>
        </row>
        <row r="288">
          <cell r="A288" t="str">
            <v>080BF00307</v>
          </cell>
          <cell r="B288" t="str">
            <v>B/C DSVR 125CC LH</v>
          </cell>
          <cell r="C288">
            <v>845</v>
          </cell>
          <cell r="D288">
            <v>6</v>
          </cell>
          <cell r="E288">
            <v>30</v>
          </cell>
          <cell r="F288" t="str">
            <v>FF SPRS</v>
          </cell>
          <cell r="G288">
            <v>3060</v>
          </cell>
          <cell r="H288" t="str">
            <v>FORK SPARES</v>
          </cell>
          <cell r="I288">
            <v>0.28000000000000003</v>
          </cell>
        </row>
        <row r="289">
          <cell r="A289" t="str">
            <v>080BF00407</v>
          </cell>
          <cell r="B289" t="str">
            <v>B/C DSVR 125CC RH</v>
          </cell>
          <cell r="C289">
            <v>835</v>
          </cell>
          <cell r="D289">
            <v>6</v>
          </cell>
          <cell r="E289">
            <v>30</v>
          </cell>
          <cell r="F289" t="str">
            <v>FF SPRS</v>
          </cell>
          <cell r="G289">
            <v>3060</v>
          </cell>
          <cell r="H289" t="str">
            <v>FORK SPARES</v>
          </cell>
          <cell r="I289">
            <v>0.28000000000000003</v>
          </cell>
        </row>
        <row r="290">
          <cell r="A290" t="str">
            <v>080BF10007</v>
          </cell>
          <cell r="B290" t="str">
            <v>B/C DSVR 125CC DR BL LH</v>
          </cell>
          <cell r="C290">
            <v>905</v>
          </cell>
          <cell r="D290">
            <v>6</v>
          </cell>
          <cell r="E290">
            <v>30</v>
          </cell>
          <cell r="F290" t="str">
            <v>FF SPRS</v>
          </cell>
          <cell r="G290">
            <v>3060</v>
          </cell>
          <cell r="H290" t="str">
            <v>FORK SPARES</v>
          </cell>
          <cell r="I290">
            <v>0.28000000000000003</v>
          </cell>
        </row>
        <row r="291">
          <cell r="A291" t="str">
            <v>080BF10107</v>
          </cell>
          <cell r="B291" t="str">
            <v>B/C DSVR 125CC DR BL RH</v>
          </cell>
          <cell r="C291">
            <v>975</v>
          </cell>
          <cell r="D291">
            <v>6</v>
          </cell>
          <cell r="E291">
            <v>30</v>
          </cell>
          <cell r="F291" t="str">
            <v>FF SPRS</v>
          </cell>
          <cell r="G291">
            <v>3060</v>
          </cell>
          <cell r="H291" t="str">
            <v>FORK SPARES</v>
          </cell>
          <cell r="I291">
            <v>0.28000000000000003</v>
          </cell>
        </row>
        <row r="292">
          <cell r="A292" t="str">
            <v>550BF14107</v>
          </cell>
          <cell r="B292" t="str">
            <v>B/C DSVR 150 CC LH</v>
          </cell>
          <cell r="C292">
            <v>835</v>
          </cell>
          <cell r="D292">
            <v>6</v>
          </cell>
          <cell r="E292">
            <v>30</v>
          </cell>
          <cell r="F292" t="str">
            <v>FF SPRS</v>
          </cell>
          <cell r="G292">
            <v>3060</v>
          </cell>
          <cell r="H292" t="str">
            <v>FORK SPARES</v>
          </cell>
          <cell r="I292">
            <v>0.28000000000000003</v>
          </cell>
        </row>
        <row r="293">
          <cell r="A293" t="str">
            <v>080BF00107</v>
          </cell>
          <cell r="B293" t="str">
            <v>B/C PLSR UPG AW LH</v>
          </cell>
          <cell r="C293">
            <v>780</v>
          </cell>
          <cell r="D293">
            <v>6</v>
          </cell>
          <cell r="E293">
            <v>30</v>
          </cell>
          <cell r="F293" t="str">
            <v>FF SPRS</v>
          </cell>
          <cell r="G293">
            <v>3060</v>
          </cell>
          <cell r="H293" t="str">
            <v>FORK SPARES</v>
          </cell>
          <cell r="I293">
            <v>0.28000000000000003</v>
          </cell>
        </row>
        <row r="294">
          <cell r="A294" t="str">
            <v>080BF00207</v>
          </cell>
          <cell r="B294" t="str">
            <v>B/C PLSR UPG AW RH</v>
          </cell>
          <cell r="C294">
            <v>805</v>
          </cell>
          <cell r="D294">
            <v>6</v>
          </cell>
          <cell r="E294">
            <v>30</v>
          </cell>
          <cell r="F294" t="str">
            <v>FF SPRS</v>
          </cell>
          <cell r="G294">
            <v>3060</v>
          </cell>
          <cell r="H294" t="str">
            <v>FORK SPARES</v>
          </cell>
          <cell r="I294">
            <v>0.28000000000000003</v>
          </cell>
        </row>
        <row r="295">
          <cell r="A295" t="str">
            <v>080BF01307</v>
          </cell>
          <cell r="B295" t="str">
            <v>B/C VNGR/ ELMTR LH</v>
          </cell>
          <cell r="C295">
            <v>780</v>
          </cell>
          <cell r="D295">
            <v>6</v>
          </cell>
          <cell r="E295">
            <v>30</v>
          </cell>
          <cell r="F295" t="str">
            <v>FF SPRS</v>
          </cell>
          <cell r="G295">
            <v>3060</v>
          </cell>
          <cell r="H295" t="str">
            <v>FORK SPARES</v>
          </cell>
          <cell r="I295">
            <v>0.28000000000000003</v>
          </cell>
        </row>
        <row r="296">
          <cell r="A296" t="str">
            <v>080BF02907</v>
          </cell>
          <cell r="B296" t="str">
            <v>B/C VNGR/ ELMTR RH</v>
          </cell>
          <cell r="C296">
            <v>945</v>
          </cell>
          <cell r="D296">
            <v>6</v>
          </cell>
          <cell r="E296">
            <v>30</v>
          </cell>
          <cell r="F296" t="str">
            <v>FF SPRS</v>
          </cell>
          <cell r="G296">
            <v>3060</v>
          </cell>
          <cell r="H296" t="str">
            <v>FORK SPARES</v>
          </cell>
          <cell r="I296">
            <v>0.28000000000000003</v>
          </cell>
        </row>
        <row r="297">
          <cell r="A297" t="str">
            <v>080BF06607</v>
          </cell>
          <cell r="B297" t="str">
            <v>B/C PLSR 220CC LH</v>
          </cell>
          <cell r="C297">
            <v>1185</v>
          </cell>
          <cell r="D297">
            <v>6</v>
          </cell>
          <cell r="E297">
            <v>30</v>
          </cell>
          <cell r="F297" t="str">
            <v>FF SPRS</v>
          </cell>
          <cell r="G297">
            <v>3060</v>
          </cell>
          <cell r="H297" t="str">
            <v>FORK SPARES</v>
          </cell>
          <cell r="I297">
            <v>0.28000000000000003</v>
          </cell>
        </row>
        <row r="298">
          <cell r="A298" t="str">
            <v>080BF06707</v>
          </cell>
          <cell r="B298" t="str">
            <v>B/C PLSR 220CC RH</v>
          </cell>
          <cell r="C298">
            <v>1220</v>
          </cell>
          <cell r="D298">
            <v>6</v>
          </cell>
          <cell r="E298">
            <v>30</v>
          </cell>
          <cell r="F298" t="str">
            <v>FF SPRS</v>
          </cell>
          <cell r="G298">
            <v>3060</v>
          </cell>
          <cell r="H298" t="str">
            <v>FORK SPARES</v>
          </cell>
          <cell r="I298">
            <v>0.28000000000000003</v>
          </cell>
        </row>
        <row r="299">
          <cell r="A299" t="str">
            <v>550BF05407</v>
          </cell>
          <cell r="B299" t="str">
            <v>B/C XD 135CC DRUM LH</v>
          </cell>
          <cell r="C299">
            <v>945</v>
          </cell>
          <cell r="D299">
            <v>6</v>
          </cell>
          <cell r="E299">
            <v>30</v>
          </cell>
          <cell r="F299" t="str">
            <v>FF SPRS</v>
          </cell>
          <cell r="G299">
            <v>3060</v>
          </cell>
          <cell r="H299" t="str">
            <v>FORK SPARES</v>
          </cell>
          <cell r="I299">
            <v>0.28000000000000003</v>
          </cell>
        </row>
        <row r="300">
          <cell r="A300" t="str">
            <v>550BF05507</v>
          </cell>
          <cell r="B300" t="str">
            <v>B/C XD 135CC DRUM RH</v>
          </cell>
          <cell r="C300">
            <v>945</v>
          </cell>
          <cell r="D300">
            <v>6</v>
          </cell>
          <cell r="E300">
            <v>30</v>
          </cell>
          <cell r="F300" t="str">
            <v>FF SPRS</v>
          </cell>
          <cell r="G300">
            <v>3060</v>
          </cell>
          <cell r="H300" t="str">
            <v>FORK SPARES</v>
          </cell>
          <cell r="I300">
            <v>0.28000000000000003</v>
          </cell>
        </row>
        <row r="301">
          <cell r="A301" t="str">
            <v>080BF13007</v>
          </cell>
          <cell r="B301" t="str">
            <v>B/C PLSR 200CC RH</v>
          </cell>
          <cell r="C301">
            <v>1205</v>
          </cell>
          <cell r="D301">
            <v>6</v>
          </cell>
          <cell r="E301">
            <v>30</v>
          </cell>
          <cell r="F301" t="str">
            <v>FF SPRS</v>
          </cell>
          <cell r="G301">
            <v>3060</v>
          </cell>
          <cell r="H301" t="str">
            <v>FORK SPARES</v>
          </cell>
          <cell r="I301">
            <v>0.28000000000000003</v>
          </cell>
        </row>
        <row r="302">
          <cell r="A302" t="str">
            <v>550BF06607</v>
          </cell>
          <cell r="B302" t="str">
            <v>B/C PLSR 135CC LH</v>
          </cell>
          <cell r="C302">
            <v>935</v>
          </cell>
          <cell r="D302">
            <v>6</v>
          </cell>
          <cell r="E302">
            <v>30</v>
          </cell>
          <cell r="F302" t="str">
            <v>FF SPRS</v>
          </cell>
          <cell r="G302">
            <v>3060</v>
          </cell>
          <cell r="H302" t="str">
            <v>FORK SPARES</v>
          </cell>
          <cell r="I302">
            <v>0.28000000000000003</v>
          </cell>
        </row>
        <row r="303">
          <cell r="A303" t="str">
            <v>550BF06707</v>
          </cell>
          <cell r="B303" t="str">
            <v>B/C PLSR 135CC RH</v>
          </cell>
          <cell r="C303">
            <v>865</v>
          </cell>
          <cell r="D303">
            <v>6</v>
          </cell>
          <cell r="E303">
            <v>30</v>
          </cell>
          <cell r="F303" t="str">
            <v>FF SPRS</v>
          </cell>
          <cell r="G303">
            <v>3060</v>
          </cell>
          <cell r="H303" t="str">
            <v>FORK SPARES</v>
          </cell>
          <cell r="I303">
            <v>0.28000000000000003</v>
          </cell>
        </row>
        <row r="304">
          <cell r="A304" t="str">
            <v>550BF09507</v>
          </cell>
          <cell r="B304" t="str">
            <v>B/C PLSR 180CC UPG4 LH</v>
          </cell>
          <cell r="C304">
            <v>1205</v>
          </cell>
          <cell r="D304">
            <v>6</v>
          </cell>
          <cell r="E304">
            <v>30</v>
          </cell>
          <cell r="F304" t="str">
            <v>FF SPRS</v>
          </cell>
          <cell r="G304">
            <v>3060</v>
          </cell>
          <cell r="H304" t="str">
            <v>FORK SPARES</v>
          </cell>
          <cell r="I304">
            <v>0.28000000000000003</v>
          </cell>
        </row>
        <row r="305">
          <cell r="A305" t="str">
            <v>550BF09607</v>
          </cell>
          <cell r="B305" t="str">
            <v>B/C PLSR 180CC UPG4 RH</v>
          </cell>
          <cell r="C305">
            <v>1280</v>
          </cell>
          <cell r="D305">
            <v>6</v>
          </cell>
          <cell r="E305">
            <v>30</v>
          </cell>
          <cell r="F305" t="str">
            <v>FF SPRS</v>
          </cell>
          <cell r="G305">
            <v>3060</v>
          </cell>
          <cell r="H305" t="str">
            <v>FORK SPARES</v>
          </cell>
          <cell r="I305">
            <v>0.28000000000000003</v>
          </cell>
        </row>
        <row r="306">
          <cell r="A306" t="str">
            <v>550BF09707</v>
          </cell>
          <cell r="B306" t="str">
            <v>B/C PLSR 150CC UPG (BLK) LH</v>
          </cell>
          <cell r="C306">
            <v>810</v>
          </cell>
          <cell r="D306">
            <v>6</v>
          </cell>
          <cell r="E306">
            <v>30</v>
          </cell>
          <cell r="F306" t="str">
            <v>FF SPRS</v>
          </cell>
          <cell r="G306">
            <v>3060</v>
          </cell>
          <cell r="H306" t="str">
            <v>FORK SPARES</v>
          </cell>
          <cell r="I306">
            <v>0.28000000000000003</v>
          </cell>
        </row>
        <row r="307">
          <cell r="A307" t="str">
            <v>550BF09807</v>
          </cell>
          <cell r="B307" t="str">
            <v>B/C PLSR 150CC UPG (BLK) RH</v>
          </cell>
          <cell r="C307">
            <v>860</v>
          </cell>
          <cell r="D307">
            <v>6</v>
          </cell>
          <cell r="E307">
            <v>30</v>
          </cell>
          <cell r="F307" t="str">
            <v>FF SPRS</v>
          </cell>
          <cell r="G307">
            <v>3060</v>
          </cell>
          <cell r="H307" t="str">
            <v>FORK SPARES</v>
          </cell>
          <cell r="I307">
            <v>0.28000000000000003</v>
          </cell>
        </row>
        <row r="308">
          <cell r="A308" t="str">
            <v>550BF17407</v>
          </cell>
          <cell r="B308" t="str">
            <v>B/C PLSR 200 NS LH</v>
          </cell>
          <cell r="C308">
            <v>1140</v>
          </cell>
          <cell r="D308">
            <v>6</v>
          </cell>
          <cell r="E308">
            <v>30</v>
          </cell>
          <cell r="F308" t="str">
            <v>FF SPRS</v>
          </cell>
          <cell r="G308">
            <v>3060</v>
          </cell>
          <cell r="H308" t="str">
            <v>FORK SPARES</v>
          </cell>
          <cell r="I308">
            <v>0.28000000000000003</v>
          </cell>
        </row>
        <row r="309">
          <cell r="A309" t="str">
            <v>550BF17507</v>
          </cell>
          <cell r="B309" t="str">
            <v>B/C PLSR 200 NS RH</v>
          </cell>
          <cell r="C309">
            <v>1220</v>
          </cell>
          <cell r="D309">
            <v>6</v>
          </cell>
          <cell r="E309">
            <v>30</v>
          </cell>
          <cell r="F309" t="str">
            <v>FF SPRS</v>
          </cell>
          <cell r="G309">
            <v>3060</v>
          </cell>
          <cell r="H309" t="str">
            <v>FORK SPARES</v>
          </cell>
          <cell r="I309">
            <v>0.28000000000000003</v>
          </cell>
        </row>
        <row r="310">
          <cell r="A310" t="str">
            <v>550BF05507</v>
          </cell>
          <cell r="B310" t="str">
            <v>B/C XD 135CC DRUM RH</v>
          </cell>
          <cell r="C310">
            <v>945</v>
          </cell>
          <cell r="D310">
            <v>6</v>
          </cell>
          <cell r="E310">
            <v>30</v>
          </cell>
          <cell r="F310" t="str">
            <v>FF SPRS</v>
          </cell>
          <cell r="G310">
            <v>3060</v>
          </cell>
          <cell r="H310" t="str">
            <v>FORK SPARES</v>
          </cell>
          <cell r="I310">
            <v>0.28000000000000003</v>
          </cell>
        </row>
        <row r="311">
          <cell r="A311" t="str">
            <v>080BF13607</v>
          </cell>
          <cell r="B311" t="str">
            <v>B/C XD 125CC RH</v>
          </cell>
          <cell r="C311">
            <v>805</v>
          </cell>
          <cell r="D311">
            <v>6</v>
          </cell>
          <cell r="E311">
            <v>30</v>
          </cell>
          <cell r="F311" t="str">
            <v>FF SPRS</v>
          </cell>
          <cell r="G311">
            <v>3060</v>
          </cell>
          <cell r="H311" t="str">
            <v>FORK SPARES</v>
          </cell>
          <cell r="I311">
            <v>0.28000000000000003</v>
          </cell>
        </row>
        <row r="312">
          <cell r="A312" t="str">
            <v>080BF13507</v>
          </cell>
          <cell r="B312" t="str">
            <v>B/C XD  125CC LH</v>
          </cell>
          <cell r="C312">
            <v>845</v>
          </cell>
          <cell r="D312">
            <v>6</v>
          </cell>
          <cell r="E312">
            <v>30</v>
          </cell>
          <cell r="F312" t="str">
            <v>FF SPRS</v>
          </cell>
          <cell r="G312">
            <v>3060</v>
          </cell>
          <cell r="H312" t="str">
            <v>FORK SPARES</v>
          </cell>
          <cell r="I312">
            <v>0.28000000000000003</v>
          </cell>
        </row>
        <row r="313">
          <cell r="A313" t="str">
            <v>550BF11907</v>
          </cell>
          <cell r="B313" t="str">
            <v>B/C  DSVR DISC LH</v>
          </cell>
          <cell r="C313">
            <v>755</v>
          </cell>
          <cell r="D313">
            <v>6</v>
          </cell>
          <cell r="E313">
            <v>30</v>
          </cell>
          <cell r="F313" t="str">
            <v>FF SPRS</v>
          </cell>
          <cell r="G313">
            <v>3060</v>
          </cell>
          <cell r="H313" t="str">
            <v>FORK SPARES</v>
          </cell>
          <cell r="I313">
            <v>0.28000000000000003</v>
          </cell>
        </row>
        <row r="314">
          <cell r="A314" t="str">
            <v>550BF12007</v>
          </cell>
          <cell r="B314" t="str">
            <v>B/C  DSVR DISC RH</v>
          </cell>
          <cell r="C314">
            <v>790</v>
          </cell>
          <cell r="D314">
            <v>6</v>
          </cell>
          <cell r="E314">
            <v>30</v>
          </cell>
          <cell r="F314" t="str">
            <v>FF SPRS</v>
          </cell>
          <cell r="G314">
            <v>3060</v>
          </cell>
          <cell r="H314" t="str">
            <v>FORK SPARES</v>
          </cell>
          <cell r="I314">
            <v>0.28000000000000003</v>
          </cell>
        </row>
        <row r="315">
          <cell r="A315" t="str">
            <v>550BF13507</v>
          </cell>
          <cell r="B315" t="str">
            <v>B/C  PLTN NEW LH  BLK</v>
          </cell>
          <cell r="C315">
            <v>735</v>
          </cell>
          <cell r="D315">
            <v>6</v>
          </cell>
          <cell r="E315">
            <v>30</v>
          </cell>
          <cell r="F315" t="str">
            <v>FF SPRS</v>
          </cell>
          <cell r="G315">
            <v>3060</v>
          </cell>
          <cell r="H315" t="str">
            <v>FORK SPARES</v>
          </cell>
          <cell r="I315">
            <v>0.28000000000000003</v>
          </cell>
        </row>
        <row r="316">
          <cell r="A316" t="str">
            <v>550BF13607</v>
          </cell>
          <cell r="B316" t="str">
            <v>B/C  PLTN NEW RH  BLK</v>
          </cell>
          <cell r="C316">
            <v>745</v>
          </cell>
          <cell r="D316">
            <v>6</v>
          </cell>
          <cell r="E316">
            <v>30</v>
          </cell>
          <cell r="F316" t="str">
            <v>FF SPRS</v>
          </cell>
          <cell r="G316">
            <v>3060</v>
          </cell>
          <cell r="H316" t="str">
            <v>FORK SPARES</v>
          </cell>
          <cell r="I316">
            <v>0.28000000000000003</v>
          </cell>
        </row>
        <row r="317">
          <cell r="A317" t="str">
            <v>550BF16107</v>
          </cell>
          <cell r="B317" t="str">
            <v>B/C  PLSR UP2 BLK RH</v>
          </cell>
          <cell r="C317">
            <v>945</v>
          </cell>
          <cell r="D317">
            <v>6</v>
          </cell>
          <cell r="E317">
            <v>30</v>
          </cell>
          <cell r="F317" t="str">
            <v>FF SPRS</v>
          </cell>
          <cell r="G317">
            <v>3060</v>
          </cell>
          <cell r="H317" t="str">
            <v>FORK SPARES</v>
          </cell>
          <cell r="I317">
            <v>0.28000000000000003</v>
          </cell>
        </row>
        <row r="318">
          <cell r="A318" t="str">
            <v>550BF19207</v>
          </cell>
          <cell r="B318" t="str">
            <v>B/C  DSVR- 150ST LH</v>
          </cell>
          <cell r="C318">
            <v>790</v>
          </cell>
          <cell r="D318">
            <v>6</v>
          </cell>
          <cell r="E318">
            <v>30</v>
          </cell>
          <cell r="F318" t="str">
            <v>FF SPRS</v>
          </cell>
          <cell r="G318">
            <v>3060</v>
          </cell>
          <cell r="H318" t="str">
            <v>FORK SPARES</v>
          </cell>
          <cell r="I318">
            <v>0.28000000000000003</v>
          </cell>
        </row>
        <row r="319">
          <cell r="A319" t="str">
            <v>550BF19307</v>
          </cell>
          <cell r="B319" t="str">
            <v>B/C  DSVR- 150ST RH</v>
          </cell>
          <cell r="C319">
            <v>860</v>
          </cell>
          <cell r="D319">
            <v>6</v>
          </cell>
          <cell r="E319">
            <v>30</v>
          </cell>
          <cell r="F319" t="str">
            <v>FF SPRS</v>
          </cell>
          <cell r="G319">
            <v>3060</v>
          </cell>
          <cell r="H319" t="str">
            <v>FORK SPARES</v>
          </cell>
          <cell r="I319">
            <v>0.28000000000000003</v>
          </cell>
        </row>
        <row r="320">
          <cell r="A320" t="str">
            <v>F2BF00307O</v>
          </cell>
          <cell r="B320" t="str">
            <v xml:space="preserve">B/C  DSVR-150 LH </v>
          </cell>
          <cell r="C320">
            <v>745</v>
          </cell>
          <cell r="D320">
            <v>6</v>
          </cell>
          <cell r="E320">
            <v>30</v>
          </cell>
          <cell r="F320" t="str">
            <v>FF SPRS</v>
          </cell>
          <cell r="G320">
            <v>3060</v>
          </cell>
          <cell r="H320" t="str">
            <v>FORK SPARES</v>
          </cell>
          <cell r="I320">
            <v>0.28000000000000003</v>
          </cell>
        </row>
        <row r="321">
          <cell r="A321" t="str">
            <v>F2BF00407O</v>
          </cell>
          <cell r="B321" t="str">
            <v xml:space="preserve">B/C  DSVR-150 RH </v>
          </cell>
          <cell r="C321">
            <v>735</v>
          </cell>
          <cell r="D321">
            <v>6</v>
          </cell>
          <cell r="E321">
            <v>30</v>
          </cell>
          <cell r="F321" t="str">
            <v>FF SPRS</v>
          </cell>
          <cell r="G321">
            <v>3060</v>
          </cell>
          <cell r="H321" t="str">
            <v>FORK SPARES</v>
          </cell>
          <cell r="I321">
            <v>0.28000000000000003</v>
          </cell>
        </row>
        <row r="322">
          <cell r="A322" t="str">
            <v>F2BF00707O</v>
          </cell>
          <cell r="B322" t="str">
            <v xml:space="preserve">B/C  DSVR-150 DISC LH </v>
          </cell>
          <cell r="C322">
            <v>740</v>
          </cell>
          <cell r="D322">
            <v>6</v>
          </cell>
          <cell r="E322">
            <v>30</v>
          </cell>
          <cell r="F322" t="str">
            <v>FF SPRS</v>
          </cell>
          <cell r="G322">
            <v>3060</v>
          </cell>
          <cell r="H322" t="str">
            <v>FORK SPARES</v>
          </cell>
          <cell r="I322">
            <v>0.28000000000000003</v>
          </cell>
        </row>
        <row r="323">
          <cell r="A323" t="str">
            <v>F2BF00807O</v>
          </cell>
          <cell r="B323" t="str">
            <v xml:space="preserve">B/C  DSVR-150 DISC RH </v>
          </cell>
          <cell r="C323">
            <v>780</v>
          </cell>
          <cell r="D323">
            <v>6</v>
          </cell>
          <cell r="E323">
            <v>30</v>
          </cell>
          <cell r="F323" t="str">
            <v>FF SPRS</v>
          </cell>
          <cell r="G323">
            <v>3060</v>
          </cell>
          <cell r="H323" t="str">
            <v>FORK SPARES</v>
          </cell>
          <cell r="I323">
            <v>0.28000000000000003</v>
          </cell>
        </row>
        <row r="324">
          <cell r="A324" t="str">
            <v>F2BF02807O</v>
          </cell>
          <cell r="B324" t="str">
            <v xml:space="preserve">B/C  PLSR-180 DISC LH </v>
          </cell>
          <cell r="C324">
            <v>1210</v>
          </cell>
          <cell r="D324">
            <v>6</v>
          </cell>
          <cell r="E324">
            <v>30</v>
          </cell>
          <cell r="F324" t="str">
            <v>FF SPRS</v>
          </cell>
          <cell r="G324">
            <v>3060</v>
          </cell>
          <cell r="H324" t="str">
            <v>FORK SPARES</v>
          </cell>
          <cell r="I324">
            <v>0.28000000000000003</v>
          </cell>
        </row>
        <row r="325">
          <cell r="A325" t="str">
            <v>F2BF05307M</v>
          </cell>
          <cell r="B325" t="str">
            <v xml:space="preserve">B/C  PLSR-200 RS RH </v>
          </cell>
          <cell r="C325">
            <v>1180</v>
          </cell>
          <cell r="D325">
            <v>6</v>
          </cell>
          <cell r="E325">
            <v>30</v>
          </cell>
          <cell r="F325" t="str">
            <v>FF SPRS</v>
          </cell>
          <cell r="G325">
            <v>3060</v>
          </cell>
          <cell r="H325" t="str">
            <v>FORK SPARES</v>
          </cell>
          <cell r="I325">
            <v>0.28000000000000003</v>
          </cell>
        </row>
        <row r="326">
          <cell r="A326" t="str">
            <v>F2BF07407M</v>
          </cell>
          <cell r="B326" t="str">
            <v xml:space="preserve">B/C  PLTN NEW LH </v>
          </cell>
          <cell r="C326">
            <v>730</v>
          </cell>
          <cell r="D326">
            <v>6</v>
          </cell>
          <cell r="E326">
            <v>30</v>
          </cell>
          <cell r="F326" t="str">
            <v>FF SPRS</v>
          </cell>
          <cell r="G326">
            <v>3060</v>
          </cell>
          <cell r="H326" t="str">
            <v>FORK SPARES</v>
          </cell>
          <cell r="I326">
            <v>0.28000000000000003</v>
          </cell>
        </row>
        <row r="327">
          <cell r="A327" t="str">
            <v>F2BF07507M</v>
          </cell>
          <cell r="B327" t="str">
            <v xml:space="preserve">B/C  PLTN NEW RH </v>
          </cell>
          <cell r="C327">
            <v>720</v>
          </cell>
          <cell r="D327">
            <v>6</v>
          </cell>
          <cell r="E327">
            <v>30</v>
          </cell>
          <cell r="F327" t="str">
            <v>FF SPRS</v>
          </cell>
          <cell r="G327">
            <v>3060</v>
          </cell>
          <cell r="H327" t="str">
            <v>FORK SPARES</v>
          </cell>
          <cell r="I327">
            <v>0.28000000000000003</v>
          </cell>
        </row>
        <row r="328">
          <cell r="A328" t="str">
            <v>F2BF05607M</v>
          </cell>
          <cell r="B328" t="str">
            <v>B/C SPL PRO LH</v>
          </cell>
          <cell r="C328">
            <v>780</v>
          </cell>
          <cell r="D328">
            <v>6</v>
          </cell>
          <cell r="E328">
            <v>30</v>
          </cell>
          <cell r="F328" t="str">
            <v>FF SPRS</v>
          </cell>
          <cell r="G328">
            <v>3060</v>
          </cell>
          <cell r="H328" t="str">
            <v>FORK SPARES</v>
          </cell>
          <cell r="I328">
            <v>0.28000000000000003</v>
          </cell>
        </row>
        <row r="329">
          <cell r="A329" t="str">
            <v>F2BF05707M</v>
          </cell>
          <cell r="B329" t="str">
            <v>B/C SPL PRO RH</v>
          </cell>
          <cell r="C329">
            <v>780</v>
          </cell>
          <cell r="D329">
            <v>6</v>
          </cell>
          <cell r="E329">
            <v>30</v>
          </cell>
          <cell r="F329" t="str">
            <v>FF SPRS</v>
          </cell>
          <cell r="G329">
            <v>3060</v>
          </cell>
          <cell r="H329" t="str">
            <v>FORK SPARES</v>
          </cell>
          <cell r="I329">
            <v>0.28000000000000003</v>
          </cell>
        </row>
        <row r="330">
          <cell r="A330" t="str">
            <v>550BF25307</v>
          </cell>
          <cell r="B330" t="str">
            <v>B/C HND DRM - YG LH</v>
          </cell>
          <cell r="C330">
            <v>947</v>
          </cell>
          <cell r="D330">
            <v>6</v>
          </cell>
          <cell r="E330">
            <v>30</v>
          </cell>
          <cell r="F330" t="str">
            <v>FF SPRS</v>
          </cell>
          <cell r="G330">
            <v>3060</v>
          </cell>
          <cell r="H330" t="str">
            <v>FORK SPARES</v>
          </cell>
          <cell r="I330">
            <v>0.28000000000000003</v>
          </cell>
        </row>
        <row r="331">
          <cell r="A331" t="str">
            <v>550BF25407</v>
          </cell>
          <cell r="B331" t="str">
            <v>B/C HND DRM - YG RH</v>
          </cell>
          <cell r="C331">
            <v>924</v>
          </cell>
          <cell r="D331">
            <v>6</v>
          </cell>
          <cell r="E331">
            <v>30</v>
          </cell>
          <cell r="F331" t="str">
            <v>FF SPRS</v>
          </cell>
          <cell r="G331">
            <v>3060</v>
          </cell>
          <cell r="H331" t="str">
            <v>FORK SPARES</v>
          </cell>
          <cell r="I331">
            <v>0.28000000000000003</v>
          </cell>
        </row>
        <row r="332">
          <cell r="A332" t="str">
            <v>080BF09107</v>
          </cell>
          <cell r="B332" t="str">
            <v>B/C ELCTR DISC LH</v>
          </cell>
          <cell r="C332">
            <v>1525</v>
          </cell>
          <cell r="D332">
            <v>6</v>
          </cell>
          <cell r="E332">
            <v>30</v>
          </cell>
          <cell r="F332" t="str">
            <v>FF SPRS</v>
          </cell>
          <cell r="G332">
            <v>3060</v>
          </cell>
          <cell r="H332" t="str">
            <v>FORK SPARES</v>
          </cell>
          <cell r="I332">
            <v>0.28000000000000003</v>
          </cell>
        </row>
        <row r="333">
          <cell r="A333" t="str">
            <v>080BF09207</v>
          </cell>
          <cell r="B333" t="str">
            <v>B/C ELCTR DISC RH</v>
          </cell>
          <cell r="C333">
            <v>1390</v>
          </cell>
          <cell r="D333">
            <v>6</v>
          </cell>
          <cell r="E333">
            <v>30</v>
          </cell>
          <cell r="F333" t="str">
            <v>FF SPRS</v>
          </cell>
          <cell r="G333">
            <v>3060</v>
          </cell>
          <cell r="H333" t="str">
            <v>FORK SPARES</v>
          </cell>
          <cell r="I333">
            <v>0.28000000000000003</v>
          </cell>
        </row>
        <row r="334">
          <cell r="A334" t="str">
            <v>080BF10607</v>
          </cell>
          <cell r="B334" t="str">
            <v>B/C ELCTR DRUM LH</v>
          </cell>
          <cell r="C334">
            <v>1525</v>
          </cell>
          <cell r="D334">
            <v>6</v>
          </cell>
          <cell r="E334">
            <v>30</v>
          </cell>
          <cell r="F334" t="str">
            <v>FF SPRS</v>
          </cell>
          <cell r="G334">
            <v>3060</v>
          </cell>
          <cell r="H334" t="str">
            <v>FORK SPARES</v>
          </cell>
          <cell r="I334">
            <v>0.28000000000000003</v>
          </cell>
        </row>
        <row r="335">
          <cell r="A335" t="str">
            <v>080BF10807</v>
          </cell>
          <cell r="B335" t="str">
            <v>B/C ELCTR DRUM RH</v>
          </cell>
          <cell r="C335">
            <v>1390</v>
          </cell>
          <cell r="D335">
            <v>6</v>
          </cell>
          <cell r="E335">
            <v>30</v>
          </cell>
          <cell r="F335" t="str">
            <v>FF SPRS</v>
          </cell>
          <cell r="G335">
            <v>3060</v>
          </cell>
          <cell r="H335" t="str">
            <v>FORK SPARES</v>
          </cell>
          <cell r="I335">
            <v>0.28000000000000003</v>
          </cell>
        </row>
        <row r="336">
          <cell r="A336" t="str">
            <v>F2BF00907M</v>
          </cell>
          <cell r="B336" t="str">
            <v>B/C MM CNTRO LH</v>
          </cell>
          <cell r="C336">
            <v>835</v>
          </cell>
          <cell r="D336">
            <v>6</v>
          </cell>
          <cell r="E336">
            <v>30</v>
          </cell>
          <cell r="F336" t="str">
            <v>FF SPRS</v>
          </cell>
          <cell r="G336">
            <v>3060</v>
          </cell>
          <cell r="H336" t="str">
            <v>FORK SPARES</v>
          </cell>
          <cell r="I336">
            <v>0.28000000000000003</v>
          </cell>
        </row>
        <row r="337">
          <cell r="A337" t="str">
            <v>F2BF01007M</v>
          </cell>
          <cell r="B337" t="str">
            <v>B/C MM CNTRO RH</v>
          </cell>
          <cell r="C337">
            <v>835</v>
          </cell>
          <cell r="D337">
            <v>6</v>
          </cell>
          <cell r="E337">
            <v>30</v>
          </cell>
          <cell r="F337" t="str">
            <v>FF SPRS</v>
          </cell>
          <cell r="G337">
            <v>3060</v>
          </cell>
          <cell r="H337" t="str">
            <v>FORK SPARES</v>
          </cell>
          <cell r="I337">
            <v>0.28000000000000003</v>
          </cell>
        </row>
        <row r="338">
          <cell r="A338" t="str">
            <v>550BF00307</v>
          </cell>
          <cell r="B338" t="str">
            <v>B/C GLDTR 125 LH</v>
          </cell>
          <cell r="C338">
            <v>955</v>
          </cell>
          <cell r="D338">
            <v>6</v>
          </cell>
          <cell r="E338">
            <v>30</v>
          </cell>
          <cell r="F338" t="str">
            <v>FF SPRS</v>
          </cell>
          <cell r="G338">
            <v>3060</v>
          </cell>
          <cell r="H338" t="str">
            <v>FORK SPARES</v>
          </cell>
          <cell r="I338">
            <v>0.28000000000000003</v>
          </cell>
        </row>
        <row r="339">
          <cell r="A339" t="str">
            <v>550BF00407</v>
          </cell>
          <cell r="B339" t="str">
            <v>B/C GLDTR 125 RH</v>
          </cell>
          <cell r="C339">
            <v>1035</v>
          </cell>
          <cell r="D339">
            <v>6</v>
          </cell>
          <cell r="E339">
            <v>30</v>
          </cell>
          <cell r="F339" t="str">
            <v>FF SPRS</v>
          </cell>
          <cell r="G339">
            <v>3060</v>
          </cell>
          <cell r="H339" t="str">
            <v>FORK SPARES</v>
          </cell>
          <cell r="I339">
            <v>0.28000000000000003</v>
          </cell>
        </row>
        <row r="340">
          <cell r="A340" t="str">
            <v>F2BF07607M</v>
          </cell>
          <cell r="B340" t="str">
            <v xml:space="preserve">B/C HND LVO DRM LH </v>
          </cell>
          <cell r="C340">
            <v>924</v>
          </cell>
          <cell r="D340">
            <v>6</v>
          </cell>
          <cell r="E340">
            <v>30</v>
          </cell>
          <cell r="F340" t="str">
            <v>FF SPRS</v>
          </cell>
          <cell r="G340">
            <v>3060</v>
          </cell>
          <cell r="H340" t="str">
            <v>FORK SPARES</v>
          </cell>
          <cell r="I340">
            <v>0.28000000000000003</v>
          </cell>
        </row>
        <row r="341">
          <cell r="A341" t="str">
            <v>F2BF07707M</v>
          </cell>
          <cell r="B341" t="str">
            <v xml:space="preserve">B/C HND LVO DRM RH </v>
          </cell>
          <cell r="C341">
            <v>947</v>
          </cell>
          <cell r="D341">
            <v>6</v>
          </cell>
          <cell r="E341">
            <v>30</v>
          </cell>
          <cell r="F341" t="str">
            <v>FF SPRS</v>
          </cell>
          <cell r="G341">
            <v>3060</v>
          </cell>
          <cell r="H341" t="str">
            <v>FORK SPARES</v>
          </cell>
          <cell r="I341">
            <v>0.28000000000000003</v>
          </cell>
        </row>
        <row r="342">
          <cell r="A342" t="str">
            <v>F2BF07007M</v>
          </cell>
          <cell r="B342" t="str">
            <v xml:space="preserve">B/C HND LVO DISC LH </v>
          </cell>
          <cell r="C342">
            <v>950</v>
          </cell>
          <cell r="D342">
            <v>6</v>
          </cell>
          <cell r="E342">
            <v>30</v>
          </cell>
          <cell r="F342" t="str">
            <v>FF SPRS</v>
          </cell>
          <cell r="G342">
            <v>3060</v>
          </cell>
          <cell r="H342" t="str">
            <v>FORK SPARES</v>
          </cell>
          <cell r="I342">
            <v>0.28000000000000003</v>
          </cell>
        </row>
        <row r="343">
          <cell r="A343" t="str">
            <v>F2BF07107M</v>
          </cell>
          <cell r="B343" t="str">
            <v xml:space="preserve">B/C HND LVO DISC RH </v>
          </cell>
          <cell r="C343">
            <v>950</v>
          </cell>
          <cell r="D343">
            <v>6</v>
          </cell>
          <cell r="E343">
            <v>30</v>
          </cell>
          <cell r="F343" t="str">
            <v>FF SPRS</v>
          </cell>
          <cell r="G343">
            <v>3060</v>
          </cell>
          <cell r="H343" t="str">
            <v>FORK SPARES</v>
          </cell>
          <cell r="I343">
            <v>0.28000000000000003</v>
          </cell>
        </row>
        <row r="344">
          <cell r="A344" t="str">
            <v>F2BF04707M</v>
          </cell>
          <cell r="B344" t="str">
            <v xml:space="preserve">B/C HND SHN DRM LH </v>
          </cell>
          <cell r="C344">
            <v>920</v>
          </cell>
          <cell r="D344">
            <v>6</v>
          </cell>
          <cell r="E344">
            <v>30</v>
          </cell>
          <cell r="F344" t="str">
            <v>FF SPRS</v>
          </cell>
          <cell r="G344">
            <v>3060</v>
          </cell>
          <cell r="H344" t="str">
            <v>FORK SPARES</v>
          </cell>
          <cell r="I344">
            <v>0.28000000000000003</v>
          </cell>
        </row>
        <row r="345">
          <cell r="A345" t="str">
            <v>F2BF04807M</v>
          </cell>
          <cell r="B345" t="str">
            <v xml:space="preserve">B/C HND SHN DRM RH </v>
          </cell>
          <cell r="C345">
            <v>920</v>
          </cell>
          <cell r="D345">
            <v>6</v>
          </cell>
          <cell r="E345">
            <v>30</v>
          </cell>
          <cell r="F345" t="str">
            <v>FF SPRS</v>
          </cell>
          <cell r="G345">
            <v>3060</v>
          </cell>
          <cell r="H345" t="str">
            <v>FORK SPARES</v>
          </cell>
          <cell r="I345">
            <v>0.28000000000000003</v>
          </cell>
        </row>
        <row r="346">
          <cell r="A346" t="str">
            <v>F2BF05007M</v>
          </cell>
          <cell r="B346" t="str">
            <v xml:space="preserve">B/C HND SHN DISC LH </v>
          </cell>
          <cell r="C346">
            <v>950</v>
          </cell>
          <cell r="D346">
            <v>6</v>
          </cell>
          <cell r="E346">
            <v>30</v>
          </cell>
          <cell r="F346" t="str">
            <v>FF SPRS</v>
          </cell>
          <cell r="G346">
            <v>3060</v>
          </cell>
          <cell r="H346" t="str">
            <v>FORK SPARES</v>
          </cell>
          <cell r="I346">
            <v>0.28000000000000003</v>
          </cell>
        </row>
        <row r="347">
          <cell r="A347" t="str">
            <v>F2BF05107M</v>
          </cell>
          <cell r="B347" t="str">
            <v xml:space="preserve">B/C HND SHN DISC RH </v>
          </cell>
          <cell r="C347">
            <v>950</v>
          </cell>
          <cell r="D347">
            <v>6</v>
          </cell>
          <cell r="E347">
            <v>30</v>
          </cell>
          <cell r="F347" t="str">
            <v>FF SPRS</v>
          </cell>
          <cell r="G347">
            <v>3060</v>
          </cell>
          <cell r="H347" t="str">
            <v>FORK SPARES</v>
          </cell>
          <cell r="I347">
            <v>0.28000000000000003</v>
          </cell>
        </row>
        <row r="348">
          <cell r="A348" t="str">
            <v>F2BF05007M</v>
          </cell>
          <cell r="B348" t="str">
            <v xml:space="preserve">B/C HND SHN DISC LH </v>
          </cell>
          <cell r="C348">
            <v>950</v>
          </cell>
          <cell r="D348">
            <v>6</v>
          </cell>
          <cell r="E348">
            <v>30</v>
          </cell>
          <cell r="F348" t="str">
            <v>FF SPRS</v>
          </cell>
          <cell r="G348">
            <v>3060</v>
          </cell>
          <cell r="H348" t="str">
            <v>FORK SPARES</v>
          </cell>
          <cell r="I348">
            <v>0.28000000000000003</v>
          </cell>
        </row>
        <row r="349">
          <cell r="A349" t="str">
            <v>F2BF04507M</v>
          </cell>
          <cell r="B349" t="str">
            <v xml:space="preserve">B/C HND SHN CBS RH </v>
          </cell>
          <cell r="C349">
            <v>950</v>
          </cell>
          <cell r="D349">
            <v>6</v>
          </cell>
          <cell r="E349">
            <v>30</v>
          </cell>
          <cell r="F349" t="str">
            <v>FF SPRS</v>
          </cell>
          <cell r="G349">
            <v>3060</v>
          </cell>
          <cell r="H349" t="str">
            <v>FORK SPARES</v>
          </cell>
          <cell r="I349">
            <v>0.28000000000000003</v>
          </cell>
        </row>
        <row r="350">
          <cell r="A350" t="str">
            <v>550BF25107</v>
          </cell>
          <cell r="B350" t="str">
            <v>B/C PSSN PRO LH</v>
          </cell>
          <cell r="C350">
            <v>780</v>
          </cell>
          <cell r="D350">
            <v>6</v>
          </cell>
          <cell r="E350">
            <v>30</v>
          </cell>
          <cell r="F350" t="str">
            <v>FF SPRS</v>
          </cell>
          <cell r="G350">
            <v>3060</v>
          </cell>
          <cell r="H350" t="str">
            <v>FORK SPARES</v>
          </cell>
          <cell r="I350">
            <v>0.28000000000000003</v>
          </cell>
        </row>
        <row r="351">
          <cell r="A351" t="str">
            <v>550BF25207</v>
          </cell>
          <cell r="B351" t="str">
            <v>B/C PSSN PRO RH</v>
          </cell>
          <cell r="C351">
            <v>780</v>
          </cell>
          <cell r="D351">
            <v>6</v>
          </cell>
          <cell r="E351">
            <v>30</v>
          </cell>
          <cell r="F351" t="str">
            <v>FF SPRS</v>
          </cell>
          <cell r="G351">
            <v>3060</v>
          </cell>
          <cell r="H351" t="str">
            <v>FORK SPARES</v>
          </cell>
          <cell r="I351">
            <v>0.28000000000000003</v>
          </cell>
        </row>
        <row r="352">
          <cell r="A352" t="str">
            <v>520AV00175</v>
          </cell>
          <cell r="B352" t="str">
            <v>BELLOW PLSR UPG</v>
          </cell>
          <cell r="C352">
            <v>55</v>
          </cell>
          <cell r="D352">
            <v>30</v>
          </cell>
          <cell r="E352">
            <v>30</v>
          </cell>
          <cell r="F352" t="str">
            <v>FF SPRS</v>
          </cell>
          <cell r="G352">
            <v>3060</v>
          </cell>
          <cell r="H352" t="str">
            <v>FORK SPARES</v>
          </cell>
          <cell r="I352">
            <v>0.28000000000000003</v>
          </cell>
        </row>
        <row r="353">
          <cell r="A353" t="str">
            <v>520AV00375</v>
          </cell>
          <cell r="B353" t="str">
            <v>BELLOW 10 PLT CLBR U</v>
          </cell>
          <cell r="C353">
            <v>69</v>
          </cell>
          <cell r="D353">
            <v>30</v>
          </cell>
          <cell r="E353">
            <v>30</v>
          </cell>
          <cell r="F353" t="str">
            <v>FF SPRS</v>
          </cell>
          <cell r="G353">
            <v>3060</v>
          </cell>
          <cell r="H353" t="str">
            <v>FORK SPARES</v>
          </cell>
          <cell r="I353">
            <v>0.28000000000000003</v>
          </cell>
        </row>
        <row r="354">
          <cell r="A354" t="str">
            <v>520AV00475</v>
          </cell>
          <cell r="B354" t="str">
            <v>BELLOW 15 PLT PLSR UPG</v>
          </cell>
          <cell r="C354">
            <v>63</v>
          </cell>
          <cell r="D354">
            <v>30</v>
          </cell>
          <cell r="E354">
            <v>30</v>
          </cell>
          <cell r="F354" t="str">
            <v>FF SPRS</v>
          </cell>
          <cell r="G354">
            <v>3060</v>
          </cell>
          <cell r="H354" t="str">
            <v>FORK SPARES</v>
          </cell>
          <cell r="I354">
            <v>0.28000000000000003</v>
          </cell>
        </row>
        <row r="355">
          <cell r="A355" t="str">
            <v>520AV00575</v>
          </cell>
          <cell r="B355" t="str">
            <v>BELLOW- 9 PLT BXR</v>
          </cell>
          <cell r="C355">
            <v>48</v>
          </cell>
          <cell r="D355">
            <v>30</v>
          </cell>
          <cell r="E355">
            <v>30</v>
          </cell>
          <cell r="F355" t="str">
            <v>FF SPRS</v>
          </cell>
          <cell r="G355">
            <v>3060</v>
          </cell>
          <cell r="H355" t="str">
            <v>FORK SPARES</v>
          </cell>
          <cell r="I355">
            <v>0.28000000000000003</v>
          </cell>
        </row>
        <row r="356">
          <cell r="A356" t="str">
            <v>520HH00575</v>
          </cell>
          <cell r="B356" t="str">
            <v>O-RING BXR</v>
          </cell>
          <cell r="C356">
            <v>2</v>
          </cell>
          <cell r="D356">
            <v>500</v>
          </cell>
          <cell r="E356">
            <v>30</v>
          </cell>
          <cell r="F356" t="str">
            <v>FF SPRS</v>
          </cell>
          <cell r="G356">
            <v>3060</v>
          </cell>
          <cell r="H356" t="str">
            <v>FORK SPARES</v>
          </cell>
          <cell r="I356">
            <v>0.28000000000000003</v>
          </cell>
        </row>
        <row r="357">
          <cell r="A357" t="str">
            <v>520PC00275</v>
          </cell>
          <cell r="B357" t="str">
            <v>UND BKT DSVR 125</v>
          </cell>
          <cell r="C357">
            <v>667</v>
          </cell>
          <cell r="D357">
            <v>8</v>
          </cell>
          <cell r="E357">
            <v>30</v>
          </cell>
          <cell r="F357" t="str">
            <v>FF SPRS</v>
          </cell>
          <cell r="G357">
            <v>3060</v>
          </cell>
          <cell r="H357" t="str">
            <v>FORK SPARES</v>
          </cell>
          <cell r="I357">
            <v>0.28000000000000003</v>
          </cell>
        </row>
        <row r="358">
          <cell r="A358" t="str">
            <v>520PC00375</v>
          </cell>
          <cell r="B358" t="str">
            <v>UND BKT DSVR 112</v>
          </cell>
          <cell r="C358">
            <v>777</v>
          </cell>
          <cell r="D358">
            <v>8</v>
          </cell>
          <cell r="E358">
            <v>30</v>
          </cell>
          <cell r="F358" t="str">
            <v>FF SPRS</v>
          </cell>
          <cell r="G358">
            <v>3060</v>
          </cell>
          <cell r="H358" t="str">
            <v>FORK SPARES</v>
          </cell>
          <cell r="I358">
            <v>0.28000000000000003</v>
          </cell>
        </row>
        <row r="359">
          <cell r="A359" t="str">
            <v>520PC00975</v>
          </cell>
          <cell r="B359" t="str">
            <v>UND BKT BXR/ CAL-115</v>
          </cell>
          <cell r="C359">
            <v>656</v>
          </cell>
          <cell r="D359">
            <v>6</v>
          </cell>
          <cell r="E359">
            <v>30</v>
          </cell>
          <cell r="F359" t="str">
            <v>FF SPRS</v>
          </cell>
          <cell r="G359">
            <v>3060</v>
          </cell>
          <cell r="H359" t="str">
            <v>FORK SPARES</v>
          </cell>
          <cell r="I359">
            <v>0.28000000000000003</v>
          </cell>
        </row>
        <row r="360">
          <cell r="A360" t="str">
            <v>520PC01075</v>
          </cell>
          <cell r="B360" t="str">
            <v>UND BKT CLBR-CRM</v>
          </cell>
          <cell r="C360">
            <v>583</v>
          </cell>
          <cell r="D360">
            <v>8</v>
          </cell>
          <cell r="E360">
            <v>30</v>
          </cell>
          <cell r="F360" t="str">
            <v>FF SPRS</v>
          </cell>
          <cell r="G360">
            <v>3060</v>
          </cell>
          <cell r="H360" t="str">
            <v>FORK SPARES</v>
          </cell>
          <cell r="I360">
            <v>0.28000000000000003</v>
          </cell>
        </row>
        <row r="361">
          <cell r="A361" t="str">
            <v>520PC01675</v>
          </cell>
          <cell r="B361" t="str">
            <v>UND BKT CT (S&amp;S)</v>
          </cell>
          <cell r="C361">
            <v>651</v>
          </cell>
          <cell r="D361">
            <v>8</v>
          </cell>
          <cell r="E361">
            <v>30</v>
          </cell>
          <cell r="F361" t="str">
            <v>FF SPRS</v>
          </cell>
          <cell r="G361">
            <v>3060</v>
          </cell>
          <cell r="H361" t="str">
            <v>FORK SPARES</v>
          </cell>
          <cell r="I361">
            <v>0.28000000000000003</v>
          </cell>
        </row>
        <row r="362">
          <cell r="A362" t="str">
            <v>520PC03375</v>
          </cell>
          <cell r="B362" t="str">
            <v>UND BKT PLSR 220</v>
          </cell>
          <cell r="C362">
            <v>982</v>
          </cell>
          <cell r="D362">
            <v>3</v>
          </cell>
          <cell r="E362">
            <v>30</v>
          </cell>
          <cell r="F362" t="str">
            <v>FF SPRS</v>
          </cell>
          <cell r="G362">
            <v>3060</v>
          </cell>
          <cell r="H362" t="str">
            <v>FORK SPARES</v>
          </cell>
          <cell r="I362">
            <v>0.28000000000000003</v>
          </cell>
        </row>
        <row r="363">
          <cell r="A363" t="str">
            <v>550PC09875</v>
          </cell>
          <cell r="B363" t="str">
            <v>UND BKT PLSR 135</v>
          </cell>
          <cell r="C363">
            <v>585</v>
          </cell>
          <cell r="D363">
            <v>8</v>
          </cell>
          <cell r="E363">
            <v>30</v>
          </cell>
          <cell r="F363" t="str">
            <v>FF SPRS</v>
          </cell>
          <cell r="G363">
            <v>3060</v>
          </cell>
          <cell r="H363" t="str">
            <v>FORK SPARES</v>
          </cell>
          <cell r="I363">
            <v>0.28000000000000003</v>
          </cell>
        </row>
        <row r="364">
          <cell r="A364" t="str">
            <v>F800500575</v>
          </cell>
          <cell r="B364" t="str">
            <v>UND BKT PLSR DTSi</v>
          </cell>
          <cell r="C364">
            <v>645</v>
          </cell>
          <cell r="D364">
            <v>8</v>
          </cell>
          <cell r="E364">
            <v>30</v>
          </cell>
          <cell r="F364" t="str">
            <v>FF SPRS</v>
          </cell>
          <cell r="G364">
            <v>3060</v>
          </cell>
          <cell r="H364" t="str">
            <v>FORK SPARES</v>
          </cell>
          <cell r="I364">
            <v>0.28000000000000003</v>
          </cell>
        </row>
        <row r="365">
          <cell r="A365" t="str">
            <v>F20500607O</v>
          </cell>
          <cell r="B365" t="str">
            <v>UND BKT DSVR 150 HF</v>
          </cell>
          <cell r="C365">
            <v>650</v>
          </cell>
          <cell r="D365">
            <v>8</v>
          </cell>
          <cell r="E365">
            <v>30</v>
          </cell>
          <cell r="F365" t="str">
            <v>FF SPRS</v>
          </cell>
          <cell r="G365">
            <v>3060</v>
          </cell>
          <cell r="H365" t="str">
            <v>FORK SPARES</v>
          </cell>
          <cell r="I365">
            <v>0.28000000000000003</v>
          </cell>
        </row>
        <row r="366">
          <cell r="A366" t="str">
            <v>F20500807B</v>
          </cell>
          <cell r="B366" t="str">
            <v>UND BKT DSVR 150</v>
          </cell>
          <cell r="C366">
            <v>715</v>
          </cell>
          <cell r="D366">
            <v>8</v>
          </cell>
          <cell r="E366">
            <v>30</v>
          </cell>
          <cell r="F366" t="str">
            <v>FF SPRS</v>
          </cell>
          <cell r="G366">
            <v>3060</v>
          </cell>
          <cell r="H366" t="str">
            <v>FORK SPARES</v>
          </cell>
          <cell r="I366">
            <v>0.28000000000000003</v>
          </cell>
        </row>
        <row r="367">
          <cell r="A367" t="str">
            <v>F20502107B</v>
          </cell>
          <cell r="B367" t="str">
            <v>UND BKT PLTN- NEW</v>
          </cell>
          <cell r="C367">
            <v>635</v>
          </cell>
          <cell r="D367">
            <v>8</v>
          </cell>
          <cell r="E367">
            <v>30</v>
          </cell>
          <cell r="F367" t="str">
            <v>FF SPRS</v>
          </cell>
          <cell r="G367">
            <v>3060</v>
          </cell>
          <cell r="H367" t="str">
            <v>FORK SPARES</v>
          </cell>
          <cell r="I367">
            <v>0.28000000000000003</v>
          </cell>
        </row>
        <row r="368">
          <cell r="A368" t="str">
            <v>F800500106</v>
          </cell>
          <cell r="B368" t="str">
            <v>UND BKT VNGR</v>
          </cell>
          <cell r="C368">
            <v>1010</v>
          </cell>
          <cell r="D368">
            <v>8</v>
          </cell>
          <cell r="E368">
            <v>30</v>
          </cell>
          <cell r="F368" t="str">
            <v>FF SPRS</v>
          </cell>
          <cell r="G368">
            <v>3060</v>
          </cell>
          <cell r="H368" t="str">
            <v>FORK SPARES</v>
          </cell>
          <cell r="I368">
            <v>0.28000000000000003</v>
          </cell>
        </row>
        <row r="369">
          <cell r="A369" t="str">
            <v>F800502607</v>
          </cell>
          <cell r="B369" t="str">
            <v>UND BKT BXR-150</v>
          </cell>
          <cell r="C369">
            <v>645</v>
          </cell>
          <cell r="D369">
            <v>8</v>
          </cell>
          <cell r="E369">
            <v>30</v>
          </cell>
          <cell r="F369" t="str">
            <v>FF SPRS</v>
          </cell>
          <cell r="G369">
            <v>3060</v>
          </cell>
          <cell r="H369" t="str">
            <v>FORK SPARES</v>
          </cell>
          <cell r="I369">
            <v>0.28000000000000003</v>
          </cell>
        </row>
        <row r="370">
          <cell r="A370" t="str">
            <v>F800509607</v>
          </cell>
          <cell r="B370" t="str">
            <v>UND BKT PLSR-150 AS</v>
          </cell>
          <cell r="C370">
            <v>680</v>
          </cell>
          <cell r="D370">
            <v>8</v>
          </cell>
          <cell r="E370">
            <v>30</v>
          </cell>
          <cell r="F370" t="str">
            <v>FF SPRS</v>
          </cell>
          <cell r="G370">
            <v>3060</v>
          </cell>
          <cell r="H370" t="str">
            <v>FORK SPARES</v>
          </cell>
          <cell r="I370">
            <v>0.28000000000000003</v>
          </cell>
        </row>
        <row r="371">
          <cell r="A371" t="str">
            <v>F800509907</v>
          </cell>
          <cell r="B371" t="str">
            <v>UND BKT PLSR-200 RS</v>
          </cell>
          <cell r="C371">
            <v>1059</v>
          </cell>
          <cell r="D371">
            <v>8</v>
          </cell>
          <cell r="E371">
            <v>30</v>
          </cell>
          <cell r="F371" t="str">
            <v>FF SPRS</v>
          </cell>
          <cell r="G371">
            <v>3060</v>
          </cell>
          <cell r="H371" t="str">
            <v>FORK SPARES</v>
          </cell>
          <cell r="I371">
            <v>0.28000000000000003</v>
          </cell>
        </row>
        <row r="372">
          <cell r="A372" t="str">
            <v>F800507807</v>
          </cell>
          <cell r="B372" t="str">
            <v>UND BKT PLSR 200 NS</v>
          </cell>
          <cell r="C372">
            <v>1329</v>
          </cell>
          <cell r="D372">
            <v>3</v>
          </cell>
          <cell r="E372">
            <v>30</v>
          </cell>
          <cell r="F372" t="str">
            <v>FF SPRS</v>
          </cell>
          <cell r="G372">
            <v>3060</v>
          </cell>
          <cell r="H372" t="str">
            <v>FORK SPARES</v>
          </cell>
          <cell r="I372">
            <v>0.28000000000000003</v>
          </cell>
        </row>
        <row r="373">
          <cell r="A373" t="str">
            <v>F800510107</v>
          </cell>
          <cell r="B373" t="str">
            <v>UND BKT DSVR 125 ST</v>
          </cell>
          <cell r="C373">
            <v>855</v>
          </cell>
          <cell r="D373">
            <v>8</v>
          </cell>
          <cell r="E373">
            <v>30</v>
          </cell>
          <cell r="F373" t="str">
            <v>FF SPRS</v>
          </cell>
          <cell r="G373">
            <v>3060</v>
          </cell>
          <cell r="H373" t="str">
            <v>FORK SPARES</v>
          </cell>
          <cell r="I373">
            <v>0.28000000000000003</v>
          </cell>
        </row>
        <row r="374">
          <cell r="A374" t="str">
            <v>F800501307</v>
          </cell>
          <cell r="B374" t="str">
            <v>UND BKT GLDTR 125</v>
          </cell>
          <cell r="C374">
            <v>662</v>
          </cell>
          <cell r="D374">
            <v>8</v>
          </cell>
          <cell r="E374">
            <v>30</v>
          </cell>
          <cell r="F374" t="str">
            <v>FF SPRS</v>
          </cell>
          <cell r="G374">
            <v>3060</v>
          </cell>
          <cell r="H374" t="str">
            <v>FORK SPARES</v>
          </cell>
          <cell r="I374">
            <v>0.28000000000000003</v>
          </cell>
        </row>
        <row r="375">
          <cell r="A375" t="str">
            <v>F20501807B</v>
          </cell>
          <cell r="B375" t="str">
            <v>UND BKT MM CNTRO</v>
          </cell>
          <cell r="C375">
            <v>850</v>
          </cell>
          <cell r="D375">
            <v>8</v>
          </cell>
          <cell r="E375">
            <v>30</v>
          </cell>
          <cell r="F375" t="str">
            <v>FF SPRS</v>
          </cell>
          <cell r="G375">
            <v>3060</v>
          </cell>
          <cell r="H375" t="str">
            <v>FORK SPARES</v>
          </cell>
          <cell r="I375">
            <v>0.28000000000000003</v>
          </cell>
        </row>
        <row r="376">
          <cell r="A376" t="str">
            <v>F800601607</v>
          </cell>
          <cell r="B376" t="str">
            <v>SC SET WITH BALL 4-S/PLSR</v>
          </cell>
          <cell r="C376">
            <v>168</v>
          </cell>
          <cell r="D376">
            <v>64</v>
          </cell>
          <cell r="E376">
            <v>35</v>
          </cell>
          <cell r="F376" t="str">
            <v>FF SPRS</v>
          </cell>
          <cell r="G376">
            <v>3060</v>
          </cell>
          <cell r="H376" t="str">
            <v>FORK SPARES</v>
          </cell>
          <cell r="I376">
            <v>0.18</v>
          </cell>
        </row>
        <row r="377">
          <cell r="A377" t="str">
            <v>F800603307</v>
          </cell>
          <cell r="B377" t="str">
            <v>SC SET WITH BALL PLSR 220CC</v>
          </cell>
          <cell r="C377">
            <v>244</v>
          </cell>
          <cell r="D377">
            <v>64</v>
          </cell>
          <cell r="E377">
            <v>35</v>
          </cell>
          <cell r="F377" t="str">
            <v>FF SPRS</v>
          </cell>
          <cell r="G377">
            <v>3060</v>
          </cell>
          <cell r="H377" t="str">
            <v>FORK SPARES</v>
          </cell>
          <cell r="I377">
            <v>0.18</v>
          </cell>
        </row>
        <row r="378">
          <cell r="A378" t="str">
            <v>F800601907</v>
          </cell>
          <cell r="B378" t="str">
            <v>SC SET WITH BALL BJ- 80 CC</v>
          </cell>
          <cell r="C378">
            <v>302</v>
          </cell>
          <cell r="D378">
            <v>24</v>
          </cell>
          <cell r="E378">
            <v>35</v>
          </cell>
          <cell r="F378" t="str">
            <v>FF SPRS</v>
          </cell>
          <cell r="G378">
            <v>3060</v>
          </cell>
          <cell r="H378" t="str">
            <v>FORK SPARES</v>
          </cell>
          <cell r="I378">
            <v>0.18</v>
          </cell>
        </row>
        <row r="379">
          <cell r="A379" t="str">
            <v>F800602007</v>
          </cell>
          <cell r="B379" t="str">
            <v>SC SET WITH BALL CHTK O/M</v>
          </cell>
          <cell r="C379">
            <v>294</v>
          </cell>
          <cell r="D379">
            <v>24</v>
          </cell>
          <cell r="E379">
            <v>35</v>
          </cell>
          <cell r="F379" t="str">
            <v>FF SPRS</v>
          </cell>
          <cell r="G379">
            <v>3060</v>
          </cell>
          <cell r="H379" t="str">
            <v>FORK SPARES</v>
          </cell>
          <cell r="I379">
            <v>0.18</v>
          </cell>
        </row>
        <row r="380">
          <cell r="A380" t="str">
            <v>F800602107</v>
          </cell>
          <cell r="B380" t="str">
            <v>SC SET WITH BALL CHTK N/M</v>
          </cell>
          <cell r="C380">
            <v>286</v>
          </cell>
          <cell r="D380">
            <v>24</v>
          </cell>
          <cell r="E380">
            <v>35</v>
          </cell>
          <cell r="F380" t="str">
            <v>FF SPRS</v>
          </cell>
          <cell r="G380">
            <v>3060</v>
          </cell>
          <cell r="H380" t="str">
            <v>FORK SPARES</v>
          </cell>
          <cell r="I380">
            <v>0.18</v>
          </cell>
        </row>
        <row r="381">
          <cell r="A381" t="str">
            <v>F800602307</v>
          </cell>
          <cell r="B381" t="str">
            <v>SC SET WITH BALL BJ 3W O/M RR 5 Port</v>
          </cell>
          <cell r="C381">
            <v>289</v>
          </cell>
          <cell r="D381">
            <v>24</v>
          </cell>
          <cell r="E381">
            <v>35</v>
          </cell>
          <cell r="F381" t="str">
            <v>FF SPRS</v>
          </cell>
          <cell r="G381">
            <v>3060</v>
          </cell>
          <cell r="H381" t="str">
            <v>FORK SPARES</v>
          </cell>
          <cell r="I381">
            <v>0.18</v>
          </cell>
        </row>
        <row r="382">
          <cell r="A382" t="str">
            <v>F800602407</v>
          </cell>
          <cell r="B382" t="str">
            <v>SC SET WITH BALL BJ 3W N/M RR 5 Port</v>
          </cell>
          <cell r="C382">
            <v>284</v>
          </cell>
          <cell r="D382">
            <v>24</v>
          </cell>
          <cell r="E382">
            <v>35</v>
          </cell>
          <cell r="F382" t="str">
            <v>FF SPRS</v>
          </cell>
          <cell r="G382">
            <v>3060</v>
          </cell>
          <cell r="H382" t="str">
            <v>FORK SPARES</v>
          </cell>
          <cell r="I382">
            <v>0.18</v>
          </cell>
        </row>
        <row r="383">
          <cell r="A383" t="str">
            <v>F800602507</v>
          </cell>
          <cell r="B383" t="str">
            <v>SC SET WITH BALL BJ CNG</v>
          </cell>
          <cell r="C383">
            <v>336</v>
          </cell>
          <cell r="D383">
            <v>24</v>
          </cell>
          <cell r="E383">
            <v>35</v>
          </cell>
          <cell r="F383" t="str">
            <v>FF SPRS</v>
          </cell>
          <cell r="G383">
            <v>3060</v>
          </cell>
          <cell r="H383" t="str">
            <v>FORK SPARES</v>
          </cell>
          <cell r="I383">
            <v>0.18</v>
          </cell>
        </row>
        <row r="384">
          <cell r="A384" t="str">
            <v>F800602607</v>
          </cell>
          <cell r="B384" t="str">
            <v>SC SET WITH BALL BJ -1000 CC</v>
          </cell>
          <cell r="C384">
            <v>431</v>
          </cell>
          <cell r="D384">
            <v>27</v>
          </cell>
          <cell r="E384">
            <v>35</v>
          </cell>
          <cell r="F384" t="str">
            <v>FF SPRS</v>
          </cell>
          <cell r="G384">
            <v>3060</v>
          </cell>
          <cell r="H384" t="str">
            <v>FORK SPARES</v>
          </cell>
          <cell r="I384">
            <v>0.18</v>
          </cell>
        </row>
        <row r="385">
          <cell r="A385" t="str">
            <v>F800603407</v>
          </cell>
          <cell r="B385" t="str">
            <v>SC SET WITH BALL BJ- CNG 3WH NEW SET OF 6 PC</v>
          </cell>
          <cell r="C385">
            <v>420</v>
          </cell>
          <cell r="D385">
            <v>24</v>
          </cell>
          <cell r="E385">
            <v>35</v>
          </cell>
          <cell r="F385" t="str">
            <v>FF SPRS</v>
          </cell>
          <cell r="G385">
            <v>3060</v>
          </cell>
          <cell r="H385" t="str">
            <v>FORK SPARES</v>
          </cell>
          <cell r="I385">
            <v>0.18</v>
          </cell>
        </row>
        <row r="386">
          <cell r="A386" t="str">
            <v>F800602807</v>
          </cell>
          <cell r="B386" t="str">
            <v>SC SET WITH BALL MM ALF/PJO AP</v>
          </cell>
          <cell r="C386">
            <v>441</v>
          </cell>
          <cell r="D386">
            <v>27</v>
          </cell>
          <cell r="E386">
            <v>35</v>
          </cell>
          <cell r="F386" t="str">
            <v>FF SPRS</v>
          </cell>
          <cell r="G386">
            <v>3060</v>
          </cell>
          <cell r="H386" t="str">
            <v>FORK SPARES</v>
          </cell>
          <cell r="I386">
            <v>0.18</v>
          </cell>
        </row>
        <row r="387">
          <cell r="A387" t="str">
            <v>F800603507</v>
          </cell>
          <cell r="B387" t="str">
            <v>UPPER CUP &amp; CONE SET OF 2PC AP / ALF</v>
          </cell>
          <cell r="C387">
            <v>140</v>
          </cell>
          <cell r="D387">
            <v>64</v>
          </cell>
          <cell r="E387">
            <v>35</v>
          </cell>
          <cell r="F387" t="str">
            <v>FF SPRS</v>
          </cell>
          <cell r="G387">
            <v>3060</v>
          </cell>
          <cell r="H387" t="str">
            <v>FORK SPARES</v>
          </cell>
          <cell r="I387">
            <v>0.18</v>
          </cell>
        </row>
        <row r="388">
          <cell r="A388" t="str">
            <v>F800601407</v>
          </cell>
          <cell r="B388" t="str">
            <v>SC SET WITH BALL HH - SPL/PSSN/ DWN /
AMBTN/CBZ/LML FREEDOM</v>
          </cell>
          <cell r="C388">
            <v>175</v>
          </cell>
          <cell r="D388">
            <v>64</v>
          </cell>
          <cell r="E388">
            <v>35</v>
          </cell>
          <cell r="F388" t="str">
            <v>FF SPRS</v>
          </cell>
          <cell r="G388">
            <v>3060</v>
          </cell>
          <cell r="H388" t="str">
            <v>FORK SPARES</v>
          </cell>
          <cell r="I388">
            <v>0.18</v>
          </cell>
        </row>
        <row r="389">
          <cell r="A389" t="str">
            <v>F800601507</v>
          </cell>
          <cell r="B389" t="str">
            <v>SC SET WITH BALL SPR SPL/KRZM/GLMR/
UNCRN/SHN</v>
          </cell>
          <cell r="C389">
            <v>252</v>
          </cell>
          <cell r="D389">
            <v>64</v>
          </cell>
          <cell r="E389">
            <v>35</v>
          </cell>
          <cell r="F389" t="str">
            <v>FF SPRS</v>
          </cell>
          <cell r="G389">
            <v>3060</v>
          </cell>
          <cell r="H389" t="str">
            <v>FORK SPARES</v>
          </cell>
          <cell r="I389">
            <v>0.18</v>
          </cell>
        </row>
        <row r="390">
          <cell r="A390" t="str">
            <v>F800603207</v>
          </cell>
          <cell r="B390" t="str">
            <v>SC SET WITH BALL HND ACTV / ETRN</v>
          </cell>
          <cell r="C390">
            <v>239</v>
          </cell>
          <cell r="D390">
            <v>56</v>
          </cell>
          <cell r="E390">
            <v>35</v>
          </cell>
          <cell r="F390" t="str">
            <v>FF SPRS</v>
          </cell>
          <cell r="G390">
            <v>3060</v>
          </cell>
          <cell r="H390" t="str">
            <v>FORK SPARES</v>
          </cell>
          <cell r="I390">
            <v>0.18</v>
          </cell>
        </row>
        <row r="391">
          <cell r="A391" t="str">
            <v>F800600807</v>
          </cell>
          <cell r="B391" t="str">
            <v>SC SET WITH BALL BLLT O/M</v>
          </cell>
          <cell r="C391">
            <v>352</v>
          </cell>
          <cell r="D391">
            <v>32</v>
          </cell>
          <cell r="E391">
            <v>35</v>
          </cell>
          <cell r="F391" t="str">
            <v>FF SPRS</v>
          </cell>
          <cell r="G391">
            <v>3060</v>
          </cell>
          <cell r="H391" t="str">
            <v>FORK SPARES</v>
          </cell>
          <cell r="I391">
            <v>0.18</v>
          </cell>
        </row>
        <row r="392">
          <cell r="A392" t="str">
            <v>F800600907</v>
          </cell>
          <cell r="B392" t="str">
            <v>SC SET WITH BALL BLLT N/M</v>
          </cell>
          <cell r="C392">
            <v>326</v>
          </cell>
          <cell r="D392">
            <v>32</v>
          </cell>
          <cell r="E392">
            <v>35</v>
          </cell>
          <cell r="F392" t="str">
            <v>FF SPRS</v>
          </cell>
          <cell r="G392">
            <v>3060</v>
          </cell>
          <cell r="H392" t="str">
            <v>FORK SPARES</v>
          </cell>
          <cell r="I392">
            <v>0.18</v>
          </cell>
        </row>
        <row r="393">
          <cell r="A393" t="str">
            <v>F800601307</v>
          </cell>
          <cell r="B393" t="str">
            <v>SC SET WITH BALL SZK /SMR</v>
          </cell>
          <cell r="C393">
            <v>194</v>
          </cell>
          <cell r="D393">
            <v>64</v>
          </cell>
          <cell r="E393">
            <v>35</v>
          </cell>
          <cell r="F393" t="str">
            <v>FF SPRS</v>
          </cell>
          <cell r="G393">
            <v>3060</v>
          </cell>
          <cell r="H393" t="str">
            <v>FORK SPARES</v>
          </cell>
          <cell r="I393">
            <v>0.18</v>
          </cell>
        </row>
        <row r="394">
          <cell r="A394" t="str">
            <v>520AM00242</v>
          </cell>
          <cell r="B394" t="str">
            <v>SC SET WITH BALL BJ COMPACT</v>
          </cell>
          <cell r="C394">
            <v>430</v>
          </cell>
          <cell r="D394">
            <v>24</v>
          </cell>
          <cell r="E394">
            <v>35</v>
          </cell>
          <cell r="F394" t="str">
            <v>FF SPRS</v>
          </cell>
          <cell r="G394">
            <v>3060</v>
          </cell>
          <cell r="H394" t="str">
            <v>FORK SPARES</v>
          </cell>
          <cell r="I394">
            <v>0.18</v>
          </cell>
        </row>
        <row r="395">
          <cell r="A395" t="str">
            <v>F800601707</v>
          </cell>
          <cell r="B395" t="str">
            <v>SC SET WITH BALL TV VCTR GLX</v>
          </cell>
          <cell r="C395">
            <v>268</v>
          </cell>
          <cell r="D395">
            <v>27</v>
          </cell>
          <cell r="E395">
            <v>35</v>
          </cell>
          <cell r="F395" t="str">
            <v>FF SPRS</v>
          </cell>
          <cell r="G395">
            <v>3060</v>
          </cell>
          <cell r="H395" t="str">
            <v>FORK SPARES</v>
          </cell>
          <cell r="I395">
            <v>0.18</v>
          </cell>
        </row>
        <row r="396">
          <cell r="A396" t="str">
            <v>F800601807</v>
          </cell>
          <cell r="B396" t="str">
            <v>SC SET WITH BALL TV CNTR/ FRO/STR</v>
          </cell>
          <cell r="C396">
            <v>260</v>
          </cell>
          <cell r="D396">
            <v>27</v>
          </cell>
          <cell r="E396">
            <v>35</v>
          </cell>
          <cell r="F396" t="str">
            <v>FF SPRS</v>
          </cell>
          <cell r="G396">
            <v>3060</v>
          </cell>
          <cell r="H396" t="str">
            <v>FORK SPARES</v>
          </cell>
          <cell r="I396">
            <v>0.18</v>
          </cell>
        </row>
        <row r="397">
          <cell r="A397" t="str">
            <v>F800603107</v>
          </cell>
          <cell r="B397" t="str">
            <v>SC SET WITH BALL  CITY STAR</v>
          </cell>
          <cell r="C397">
            <v>231</v>
          </cell>
          <cell r="D397">
            <v>64</v>
          </cell>
          <cell r="E397">
            <v>35</v>
          </cell>
          <cell r="F397" t="str">
            <v>FF SPRS</v>
          </cell>
          <cell r="G397">
            <v>3060</v>
          </cell>
          <cell r="H397" t="str">
            <v>FORK SPARES</v>
          </cell>
          <cell r="I397">
            <v>0.18</v>
          </cell>
        </row>
        <row r="398">
          <cell r="A398" t="str">
            <v>F800601207</v>
          </cell>
          <cell r="B398" t="str">
            <v>SC SET WITH BALL YM /100/ LBRO/CRX</v>
          </cell>
          <cell r="C398">
            <v>187</v>
          </cell>
          <cell r="D398">
            <v>64</v>
          </cell>
          <cell r="E398">
            <v>35</v>
          </cell>
          <cell r="F398" t="str">
            <v>FF SPRS</v>
          </cell>
          <cell r="G398">
            <v>3060</v>
          </cell>
          <cell r="H398" t="str">
            <v>FORK SPARES</v>
          </cell>
          <cell r="I398">
            <v>0.18</v>
          </cell>
        </row>
        <row r="399">
          <cell r="A399" t="str">
            <v>F800602207</v>
          </cell>
          <cell r="B399" t="str">
            <v>SC SET WITH BALL LML VSP</v>
          </cell>
          <cell r="C399">
            <v>292</v>
          </cell>
          <cell r="D399">
            <v>24</v>
          </cell>
          <cell r="E399">
            <v>35</v>
          </cell>
          <cell r="F399" t="str">
            <v>FF SPRS</v>
          </cell>
          <cell r="G399">
            <v>3060</v>
          </cell>
          <cell r="H399" t="str">
            <v>FORK SPARES</v>
          </cell>
          <cell r="I399">
            <v>0.18</v>
          </cell>
        </row>
        <row r="400">
          <cell r="A400" t="str">
            <v>161FW00346</v>
          </cell>
          <cell r="B400" t="str">
            <v>BXR CLUTCH 3WH 2ST FE</v>
          </cell>
          <cell r="C400">
            <v>85</v>
          </cell>
          <cell r="D400">
            <v>25</v>
          </cell>
          <cell r="E400">
            <v>50</v>
          </cell>
          <cell r="F400" t="str">
            <v>CLUTCH</v>
          </cell>
          <cell r="G400">
            <v>5080</v>
          </cell>
          <cell r="H400" t="str">
            <v>CLUTCH SPARES</v>
          </cell>
          <cell r="I400">
            <v>0.28000000000000003</v>
          </cell>
        </row>
        <row r="401">
          <cell r="A401" t="str">
            <v>161FC00329</v>
          </cell>
          <cell r="B401" t="str">
            <v>FRICTION CLUTCH 3WH 2ST FE</v>
          </cell>
          <cell r="C401">
            <v>61</v>
          </cell>
          <cell r="D401">
            <v>180</v>
          </cell>
          <cell r="E401">
            <v>50</v>
          </cell>
          <cell r="F401" t="str">
            <v>CLUTCH</v>
          </cell>
          <cell r="G401">
            <v>5070</v>
          </cell>
          <cell r="H401" t="str">
            <v>FRICTION</v>
          </cell>
          <cell r="I401">
            <v>0.28000000000000003</v>
          </cell>
        </row>
        <row r="402">
          <cell r="A402">
            <v>1640100101</v>
          </cell>
          <cell r="B402" t="str">
            <v>CLUTCH ASSY 3WH 2ST RR</v>
          </cell>
          <cell r="C402">
            <v>1053</v>
          </cell>
          <cell r="D402">
            <v>4</v>
          </cell>
          <cell r="E402">
            <v>50</v>
          </cell>
          <cell r="F402" t="str">
            <v>CLUTCH</v>
          </cell>
          <cell r="G402">
            <v>5080</v>
          </cell>
          <cell r="H402" t="str">
            <v>CLUTCH SPARES</v>
          </cell>
          <cell r="I402">
            <v>0.28000000000000003</v>
          </cell>
        </row>
        <row r="403">
          <cell r="A403" t="str">
            <v>520CE00875</v>
          </cell>
          <cell r="B403" t="str">
            <v>CLUTCH BUSH ASSY 3WH 2ST RR</v>
          </cell>
          <cell r="C403">
            <v>270</v>
          </cell>
          <cell r="D403">
            <v>10</v>
          </cell>
          <cell r="E403">
            <v>50</v>
          </cell>
          <cell r="F403" t="str">
            <v>CLUTCH</v>
          </cell>
          <cell r="G403">
            <v>5080</v>
          </cell>
          <cell r="H403" t="str">
            <v>CLUTCH SPARES</v>
          </cell>
          <cell r="I403">
            <v>0.28000000000000003</v>
          </cell>
        </row>
        <row r="404">
          <cell r="A404" t="str">
            <v>520CL00275</v>
          </cell>
          <cell r="B404" t="str">
            <v>CUP FOR SPRING  3WH 2ST RR</v>
          </cell>
          <cell r="C404">
            <v>2</v>
          </cell>
          <cell r="D404">
            <v>350</v>
          </cell>
          <cell r="E404">
            <v>50</v>
          </cell>
          <cell r="F404" t="str">
            <v>CLUTCH</v>
          </cell>
          <cell r="G404">
            <v>5080</v>
          </cell>
          <cell r="H404" t="str">
            <v>CLUTCH SPARES</v>
          </cell>
          <cell r="I404">
            <v>0.28000000000000003</v>
          </cell>
        </row>
        <row r="405">
          <cell r="A405" t="str">
            <v>520FG01275</v>
          </cell>
          <cell r="B405" t="str">
            <v>ENGINE GEAR 3WH 2ST RR</v>
          </cell>
          <cell r="C405">
            <v>289</v>
          </cell>
          <cell r="D405">
            <v>10</v>
          </cell>
          <cell r="E405">
            <v>50</v>
          </cell>
          <cell r="F405" t="str">
            <v>CLUTCH</v>
          </cell>
          <cell r="G405">
            <v>5080</v>
          </cell>
          <cell r="H405" t="str">
            <v>CLUTCH SPARES</v>
          </cell>
          <cell r="I405">
            <v>0.28000000000000003</v>
          </cell>
        </row>
        <row r="406">
          <cell r="A406" t="str">
            <v>164FC00129</v>
          </cell>
          <cell r="B406" t="str">
            <v>FRICTION CLUTCH 3WH 2ST RR</v>
          </cell>
          <cell r="C406">
            <v>51</v>
          </cell>
          <cell r="D406">
            <v>180</v>
          </cell>
          <cell r="E406">
            <v>50</v>
          </cell>
          <cell r="F406" t="str">
            <v>CLUTCH</v>
          </cell>
          <cell r="G406">
            <v>5070</v>
          </cell>
          <cell r="H406" t="str">
            <v>FRICTION</v>
          </cell>
          <cell r="I406">
            <v>0.28000000000000003</v>
          </cell>
        </row>
        <row r="407">
          <cell r="A407" t="str">
            <v>164FW00146</v>
          </cell>
          <cell r="B407" t="str">
            <v>BXR CLUTCH 5 PORT 3WH 2ST RR</v>
          </cell>
          <cell r="C407">
            <v>87</v>
          </cell>
          <cell r="D407">
            <v>25</v>
          </cell>
          <cell r="E407">
            <v>50</v>
          </cell>
          <cell r="F407" t="str">
            <v>CLUTCH</v>
          </cell>
          <cell r="G407">
            <v>5080</v>
          </cell>
          <cell r="H407" t="str">
            <v>CLUTCH SPARES</v>
          </cell>
          <cell r="I407">
            <v>0.28000000000000003</v>
          </cell>
        </row>
        <row r="408">
          <cell r="A408" t="str">
            <v>520KQ00275</v>
          </cell>
          <cell r="B408" t="str">
            <v>LOCK RING 3WH 2ST RR</v>
          </cell>
          <cell r="C408">
            <v>6</v>
          </cell>
          <cell r="D408">
            <v>105</v>
          </cell>
          <cell r="E408">
            <v>50</v>
          </cell>
          <cell r="F408" t="str">
            <v>CLUTCH</v>
          </cell>
          <cell r="G408">
            <v>5080</v>
          </cell>
          <cell r="H408" t="str">
            <v>CLUTCH SPARES</v>
          </cell>
          <cell r="I408">
            <v>0.28000000000000003</v>
          </cell>
        </row>
        <row r="409">
          <cell r="A409" t="str">
            <v>160JT00801</v>
          </cell>
          <cell r="B409" t="str">
            <v>3WH 2ST DRIVEN &amp; OUTER PLATE SET (SET OF 3)</v>
          </cell>
          <cell r="C409">
            <v>97</v>
          </cell>
          <cell r="D409">
            <v>30</v>
          </cell>
          <cell r="E409">
            <v>50</v>
          </cell>
          <cell r="F409" t="str">
            <v>CLUTCH</v>
          </cell>
          <cell r="G409">
            <v>5080</v>
          </cell>
          <cell r="H409" t="str">
            <v>CLUTCH SPARES</v>
          </cell>
          <cell r="I409">
            <v>0.28000000000000003</v>
          </cell>
        </row>
        <row r="410">
          <cell r="A410">
            <v>1630100101</v>
          </cell>
          <cell r="B410" t="str">
            <v>CL ASSY 3WH 2ST AUTO LPG/PETROL</v>
          </cell>
          <cell r="C410">
            <v>1836</v>
          </cell>
          <cell r="D410">
            <v>4</v>
          </cell>
          <cell r="E410">
            <v>50</v>
          </cell>
          <cell r="F410" t="str">
            <v>CLUTCH</v>
          </cell>
          <cell r="G410">
            <v>5080</v>
          </cell>
          <cell r="H410" t="str">
            <v>CLUTCH SPARES</v>
          </cell>
          <cell r="I410">
            <v>0.28000000000000003</v>
          </cell>
        </row>
        <row r="411">
          <cell r="A411">
            <v>1630200239</v>
          </cell>
          <cell r="B411" t="str">
            <v>HSG CLUTCH ASSLY CNG</v>
          </cell>
          <cell r="C411">
            <v>556</v>
          </cell>
          <cell r="D411">
            <v>4</v>
          </cell>
          <cell r="E411">
            <v>50</v>
          </cell>
          <cell r="F411" t="str">
            <v>CLUTCH</v>
          </cell>
          <cell r="G411">
            <v>5080</v>
          </cell>
          <cell r="H411" t="str">
            <v>CLUTCH SPARES</v>
          </cell>
          <cell r="I411">
            <v>0.28000000000000003</v>
          </cell>
        </row>
        <row r="412">
          <cell r="A412" t="str">
            <v>160JT00401</v>
          </cell>
          <cell r="B412" t="str">
            <v>PLATE CLUTCH SET LPG/CNG</v>
          </cell>
          <cell r="C412">
            <v>91</v>
          </cell>
          <cell r="D412">
            <v>30</v>
          </cell>
          <cell r="E412">
            <v>50</v>
          </cell>
          <cell r="F412" t="str">
            <v>CLUTCH</v>
          </cell>
          <cell r="G412">
            <v>5080</v>
          </cell>
          <cell r="H412" t="str">
            <v>CLUTCH SPARES</v>
          </cell>
          <cell r="I412">
            <v>0.28000000000000003</v>
          </cell>
        </row>
        <row r="413">
          <cell r="A413" t="str">
            <v>163FC00129</v>
          </cell>
          <cell r="B413" t="str">
            <v>FR CLUTCH LPG / PETROL</v>
          </cell>
          <cell r="C413">
            <v>67</v>
          </cell>
          <cell r="D413">
            <v>240</v>
          </cell>
          <cell r="E413">
            <v>50</v>
          </cell>
          <cell r="F413" t="str">
            <v>CLUTCH</v>
          </cell>
          <cell r="G413">
            <v>5070</v>
          </cell>
          <cell r="H413" t="str">
            <v>FRICTION</v>
          </cell>
          <cell r="I413">
            <v>0.28000000000000003</v>
          </cell>
        </row>
        <row r="414">
          <cell r="A414">
            <v>1630200139</v>
          </cell>
          <cell r="B414" t="str">
            <v>HSG CL ASSLY LPG / PETROL</v>
          </cell>
          <cell r="C414">
            <v>551</v>
          </cell>
          <cell r="D414">
            <v>4</v>
          </cell>
          <cell r="E414">
            <v>50</v>
          </cell>
          <cell r="F414" t="str">
            <v>CLUTCH</v>
          </cell>
          <cell r="G414">
            <v>5080</v>
          </cell>
          <cell r="H414" t="str">
            <v>CLUTCH SPARES</v>
          </cell>
          <cell r="I414">
            <v>0.28000000000000003</v>
          </cell>
        </row>
        <row r="415">
          <cell r="A415" t="str">
            <v>520PP00275</v>
          </cell>
          <cell r="B415" t="str">
            <v>WHEEL CLUTCH AUTO START</v>
          </cell>
          <cell r="C415">
            <v>126</v>
          </cell>
          <cell r="D415">
            <v>40</v>
          </cell>
          <cell r="E415">
            <v>50</v>
          </cell>
          <cell r="F415" t="str">
            <v>CLUTCH</v>
          </cell>
          <cell r="G415">
            <v>5080</v>
          </cell>
          <cell r="H415" t="str">
            <v>CLUTCH SPARES</v>
          </cell>
          <cell r="I415">
            <v>0.28000000000000003</v>
          </cell>
        </row>
        <row r="416">
          <cell r="A416" t="str">
            <v>163FY00101</v>
          </cell>
          <cell r="B416" t="str">
            <v>HUB CLUTCH WITH GEAR</v>
          </cell>
          <cell r="C416">
            <v>599</v>
          </cell>
          <cell r="D416">
            <v>35</v>
          </cell>
          <cell r="E416">
            <v>50</v>
          </cell>
          <cell r="F416" t="str">
            <v>CLUTCH</v>
          </cell>
          <cell r="G416">
            <v>5080</v>
          </cell>
          <cell r="H416" t="str">
            <v>CLUTCH SPARES</v>
          </cell>
          <cell r="I416">
            <v>0.28000000000000003</v>
          </cell>
        </row>
        <row r="417">
          <cell r="A417">
            <v>1640101001</v>
          </cell>
          <cell r="B417" t="str">
            <v>CLUTCH ASSY 3WH 2ST (DI) (LPG)</v>
          </cell>
          <cell r="C417">
            <v>1150</v>
          </cell>
          <cell r="D417">
            <v>4</v>
          </cell>
          <cell r="E417">
            <v>50</v>
          </cell>
          <cell r="F417" t="str">
            <v>CLUTCH</v>
          </cell>
          <cell r="G417">
            <v>5080</v>
          </cell>
          <cell r="H417" t="str">
            <v>CLUTCH SPARES</v>
          </cell>
          <cell r="I417">
            <v>0.28000000000000003</v>
          </cell>
        </row>
        <row r="418">
          <cell r="A418">
            <v>1640100301</v>
          </cell>
          <cell r="B418" t="str">
            <v>CLUTCH ASSY 3WH 2ST (DI) (CNG)</v>
          </cell>
          <cell r="C418">
            <v>1150</v>
          </cell>
          <cell r="D418">
            <v>4</v>
          </cell>
          <cell r="E418">
            <v>50</v>
          </cell>
          <cell r="F418" t="str">
            <v>CLUTCH</v>
          </cell>
          <cell r="G418">
            <v>5080</v>
          </cell>
          <cell r="H418" t="str">
            <v>CLUTCH SPARES</v>
          </cell>
          <cell r="I418">
            <v>0.28000000000000003</v>
          </cell>
        </row>
        <row r="419">
          <cell r="A419" t="str">
            <v>164FW00346</v>
          </cell>
          <cell r="B419" t="str">
            <v>HOUSING CLUTCH 3WH 2ST (DI)</v>
          </cell>
          <cell r="C419">
            <v>130</v>
          </cell>
          <cell r="D419">
            <v>25</v>
          </cell>
          <cell r="E419">
            <v>50</v>
          </cell>
          <cell r="F419" t="str">
            <v>CLUTCH</v>
          </cell>
          <cell r="G419">
            <v>5080</v>
          </cell>
          <cell r="H419" t="str">
            <v>CLUTCH SPARES</v>
          </cell>
          <cell r="I419">
            <v>0.28000000000000003</v>
          </cell>
        </row>
        <row r="420">
          <cell r="A420" t="str">
            <v>164FC00329</v>
          </cell>
          <cell r="B420" t="str">
            <v>F/C 3WH 2ST (DI)</v>
          </cell>
          <cell r="C420">
            <v>69</v>
          </cell>
          <cell r="D420">
            <v>208</v>
          </cell>
          <cell r="E420">
            <v>50</v>
          </cell>
          <cell r="F420" t="str">
            <v>CLUTCH</v>
          </cell>
          <cell r="G420">
            <v>5070</v>
          </cell>
          <cell r="H420" t="str">
            <v>FRICTION</v>
          </cell>
          <cell r="I420">
            <v>0.28000000000000003</v>
          </cell>
        </row>
        <row r="421">
          <cell r="A421" t="str">
            <v>160JT01101</v>
          </cell>
          <cell r="B421" t="str">
            <v>PLATE CLUTCH  &amp; OUTER PLATE SET (Set of 4)</v>
          </cell>
          <cell r="C421">
            <v>130</v>
          </cell>
          <cell r="D421">
            <v>30</v>
          </cell>
          <cell r="E421">
            <v>50</v>
          </cell>
          <cell r="F421" t="str">
            <v>CLUTCH</v>
          </cell>
          <cell r="G421">
            <v>5080</v>
          </cell>
          <cell r="H421" t="str">
            <v>CLUTCH SPARES</v>
          </cell>
          <cell r="I421">
            <v>0.28000000000000003</v>
          </cell>
        </row>
        <row r="422">
          <cell r="A422">
            <v>1650101701</v>
          </cell>
          <cell r="B422" t="str">
            <v>CLUTCH ASSLY 3WH 4ST 200 CC MX-CNG</v>
          </cell>
          <cell r="C422">
            <v>2310</v>
          </cell>
          <cell r="D422">
            <v>4</v>
          </cell>
          <cell r="E422">
            <v>50</v>
          </cell>
          <cell r="F422" t="str">
            <v>CLUTCH</v>
          </cell>
          <cell r="G422">
            <v>5080</v>
          </cell>
          <cell r="H422" t="str">
            <v>CLUTCH SPARES</v>
          </cell>
          <cell r="I422">
            <v>0.28000000000000003</v>
          </cell>
        </row>
        <row r="423">
          <cell r="A423">
            <v>1650101801</v>
          </cell>
          <cell r="B423" t="str">
            <v>CLUTCH ASSLY 3WH 4ST 200 CC MX- LPG</v>
          </cell>
          <cell r="C423">
            <v>2415</v>
          </cell>
          <cell r="D423">
            <v>4</v>
          </cell>
          <cell r="E423">
            <v>50</v>
          </cell>
          <cell r="F423" t="str">
            <v>CLUTCH</v>
          </cell>
          <cell r="G423">
            <v>5080</v>
          </cell>
          <cell r="H423" t="str">
            <v>CLUTCH SPARES</v>
          </cell>
          <cell r="I423">
            <v>0.28000000000000003</v>
          </cell>
        </row>
        <row r="424">
          <cell r="A424">
            <v>1650200639</v>
          </cell>
          <cell r="B424" t="str">
            <v>HOUSING CLUTCH ASSLY -CNG</v>
          </cell>
          <cell r="C424">
            <v>1050</v>
          </cell>
          <cell r="D424">
            <v>4</v>
          </cell>
          <cell r="E424">
            <v>50</v>
          </cell>
          <cell r="F424" t="str">
            <v>CLUTCH</v>
          </cell>
          <cell r="G424">
            <v>5080</v>
          </cell>
          <cell r="H424" t="str">
            <v>CLUTCH SPARES</v>
          </cell>
          <cell r="I424">
            <v>0.28000000000000003</v>
          </cell>
        </row>
        <row r="425">
          <cell r="A425" t="str">
            <v>165FZ00522</v>
          </cell>
          <cell r="B425" t="str">
            <v>HUB CLUTCH BROACHED</v>
          </cell>
          <cell r="C425">
            <v>185</v>
          </cell>
          <cell r="D425">
            <v>30</v>
          </cell>
          <cell r="E425">
            <v>50</v>
          </cell>
          <cell r="F425" t="str">
            <v>CLUTCH</v>
          </cell>
          <cell r="G425">
            <v>5080</v>
          </cell>
          <cell r="H425" t="str">
            <v>CLUTCH SPARES</v>
          </cell>
          <cell r="I425">
            <v>0.28000000000000003</v>
          </cell>
        </row>
        <row r="426">
          <cell r="A426" t="str">
            <v>165PP00817</v>
          </cell>
          <cell r="B426" t="str">
            <v>WHEEL CLUTCH</v>
          </cell>
          <cell r="C426">
            <v>150</v>
          </cell>
          <cell r="D426">
            <v>30</v>
          </cell>
          <cell r="E426">
            <v>50</v>
          </cell>
          <cell r="F426" t="str">
            <v>CLUTCH</v>
          </cell>
          <cell r="G426">
            <v>5080</v>
          </cell>
          <cell r="H426" t="str">
            <v>CLUTCH SPARES</v>
          </cell>
          <cell r="I426">
            <v>0.28000000000000003</v>
          </cell>
        </row>
        <row r="427">
          <cell r="A427" t="str">
            <v>520FN02675</v>
          </cell>
          <cell r="B427" t="str">
            <v> CLUTCH HOLDER</v>
          </cell>
          <cell r="C427">
            <v>115</v>
          </cell>
          <cell r="D427">
            <v>30</v>
          </cell>
          <cell r="E427">
            <v>50</v>
          </cell>
          <cell r="F427" t="str">
            <v>CLUTCH</v>
          </cell>
          <cell r="G427">
            <v>5080</v>
          </cell>
          <cell r="H427" t="str">
            <v>CLUTCH SPARES</v>
          </cell>
          <cell r="I427">
            <v>0.28000000000000003</v>
          </cell>
        </row>
        <row r="428">
          <cell r="A428" t="str">
            <v>165JT07752</v>
          </cell>
          <cell r="B428" t="str">
            <v>PLATE CLUTCH (Set of 3)</v>
          </cell>
          <cell r="C428">
            <v>48</v>
          </cell>
          <cell r="D428">
            <v>105</v>
          </cell>
          <cell r="E428">
            <v>50</v>
          </cell>
          <cell r="F428" t="str">
            <v>CLUTCH</v>
          </cell>
          <cell r="G428">
            <v>5080</v>
          </cell>
          <cell r="H428" t="str">
            <v>CLUTCH SPARES</v>
          </cell>
          <cell r="I428">
            <v>0.28000000000000003</v>
          </cell>
        </row>
        <row r="429">
          <cell r="A429" t="str">
            <v>165FC03429</v>
          </cell>
          <cell r="B429" t="str">
            <v>FRICTION PLATE (Set Of 4)</v>
          </cell>
          <cell r="C429">
            <v>120</v>
          </cell>
          <cell r="D429">
            <v>208</v>
          </cell>
          <cell r="E429">
            <v>50</v>
          </cell>
          <cell r="F429" t="str">
            <v>CLUTCH</v>
          </cell>
          <cell r="G429">
            <v>5070</v>
          </cell>
          <cell r="H429" t="str">
            <v>FRICTION</v>
          </cell>
          <cell r="I429">
            <v>0.28000000000000003</v>
          </cell>
        </row>
        <row r="430">
          <cell r="A430">
            <v>1650200501</v>
          </cell>
          <cell r="B430" t="str">
            <v>HOUSING CLUTCH ASSLY</v>
          </cell>
          <cell r="C430">
            <v>1290</v>
          </cell>
          <cell r="D430">
            <v>4</v>
          </cell>
          <cell r="E430">
            <v>50</v>
          </cell>
          <cell r="F430" t="str">
            <v>CLUTCH</v>
          </cell>
          <cell r="G430">
            <v>5080</v>
          </cell>
          <cell r="H430" t="str">
            <v>CLUTCH SPARES</v>
          </cell>
          <cell r="I430">
            <v>0.28000000000000003</v>
          </cell>
        </row>
        <row r="431">
          <cell r="A431">
            <v>1650101401</v>
          </cell>
          <cell r="B431" t="str">
            <v>CLUTCH ASSLY</v>
          </cell>
          <cell r="C431">
            <v>1980</v>
          </cell>
          <cell r="D431">
            <v>4</v>
          </cell>
          <cell r="E431">
            <v>50</v>
          </cell>
          <cell r="F431" t="str">
            <v>CLUTCH</v>
          </cell>
          <cell r="G431">
            <v>5080</v>
          </cell>
          <cell r="H431" t="str">
            <v>CLUTCH SPARES</v>
          </cell>
          <cell r="I431">
            <v>0.28000000000000003</v>
          </cell>
        </row>
        <row r="432">
          <cell r="A432" t="str">
            <v>165FW00833</v>
          </cell>
          <cell r="B432" t="str">
            <v>HOUSING CLUTCH CD-110</v>
          </cell>
          <cell r="C432">
            <v>165</v>
          </cell>
          <cell r="D432">
            <v>15</v>
          </cell>
          <cell r="E432">
            <v>50</v>
          </cell>
          <cell r="F432" t="str">
            <v>CLUTCH</v>
          </cell>
          <cell r="G432">
            <v>5080</v>
          </cell>
          <cell r="H432" t="str">
            <v>CLUTCH SPARES</v>
          </cell>
          <cell r="I432">
            <v>0.28000000000000003</v>
          </cell>
        </row>
        <row r="433">
          <cell r="A433">
            <v>1650301001</v>
          </cell>
          <cell r="B433" t="str">
            <v>PLATE CLUTCH ASSLY CD-110</v>
          </cell>
          <cell r="C433">
            <v>935</v>
          </cell>
          <cell r="D433">
            <v>4</v>
          </cell>
          <cell r="E433">
            <v>50</v>
          </cell>
          <cell r="F433" t="str">
            <v>CLUTCH</v>
          </cell>
          <cell r="G433">
            <v>5080</v>
          </cell>
          <cell r="H433" t="str">
            <v>CLUTCH SPARES</v>
          </cell>
          <cell r="I433">
            <v>0.28000000000000003</v>
          </cell>
        </row>
        <row r="434">
          <cell r="A434">
            <v>1650200739</v>
          </cell>
          <cell r="B434" t="str">
            <v>HOUSING CLUTCH ASSLY -LPG</v>
          </cell>
          <cell r="C434">
            <v>999</v>
          </cell>
          <cell r="D434">
            <v>4</v>
          </cell>
          <cell r="E434">
            <v>50</v>
          </cell>
          <cell r="F434" t="str">
            <v>CLUTCH</v>
          </cell>
          <cell r="G434">
            <v>5080</v>
          </cell>
          <cell r="H434" t="str">
            <v>CLUTCH SPARES</v>
          </cell>
          <cell r="I434">
            <v>0.28000000000000003</v>
          </cell>
        </row>
        <row r="435">
          <cell r="A435" t="str">
            <v>165FC00375</v>
          </cell>
          <cell r="B435" t="str">
            <v xml:space="preserve">F/C 3WH 4ST Compact (DI) </v>
          </cell>
          <cell r="C435">
            <v>315</v>
          </cell>
          <cell r="D435">
            <v>52</v>
          </cell>
          <cell r="E435">
            <v>50</v>
          </cell>
          <cell r="F435" t="str">
            <v>CLUTCH</v>
          </cell>
          <cell r="G435">
            <v>5070</v>
          </cell>
          <cell r="H435" t="str">
            <v>FRICTION</v>
          </cell>
          <cell r="I435">
            <v>0.28000000000000003</v>
          </cell>
        </row>
        <row r="436">
          <cell r="A436" t="str">
            <v>165FC00275</v>
          </cell>
          <cell r="B436" t="str">
            <v>F/C 3W4S COMPACT UPG</v>
          </cell>
          <cell r="C436">
            <v>416</v>
          </cell>
          <cell r="D436">
            <v>52</v>
          </cell>
          <cell r="E436">
            <v>50</v>
          </cell>
          <cell r="F436" t="str">
            <v>CLUTCH</v>
          </cell>
          <cell r="G436">
            <v>5070</v>
          </cell>
          <cell r="H436" t="str">
            <v>FRICTION</v>
          </cell>
          <cell r="I436">
            <v>0.28000000000000003</v>
          </cell>
        </row>
        <row r="437">
          <cell r="A437">
            <v>1650100201</v>
          </cell>
          <cell r="B437" t="str">
            <v>CLUTCH ASSY 3WH 4ST</v>
          </cell>
          <cell r="C437">
            <v>2205</v>
          </cell>
          <cell r="D437">
            <v>4</v>
          </cell>
          <cell r="E437">
            <v>50</v>
          </cell>
          <cell r="F437" t="str">
            <v>CLUTCH</v>
          </cell>
          <cell r="G437">
            <v>5080</v>
          </cell>
          <cell r="H437" t="str">
            <v>CLUTCH SPARES</v>
          </cell>
          <cell r="I437">
            <v>0.28000000000000003</v>
          </cell>
        </row>
        <row r="438">
          <cell r="A438">
            <v>1650101601</v>
          </cell>
          <cell r="B438" t="str">
            <v>CLUTCH ASSY 3WH 4ST UPG</v>
          </cell>
          <cell r="C438">
            <v>2730</v>
          </cell>
          <cell r="D438">
            <v>4</v>
          </cell>
          <cell r="E438">
            <v>50</v>
          </cell>
          <cell r="F438" t="str">
            <v>CLUTCH</v>
          </cell>
          <cell r="G438">
            <v>5080</v>
          </cell>
          <cell r="H438" t="str">
            <v>CLUTCH SPARES</v>
          </cell>
          <cell r="I438">
            <v>0.28000000000000003</v>
          </cell>
        </row>
        <row r="439">
          <cell r="A439">
            <v>1650300101</v>
          </cell>
          <cell r="B439" t="str">
            <v>PLATE CLUTCH ASSLY 3WH 4ST</v>
          </cell>
          <cell r="C439">
            <v>1208</v>
          </cell>
          <cell r="D439">
            <v>4</v>
          </cell>
          <cell r="E439">
            <v>50</v>
          </cell>
          <cell r="F439" t="str">
            <v>CLUTCH</v>
          </cell>
          <cell r="G439">
            <v>5080</v>
          </cell>
          <cell r="H439" t="str">
            <v>CLUTCH SPARES</v>
          </cell>
          <cell r="I439">
            <v>0.28000000000000003</v>
          </cell>
        </row>
        <row r="440">
          <cell r="A440">
            <v>1650301101</v>
          </cell>
          <cell r="B440" t="str">
            <v>PLATE CLUTCH ASSLY 3WH 4ST UPG</v>
          </cell>
          <cell r="C440">
            <v>1250</v>
          </cell>
          <cell r="D440">
            <v>4</v>
          </cell>
          <cell r="E440">
            <v>50</v>
          </cell>
          <cell r="F440" t="str">
            <v>CLUTCH</v>
          </cell>
          <cell r="G440">
            <v>5080</v>
          </cell>
          <cell r="H440" t="str">
            <v>CLUTCH SPARES</v>
          </cell>
          <cell r="I440">
            <v>0.28000000000000003</v>
          </cell>
        </row>
        <row r="441">
          <cell r="A441" t="str">
            <v>165FC00229</v>
          </cell>
          <cell r="B441" t="str">
            <v>FRICTION CLUTCH 3WH 4ST</v>
          </cell>
          <cell r="C441">
            <v>37</v>
          </cell>
          <cell r="D441">
            <v>364</v>
          </cell>
          <cell r="E441">
            <v>50</v>
          </cell>
          <cell r="F441" t="str">
            <v>CLUTCH</v>
          </cell>
          <cell r="G441">
            <v>5070</v>
          </cell>
          <cell r="H441" t="str">
            <v>FRICTION</v>
          </cell>
          <cell r="I441">
            <v>0.28000000000000003</v>
          </cell>
        </row>
        <row r="442">
          <cell r="A442" t="str">
            <v>165FC00129</v>
          </cell>
          <cell r="B442" t="str">
            <v>FRICTION CLUTCH 3WH 4ST UPG</v>
          </cell>
          <cell r="C442">
            <v>67</v>
          </cell>
          <cell r="D442">
            <v>364</v>
          </cell>
          <cell r="E442">
            <v>50</v>
          </cell>
          <cell r="F442" t="str">
            <v>CLUTCH</v>
          </cell>
          <cell r="G442">
            <v>5070</v>
          </cell>
          <cell r="H442" t="str">
            <v>FRICTION</v>
          </cell>
          <cell r="I442">
            <v>0.28000000000000003</v>
          </cell>
        </row>
        <row r="443">
          <cell r="A443" t="str">
            <v>520FR00375</v>
          </cell>
          <cell r="B443" t="str">
            <v>HOLDER CLUTCH 3WH 4ST</v>
          </cell>
          <cell r="C443">
            <v>41</v>
          </cell>
          <cell r="D443">
            <v>50</v>
          </cell>
          <cell r="E443">
            <v>50</v>
          </cell>
          <cell r="F443" t="str">
            <v>CLUTCH</v>
          </cell>
          <cell r="G443">
            <v>5080</v>
          </cell>
          <cell r="H443" t="str">
            <v>CLUTCH SPARES</v>
          </cell>
          <cell r="I443">
            <v>0.28000000000000003</v>
          </cell>
        </row>
        <row r="444">
          <cell r="A444" t="str">
            <v>520FN00575</v>
          </cell>
          <cell r="B444" t="str">
            <v>HOLDER PLATE 3WH 4ST</v>
          </cell>
          <cell r="C444">
            <v>17</v>
          </cell>
          <cell r="D444">
            <v>50</v>
          </cell>
          <cell r="E444">
            <v>50</v>
          </cell>
          <cell r="F444" t="str">
            <v>CLUTCH</v>
          </cell>
          <cell r="G444">
            <v>5080</v>
          </cell>
          <cell r="H444" t="str">
            <v>CLUTCH SPARES</v>
          </cell>
          <cell r="I444">
            <v>0.28000000000000003</v>
          </cell>
        </row>
        <row r="445">
          <cell r="A445" t="str">
            <v>520FN00475</v>
          </cell>
          <cell r="B445" t="str">
            <v>HOLDR PLATE UPG 3WH 4ST</v>
          </cell>
          <cell r="C445">
            <v>16</v>
          </cell>
          <cell r="D445">
            <v>50</v>
          </cell>
          <cell r="E445">
            <v>50</v>
          </cell>
          <cell r="F445" t="str">
            <v>CLUTCH</v>
          </cell>
          <cell r="G445">
            <v>5080</v>
          </cell>
          <cell r="H445" t="str">
            <v>CLUTCH SPARES</v>
          </cell>
          <cell r="I445">
            <v>0.28000000000000003</v>
          </cell>
        </row>
        <row r="446">
          <cell r="A446" t="str">
            <v>165FW00233</v>
          </cell>
          <cell r="B446" t="str">
            <v>HOUSING CLUTCH 3WH 4ST</v>
          </cell>
          <cell r="C446">
            <v>173</v>
          </cell>
          <cell r="D446">
            <v>15</v>
          </cell>
          <cell r="E446">
            <v>50</v>
          </cell>
          <cell r="F446" t="str">
            <v>CLUTCH</v>
          </cell>
          <cell r="G446">
            <v>5080</v>
          </cell>
          <cell r="H446" t="str">
            <v>CLUTCH SPARES</v>
          </cell>
          <cell r="I446">
            <v>0.28000000000000003</v>
          </cell>
        </row>
        <row r="447">
          <cell r="A447" t="str">
            <v>165FY00222</v>
          </cell>
          <cell r="B447" t="str">
            <v>HUB CLUTCH 3WH 4ST</v>
          </cell>
          <cell r="C447">
            <v>220</v>
          </cell>
          <cell r="D447">
            <v>35</v>
          </cell>
          <cell r="E447">
            <v>50</v>
          </cell>
          <cell r="F447" t="str">
            <v>CLUTCH</v>
          </cell>
          <cell r="G447">
            <v>5080</v>
          </cell>
          <cell r="H447" t="str">
            <v>CLUTCH SPARES</v>
          </cell>
          <cell r="I447">
            <v>0.28000000000000003</v>
          </cell>
        </row>
        <row r="448">
          <cell r="A448" t="str">
            <v>165FY00122</v>
          </cell>
          <cell r="B448" t="str">
            <v>HUB CLUTCH UPG 3WH 4ST</v>
          </cell>
          <cell r="C448">
            <v>230</v>
          </cell>
          <cell r="D448">
            <v>35</v>
          </cell>
          <cell r="E448">
            <v>50</v>
          </cell>
          <cell r="F448" t="str">
            <v>CLUTCH</v>
          </cell>
          <cell r="G448">
            <v>5080</v>
          </cell>
          <cell r="H448" t="str">
            <v>CLUTCH SPARES</v>
          </cell>
          <cell r="I448">
            <v>0.28000000000000003</v>
          </cell>
        </row>
        <row r="449">
          <cell r="A449" t="str">
            <v>520JT00475</v>
          </cell>
          <cell r="B449" t="str">
            <v>PLATE CLUTCH 3WH 4ST</v>
          </cell>
          <cell r="C449">
            <v>30</v>
          </cell>
          <cell r="D449">
            <v>300</v>
          </cell>
          <cell r="E449">
            <v>50</v>
          </cell>
          <cell r="F449" t="str">
            <v>CLUTCH</v>
          </cell>
          <cell r="G449">
            <v>5080</v>
          </cell>
          <cell r="H449" t="str">
            <v>CLUTCH SPARES</v>
          </cell>
          <cell r="I449">
            <v>0.28000000000000003</v>
          </cell>
        </row>
        <row r="450">
          <cell r="A450" t="str">
            <v>520JT00375</v>
          </cell>
          <cell r="B450" t="str">
            <v>PLATE CLUTCH UPG 3WH 4ST</v>
          </cell>
          <cell r="C450">
            <v>26</v>
          </cell>
          <cell r="D450">
            <v>300</v>
          </cell>
          <cell r="E450">
            <v>50</v>
          </cell>
          <cell r="F450" t="str">
            <v>CLUTCH</v>
          </cell>
          <cell r="G450">
            <v>5080</v>
          </cell>
          <cell r="H450" t="str">
            <v>CLUTCH SPARES</v>
          </cell>
          <cell r="I450">
            <v>0.28000000000000003</v>
          </cell>
        </row>
        <row r="451">
          <cell r="A451">
            <v>1600200401</v>
          </cell>
          <cell r="B451" t="str">
            <v>SERVICE KIT 3WH 4ST</v>
          </cell>
          <cell r="C451">
            <v>50</v>
          </cell>
          <cell r="D451">
            <v>120</v>
          </cell>
          <cell r="E451">
            <v>50</v>
          </cell>
          <cell r="F451" t="str">
            <v>CLUTCH</v>
          </cell>
          <cell r="G451">
            <v>5080</v>
          </cell>
          <cell r="H451" t="str">
            <v>CLUTCH SPARES</v>
          </cell>
          <cell r="I451">
            <v>0.28000000000000003</v>
          </cell>
        </row>
        <row r="452">
          <cell r="A452" t="str">
            <v>165PP00217</v>
          </cell>
          <cell r="B452" t="str">
            <v>WHEEL CLUTCH 3WH 4ST</v>
          </cell>
          <cell r="C452">
            <v>119</v>
          </cell>
          <cell r="D452">
            <v>40</v>
          </cell>
          <cell r="E452">
            <v>50</v>
          </cell>
          <cell r="F452" t="str">
            <v>CLUTCH</v>
          </cell>
          <cell r="G452">
            <v>5080</v>
          </cell>
          <cell r="H452" t="str">
            <v>CLUTCH SPARES</v>
          </cell>
          <cell r="I452">
            <v>0.28000000000000003</v>
          </cell>
        </row>
        <row r="453">
          <cell r="A453" t="str">
            <v>165PP00117</v>
          </cell>
          <cell r="B453" t="str">
            <v>WHEEL CLUTCH UPG 3WH 4ST</v>
          </cell>
          <cell r="C453">
            <v>135</v>
          </cell>
          <cell r="D453">
            <v>40</v>
          </cell>
          <cell r="E453">
            <v>50</v>
          </cell>
          <cell r="F453" t="str">
            <v>CLUTCH</v>
          </cell>
          <cell r="G453">
            <v>5080</v>
          </cell>
          <cell r="H453" t="str">
            <v>CLUTCH SPARES</v>
          </cell>
          <cell r="I453">
            <v>0.28000000000000003</v>
          </cell>
        </row>
        <row r="454">
          <cell r="A454">
            <v>1690101401</v>
          </cell>
          <cell r="B454" t="str">
            <v>CLUTCH ASSLY CR-GO</v>
          </cell>
          <cell r="C454">
            <v>2310</v>
          </cell>
          <cell r="D454">
            <v>4</v>
          </cell>
          <cell r="E454">
            <v>50</v>
          </cell>
          <cell r="F454" t="str">
            <v>CLUTCH</v>
          </cell>
          <cell r="G454">
            <v>5080</v>
          </cell>
          <cell r="H454" t="str">
            <v>CLUTCH SPARES</v>
          </cell>
          <cell r="I454">
            <v>0.28000000000000003</v>
          </cell>
        </row>
        <row r="455">
          <cell r="A455">
            <v>1690200939</v>
          </cell>
          <cell r="B455" t="str">
            <v>HOUSING CLUTCH CR-GO</v>
          </cell>
          <cell r="C455">
            <v>1015</v>
          </cell>
          <cell r="D455">
            <v>4</v>
          </cell>
          <cell r="E455">
            <v>50</v>
          </cell>
          <cell r="F455" t="str">
            <v>CLUTCH</v>
          </cell>
          <cell r="G455">
            <v>5080</v>
          </cell>
          <cell r="H455" t="str">
            <v>CLUTCH SPARES</v>
          </cell>
          <cell r="I455">
            <v>0.28000000000000003</v>
          </cell>
        </row>
        <row r="456">
          <cell r="A456">
            <v>1690301101</v>
          </cell>
          <cell r="B456" t="str">
            <v>PLATE CLUTCH ASSLY CR-GO</v>
          </cell>
          <cell r="C456">
            <v>1404</v>
          </cell>
          <cell r="D456">
            <v>4</v>
          </cell>
          <cell r="E456">
            <v>50</v>
          </cell>
          <cell r="F456" t="str">
            <v>CLUTCH</v>
          </cell>
          <cell r="G456">
            <v>5080</v>
          </cell>
          <cell r="H456" t="str">
            <v>CLUTCH SPARES</v>
          </cell>
          <cell r="I456">
            <v>0.28000000000000003</v>
          </cell>
        </row>
        <row r="457">
          <cell r="A457" t="str">
            <v>169FZ00522</v>
          </cell>
          <cell r="B457" t="str">
            <v>HUB CLUTCH CR-GO</v>
          </cell>
          <cell r="C457">
            <v>231</v>
          </cell>
          <cell r="D457">
            <v>25</v>
          </cell>
          <cell r="E457">
            <v>50</v>
          </cell>
          <cell r="F457" t="str">
            <v>CLUTCH</v>
          </cell>
          <cell r="G457">
            <v>5080</v>
          </cell>
          <cell r="H457" t="str">
            <v>CLUTCH SPARES</v>
          </cell>
          <cell r="I457">
            <v>0.28000000000000003</v>
          </cell>
        </row>
        <row r="458">
          <cell r="A458" t="str">
            <v>520PP00175</v>
          </cell>
          <cell r="B458" t="str">
            <v>WHEEL CLUTCH CR-GO</v>
          </cell>
          <cell r="C458">
            <v>147</v>
          </cell>
          <cell r="D458">
            <v>30</v>
          </cell>
          <cell r="E458">
            <v>50</v>
          </cell>
          <cell r="F458" t="str">
            <v>CLUTCH</v>
          </cell>
          <cell r="G458">
            <v>5080</v>
          </cell>
          <cell r="H458" t="str">
            <v>CLUTCH SPARES</v>
          </cell>
          <cell r="I458">
            <v>0.28000000000000003</v>
          </cell>
        </row>
        <row r="459">
          <cell r="A459" t="str">
            <v>160FC00201</v>
          </cell>
          <cell r="B459" t="str">
            <v>FRICTION CLUTCH SET CR-GO</v>
          </cell>
          <cell r="C459">
            <v>520</v>
          </cell>
          <cell r="D459">
            <v>45</v>
          </cell>
          <cell r="E459">
            <v>50</v>
          </cell>
          <cell r="F459" t="str">
            <v>CLUTCH</v>
          </cell>
          <cell r="G459">
            <v>5070</v>
          </cell>
          <cell r="H459" t="str">
            <v>FRICTION</v>
          </cell>
          <cell r="I459">
            <v>0.28000000000000003</v>
          </cell>
        </row>
        <row r="460">
          <cell r="A460" t="str">
            <v>520JT04975</v>
          </cell>
          <cell r="B460" t="str">
            <v>PLATE CLUTCH CR-GO</v>
          </cell>
          <cell r="C460">
            <v>43</v>
          </cell>
          <cell r="D460">
            <v>60</v>
          </cell>
          <cell r="E460">
            <v>50</v>
          </cell>
          <cell r="F460" t="str">
            <v>CLUTCH</v>
          </cell>
          <cell r="G460">
            <v>5080</v>
          </cell>
          <cell r="H460" t="str">
            <v>CLUTCH SPARES</v>
          </cell>
          <cell r="I460">
            <v>0.28000000000000003</v>
          </cell>
        </row>
        <row r="461">
          <cell r="A461" t="str">
            <v>161FC00229</v>
          </cell>
          <cell r="B461" t="str">
            <v>DRIVEN PLATE ASSY PGO - AP</v>
          </cell>
          <cell r="C461">
            <v>60</v>
          </cell>
          <cell r="D461">
            <v>225</v>
          </cell>
          <cell r="E461">
            <v>50</v>
          </cell>
          <cell r="F461" t="str">
            <v>CLUTCH</v>
          </cell>
          <cell r="G461">
            <v>5070</v>
          </cell>
          <cell r="H461" t="str">
            <v>FRICTION</v>
          </cell>
          <cell r="I461">
            <v>0.28000000000000003</v>
          </cell>
        </row>
        <row r="462">
          <cell r="A462" t="str">
            <v>161CE00129</v>
          </cell>
          <cell r="B462" t="str">
            <v>CLUTCH SHAFT PGO -AP / AL-FA</v>
          </cell>
          <cell r="C462">
            <v>368</v>
          </cell>
          <cell r="D462">
            <v>30</v>
          </cell>
          <cell r="E462">
            <v>50</v>
          </cell>
          <cell r="F462" t="str">
            <v>CLUTCH</v>
          </cell>
          <cell r="G462">
            <v>5080</v>
          </cell>
          <cell r="H462" t="str">
            <v>CLUTCH SPARES</v>
          </cell>
          <cell r="I462">
            <v>0.28000000000000003</v>
          </cell>
        </row>
        <row r="463">
          <cell r="A463">
            <v>1610400201</v>
          </cell>
          <cell r="B463" t="str">
            <v>ENGINE GEAR MM AL-FA / PGO - AP</v>
          </cell>
          <cell r="C463">
            <v>595</v>
          </cell>
          <cell r="D463">
            <v>10</v>
          </cell>
          <cell r="E463">
            <v>50</v>
          </cell>
          <cell r="F463" t="str">
            <v>CLUTCH</v>
          </cell>
          <cell r="G463">
            <v>5080</v>
          </cell>
          <cell r="H463" t="str">
            <v>CLUTCH SPARES</v>
          </cell>
          <cell r="I463">
            <v>0.28000000000000003</v>
          </cell>
        </row>
        <row r="464">
          <cell r="A464" t="str">
            <v>520HR00575</v>
          </cell>
          <cell r="B464" t="str">
            <v>PRESSURE PLATE OUTER PGO -AP</v>
          </cell>
          <cell r="C464">
            <v>27</v>
          </cell>
          <cell r="D464">
            <v>100</v>
          </cell>
          <cell r="E464">
            <v>50</v>
          </cell>
          <cell r="F464" t="str">
            <v>CLUTCH</v>
          </cell>
          <cell r="G464">
            <v>5080</v>
          </cell>
          <cell r="H464" t="str">
            <v>CLUTCH SPARES</v>
          </cell>
          <cell r="I464">
            <v>0.28000000000000003</v>
          </cell>
        </row>
        <row r="465">
          <cell r="A465">
            <v>1610104201</v>
          </cell>
          <cell r="B465" t="str">
            <v>CLUTCH ASSLY PGO- AP -501</v>
          </cell>
          <cell r="C465">
            <v>1950</v>
          </cell>
          <cell r="D465">
            <v>4</v>
          </cell>
          <cell r="E465">
            <v>50</v>
          </cell>
          <cell r="F465" t="str">
            <v>CLUTCH</v>
          </cell>
          <cell r="G465">
            <v>5080</v>
          </cell>
          <cell r="H465" t="str">
            <v>CLUTCH SPARES</v>
          </cell>
          <cell r="I465">
            <v>0.28000000000000003</v>
          </cell>
        </row>
        <row r="466">
          <cell r="A466" t="str">
            <v>161FC00229</v>
          </cell>
          <cell r="B466" t="str">
            <v>DRIVEN PLATE ASSY MM AL-FA / ATUL</v>
          </cell>
          <cell r="C466">
            <v>60</v>
          </cell>
          <cell r="D466">
            <v>225</v>
          </cell>
          <cell r="E466">
            <v>50</v>
          </cell>
          <cell r="F466" t="str">
            <v>CLUTCH</v>
          </cell>
          <cell r="G466">
            <v>5070</v>
          </cell>
          <cell r="H466" t="str">
            <v>FRICTION</v>
          </cell>
          <cell r="I466">
            <v>0.28000000000000003</v>
          </cell>
        </row>
        <row r="467">
          <cell r="A467" t="str">
            <v>520JT01275</v>
          </cell>
          <cell r="B467" t="str">
            <v>DRIVING PLATE CL REDUCE MM AL-FA /ATUL</v>
          </cell>
          <cell r="C467">
            <v>36</v>
          </cell>
          <cell r="D467">
            <v>100</v>
          </cell>
          <cell r="E467">
            <v>50</v>
          </cell>
          <cell r="F467" t="str">
            <v>CLUTCH</v>
          </cell>
          <cell r="G467">
            <v>5070</v>
          </cell>
          <cell r="H467" t="str">
            <v>FRICTION</v>
          </cell>
          <cell r="I467">
            <v>0.28000000000000003</v>
          </cell>
        </row>
        <row r="468">
          <cell r="A468" t="str">
            <v>520HR00575</v>
          </cell>
          <cell r="B468" t="str">
            <v>PRESSURE PLATE OUTER MM AL-FA / PGO - AP / ATUL</v>
          </cell>
          <cell r="C468">
            <v>27</v>
          </cell>
          <cell r="D468">
            <v>100</v>
          </cell>
          <cell r="E468">
            <v>50</v>
          </cell>
          <cell r="F468" t="str">
            <v>CLUTCH</v>
          </cell>
          <cell r="G468">
            <v>5080</v>
          </cell>
          <cell r="H468" t="str">
            <v>CLUTCH SPARES</v>
          </cell>
          <cell r="I468">
            <v>0.28000000000000003</v>
          </cell>
        </row>
        <row r="469">
          <cell r="A469" t="str">
            <v>160FC00701</v>
          </cell>
          <cell r="B469" t="str">
            <v>F/C 3 WH KNG 3WH 2ST SET ( 06 Nos)</v>
          </cell>
          <cell r="C469">
            <v>225</v>
          </cell>
          <cell r="D469">
            <v>45</v>
          </cell>
          <cell r="E469">
            <v>50</v>
          </cell>
          <cell r="F469" t="str">
            <v>CLUTCH</v>
          </cell>
          <cell r="G469">
            <v>5070</v>
          </cell>
          <cell r="H469" t="str">
            <v>FRICTION</v>
          </cell>
          <cell r="I469">
            <v>0.28000000000000003</v>
          </cell>
        </row>
        <row r="470">
          <cell r="A470" t="str">
            <v>160FC00801</v>
          </cell>
          <cell r="B470" t="str">
            <v>F/C 3 WH KNG 3WH 4ST SET ( 05 Nos)</v>
          </cell>
          <cell r="C470">
            <v>225</v>
          </cell>
          <cell r="D470">
            <v>48</v>
          </cell>
          <cell r="E470">
            <v>50</v>
          </cell>
          <cell r="F470" t="str">
            <v>CLUTCH</v>
          </cell>
          <cell r="G470">
            <v>5070</v>
          </cell>
          <cell r="H470" t="str">
            <v>FRICTION</v>
          </cell>
          <cell r="I470">
            <v>0.28000000000000003</v>
          </cell>
        </row>
        <row r="471">
          <cell r="A471">
            <v>1690101301</v>
          </cell>
          <cell r="B471" t="str">
            <v>CLUTCH ASSLY MM GO</v>
          </cell>
          <cell r="C471">
            <v>2573</v>
          </cell>
          <cell r="D471">
            <v>4</v>
          </cell>
          <cell r="E471">
            <v>50</v>
          </cell>
          <cell r="F471" t="str">
            <v>CLUTCH</v>
          </cell>
          <cell r="G471">
            <v>5080</v>
          </cell>
          <cell r="H471" t="str">
            <v>CLUTCH SPARES</v>
          </cell>
          <cell r="I471">
            <v>0.28000000000000003</v>
          </cell>
        </row>
        <row r="472">
          <cell r="A472">
            <v>1690200839</v>
          </cell>
          <cell r="B472" t="str">
            <v>HOUSING ASSLY MM GO</v>
          </cell>
          <cell r="C472">
            <v>1350</v>
          </cell>
          <cell r="D472">
            <v>4</v>
          </cell>
          <cell r="E472">
            <v>50</v>
          </cell>
          <cell r="F472" t="str">
            <v>CLUTCH</v>
          </cell>
          <cell r="G472">
            <v>5080</v>
          </cell>
          <cell r="H472" t="str">
            <v>CLUTCH SPARES</v>
          </cell>
          <cell r="I472">
            <v>0.28000000000000003</v>
          </cell>
        </row>
        <row r="473">
          <cell r="A473">
            <v>1610300801</v>
          </cell>
          <cell r="B473" t="str">
            <v>PLATE CLUTCH ASSEMBLY K70 w/o insert</v>
          </cell>
          <cell r="C473">
            <v>830</v>
          </cell>
          <cell r="D473">
            <v>4</v>
          </cell>
          <cell r="E473">
            <v>50</v>
          </cell>
          <cell r="F473" t="str">
            <v>CLUTCH</v>
          </cell>
          <cell r="G473">
            <v>5080</v>
          </cell>
          <cell r="H473" t="str">
            <v>CLUTCH SPARES</v>
          </cell>
          <cell r="I473">
            <v>0.28000000000000003</v>
          </cell>
        </row>
        <row r="474">
          <cell r="A474">
            <v>1690301001</v>
          </cell>
          <cell r="B474" t="str">
            <v>PLATE CLUTCH ASSLY MM GO</v>
          </cell>
          <cell r="C474">
            <v>1785</v>
          </cell>
          <cell r="D474">
            <v>4</v>
          </cell>
          <cell r="E474">
            <v>50</v>
          </cell>
          <cell r="F474" t="str">
            <v>CLUTCH</v>
          </cell>
          <cell r="G474">
            <v>5080</v>
          </cell>
          <cell r="H474" t="str">
            <v>CLUTCH SPARES</v>
          </cell>
          <cell r="I474">
            <v>0.28000000000000003</v>
          </cell>
        </row>
        <row r="475">
          <cell r="A475" t="str">
            <v>169FY01126</v>
          </cell>
          <cell r="B475" t="str">
            <v>HUB CLUTCH MM GO</v>
          </cell>
          <cell r="C475">
            <v>515</v>
          </cell>
          <cell r="D475">
            <v>4</v>
          </cell>
          <cell r="E475">
            <v>50</v>
          </cell>
          <cell r="F475" t="str">
            <v>CLUTCH</v>
          </cell>
          <cell r="G475">
            <v>5080</v>
          </cell>
          <cell r="H475" t="str">
            <v>CLUTCH SPARES</v>
          </cell>
          <cell r="I475">
            <v>0.28000000000000003</v>
          </cell>
        </row>
        <row r="476">
          <cell r="A476" t="str">
            <v>169PP00475</v>
          </cell>
          <cell r="B476" t="str">
            <v>WHEEL CLUTCH MM GO</v>
          </cell>
          <cell r="C476">
            <v>189</v>
          </cell>
          <cell r="D476">
            <v>30</v>
          </cell>
          <cell r="E476">
            <v>50</v>
          </cell>
          <cell r="F476" t="str">
            <v>CLUTCH</v>
          </cell>
          <cell r="G476">
            <v>5080</v>
          </cell>
          <cell r="H476" t="str">
            <v>CLUTCH SPARES</v>
          </cell>
          <cell r="I476">
            <v>0.28000000000000003</v>
          </cell>
        </row>
        <row r="477">
          <cell r="A477" t="str">
            <v>160FC00401</v>
          </cell>
          <cell r="B477" t="str">
            <v>FRICTION PLATE SET MM GO</v>
          </cell>
          <cell r="C477">
            <v>567</v>
          </cell>
          <cell r="D477">
            <v>42</v>
          </cell>
          <cell r="E477">
            <v>50</v>
          </cell>
          <cell r="F477" t="str">
            <v>CLUTCH</v>
          </cell>
          <cell r="G477">
            <v>5070</v>
          </cell>
          <cell r="H477" t="str">
            <v>FRICTION</v>
          </cell>
          <cell r="I477">
            <v>0.28000000000000003</v>
          </cell>
        </row>
        <row r="478">
          <cell r="A478" t="str">
            <v>520JT04675</v>
          </cell>
          <cell r="B478" t="str">
            <v>PLATE CLUTCH MM GO</v>
          </cell>
          <cell r="C478">
            <v>76</v>
          </cell>
          <cell r="D478">
            <v>75</v>
          </cell>
          <cell r="E478">
            <v>50</v>
          </cell>
          <cell r="F478" t="str">
            <v>CLUTCH</v>
          </cell>
          <cell r="G478">
            <v>5080</v>
          </cell>
          <cell r="H478" t="str">
            <v>CLUTCH SPARES</v>
          </cell>
          <cell r="I478">
            <v>0.28000000000000003</v>
          </cell>
        </row>
        <row r="479">
          <cell r="A479" t="str">
            <v>520MD04275</v>
          </cell>
          <cell r="B479" t="str">
            <v>SPRING CLUTCH-MM AL-FA (SET OF 6)</v>
          </cell>
          <cell r="C479">
            <v>12</v>
          </cell>
          <cell r="D479">
            <v>720</v>
          </cell>
          <cell r="E479">
            <v>50</v>
          </cell>
          <cell r="F479" t="str">
            <v>CLUTCH</v>
          </cell>
          <cell r="G479">
            <v>5080</v>
          </cell>
          <cell r="H479" t="str">
            <v>CLUTCH SPARES</v>
          </cell>
          <cell r="I479">
            <v>0.28000000000000003</v>
          </cell>
        </row>
        <row r="480">
          <cell r="A480">
            <v>1610102101</v>
          </cell>
          <cell r="B480" t="str">
            <v>CLUTCH ASSLY MM BS-III</v>
          </cell>
          <cell r="C480">
            <v>3564</v>
          </cell>
          <cell r="D480">
            <v>4</v>
          </cell>
          <cell r="E480">
            <v>50</v>
          </cell>
          <cell r="F480" t="str">
            <v>CLUTCH</v>
          </cell>
          <cell r="G480">
            <v>5080</v>
          </cell>
          <cell r="H480" t="str">
            <v>CLUTCH SPARES</v>
          </cell>
          <cell r="I480">
            <v>0.28000000000000003</v>
          </cell>
        </row>
        <row r="481">
          <cell r="A481" t="str">
            <v>161FW00933</v>
          </cell>
          <cell r="B481" t="str">
            <v>HOUSING WITH BUSH MM BS-III</v>
          </cell>
          <cell r="C481">
            <v>499</v>
          </cell>
          <cell r="D481">
            <v>15</v>
          </cell>
          <cell r="E481">
            <v>50</v>
          </cell>
          <cell r="F481" t="str">
            <v>CLUTCH</v>
          </cell>
          <cell r="G481">
            <v>5080</v>
          </cell>
          <cell r="H481" t="str">
            <v>CLUTCH SPARES</v>
          </cell>
          <cell r="I481">
            <v>0.28000000000000003</v>
          </cell>
        </row>
        <row r="482">
          <cell r="A482" t="str">
            <v>161CE00301</v>
          </cell>
          <cell r="B482" t="str">
            <v>CLUTCH SHAFT MM BS-III</v>
          </cell>
          <cell r="C482">
            <v>950</v>
          </cell>
          <cell r="D482">
            <v>25</v>
          </cell>
          <cell r="E482">
            <v>50</v>
          </cell>
          <cell r="F482" t="str">
            <v>CLUTCH</v>
          </cell>
          <cell r="G482">
            <v>5080</v>
          </cell>
          <cell r="H482" t="str">
            <v>CLUTCH SPARES</v>
          </cell>
          <cell r="I482">
            <v>0.28000000000000003</v>
          </cell>
        </row>
        <row r="483">
          <cell r="A483">
            <v>1610400701</v>
          </cell>
          <cell r="B483" t="str">
            <v>ENGINE GEAR MM BS-III</v>
          </cell>
          <cell r="C483">
            <v>865</v>
          </cell>
          <cell r="D483">
            <v>10</v>
          </cell>
          <cell r="E483">
            <v>50</v>
          </cell>
          <cell r="F483" t="str">
            <v>CLUTCH</v>
          </cell>
          <cell r="G483">
            <v>5080</v>
          </cell>
          <cell r="H483" t="str">
            <v>CLUTCH SPARES</v>
          </cell>
          <cell r="I483">
            <v>0.28000000000000003</v>
          </cell>
        </row>
        <row r="484">
          <cell r="A484" t="str">
            <v>160FC00301</v>
          </cell>
          <cell r="B484" t="str">
            <v>FRICTION CLUTCH &amp; FORMED PLATE SET MM BS-III</v>
          </cell>
          <cell r="C484">
            <v>587</v>
          </cell>
          <cell r="D484">
            <v>45</v>
          </cell>
          <cell r="E484">
            <v>50</v>
          </cell>
          <cell r="F484" t="str">
            <v>CLUTCH</v>
          </cell>
          <cell r="G484">
            <v>5070</v>
          </cell>
          <cell r="H484" t="str">
            <v>FRICTION</v>
          </cell>
          <cell r="I484">
            <v>0.28000000000000003</v>
          </cell>
        </row>
        <row r="485">
          <cell r="A485" t="str">
            <v>160JT00501</v>
          </cell>
          <cell r="B485" t="str">
            <v>PLATE CLUTCH &amp; PRESSURE PLATE OUTER SET MM BS-III</v>
          </cell>
          <cell r="C485">
            <v>264</v>
          </cell>
          <cell r="D485">
            <v>60</v>
          </cell>
          <cell r="E485">
            <v>50</v>
          </cell>
          <cell r="F485" t="str">
            <v>CLUTCH</v>
          </cell>
          <cell r="G485">
            <v>5080</v>
          </cell>
          <cell r="H485" t="str">
            <v>CLUTCH SPARES</v>
          </cell>
          <cell r="I485">
            <v>0.28000000000000003</v>
          </cell>
          <cell r="K485">
            <v>20</v>
          </cell>
          <cell r="L485">
            <v>18</v>
          </cell>
          <cell r="M485">
            <v>360</v>
          </cell>
        </row>
        <row r="486">
          <cell r="A486" t="str">
            <v>520KQ00475</v>
          </cell>
          <cell r="B486" t="str">
            <v>BXR CLUTCH RING MM AL-FA/ ATUL</v>
          </cell>
          <cell r="C486">
            <v>99</v>
          </cell>
          <cell r="D486">
            <v>50</v>
          </cell>
          <cell r="E486">
            <v>50</v>
          </cell>
          <cell r="F486" t="str">
            <v>CLUTCH</v>
          </cell>
          <cell r="G486">
            <v>5080</v>
          </cell>
          <cell r="H486" t="str">
            <v>CLUTCH SPARES</v>
          </cell>
          <cell r="I486">
            <v>0.28000000000000003</v>
          </cell>
          <cell r="K486">
            <v>60</v>
          </cell>
          <cell r="L486">
            <v>6</v>
          </cell>
          <cell r="M486">
            <v>360</v>
          </cell>
        </row>
        <row r="487">
          <cell r="A487" t="str">
            <v>520FW01175</v>
          </cell>
          <cell r="B487" t="str">
            <v>BXR CLUTCH MM AL-FA / PGO - AP / ATUL</v>
          </cell>
          <cell r="C487">
            <v>164</v>
          </cell>
          <cell r="D487">
            <v>20</v>
          </cell>
          <cell r="E487">
            <v>50</v>
          </cell>
          <cell r="F487" t="str">
            <v>CLUTCH</v>
          </cell>
          <cell r="G487">
            <v>5080</v>
          </cell>
          <cell r="H487" t="str">
            <v>CLUTCH SPARES</v>
          </cell>
          <cell r="I487">
            <v>0.28000000000000003</v>
          </cell>
        </row>
        <row r="488">
          <cell r="A488" t="str">
            <v>161CE00129</v>
          </cell>
          <cell r="B488" t="str">
            <v>CLUTCH SHAFT MM AL-FA / PGO - AP / ATUL</v>
          </cell>
          <cell r="C488">
            <v>368</v>
          </cell>
          <cell r="D488">
            <v>30</v>
          </cell>
          <cell r="E488">
            <v>50</v>
          </cell>
          <cell r="F488" t="str">
            <v>CLUTCH</v>
          </cell>
          <cell r="G488">
            <v>5080</v>
          </cell>
          <cell r="H488" t="str">
            <v>CLUTCH SPARES</v>
          </cell>
          <cell r="I488">
            <v>0.28000000000000003</v>
          </cell>
        </row>
        <row r="489">
          <cell r="A489" t="str">
            <v>520KQ00175</v>
          </cell>
          <cell r="B489" t="str">
            <v>CIRCLIP CLUTCH MM AL-FA / ATUL</v>
          </cell>
          <cell r="C489">
            <v>23</v>
          </cell>
          <cell r="D489">
            <v>100</v>
          </cell>
          <cell r="E489">
            <v>50</v>
          </cell>
          <cell r="F489" t="str">
            <v>CLUTCH</v>
          </cell>
          <cell r="G489">
            <v>5080</v>
          </cell>
          <cell r="H489" t="str">
            <v>CLUTCH SPARES</v>
          </cell>
          <cell r="I489">
            <v>0.28000000000000003</v>
          </cell>
        </row>
        <row r="490">
          <cell r="A490">
            <v>1610101501</v>
          </cell>
          <cell r="B490" t="str">
            <v>CLUTCH ASSY MM AL-FA / ATUL</v>
          </cell>
          <cell r="C490">
            <v>1785</v>
          </cell>
          <cell r="D490">
            <v>4</v>
          </cell>
          <cell r="E490">
            <v>50</v>
          </cell>
          <cell r="F490" t="str">
            <v>CLUTCH</v>
          </cell>
          <cell r="G490">
            <v>5080</v>
          </cell>
          <cell r="H490" t="str">
            <v>CLUTCH SPARES</v>
          </cell>
          <cell r="I490">
            <v>0.28000000000000003</v>
          </cell>
        </row>
        <row r="491">
          <cell r="A491">
            <v>1610400201</v>
          </cell>
          <cell r="B491" t="str">
            <v>ENGINE GEAR MM AL-FA /PGO - AP / ATUL</v>
          </cell>
          <cell r="C491">
            <v>595</v>
          </cell>
          <cell r="D491">
            <v>10</v>
          </cell>
          <cell r="E491">
            <v>50</v>
          </cell>
          <cell r="F491" t="str">
            <v>CLUTCH</v>
          </cell>
          <cell r="G491">
            <v>5080</v>
          </cell>
          <cell r="H491" t="str">
            <v>CLUTCH SPARES</v>
          </cell>
          <cell r="I491">
            <v>0.28000000000000003</v>
          </cell>
        </row>
        <row r="492">
          <cell r="A492" t="str">
            <v>520CL00175</v>
          </cell>
          <cell r="B492" t="str">
            <v>CUP FR SPRING MM AL-FA / ATUL</v>
          </cell>
          <cell r="C492">
            <v>5</v>
          </cell>
          <cell r="D492">
            <v>300</v>
          </cell>
          <cell r="E492">
            <v>50</v>
          </cell>
          <cell r="F492" t="str">
            <v>CLUTCH</v>
          </cell>
          <cell r="G492">
            <v>5080</v>
          </cell>
          <cell r="H492" t="str">
            <v>CLUTCH SPARES</v>
          </cell>
          <cell r="I492">
            <v>0.28000000000000003</v>
          </cell>
        </row>
        <row r="493">
          <cell r="A493" t="str">
            <v>161FC00229</v>
          </cell>
          <cell r="B493" t="str">
            <v>DRIVEN PLATE ASSY MM AL-FA / ATUL</v>
          </cell>
          <cell r="C493">
            <v>60</v>
          </cell>
          <cell r="D493">
            <v>225</v>
          </cell>
          <cell r="E493">
            <v>50</v>
          </cell>
          <cell r="F493" t="str">
            <v>CLUTCH</v>
          </cell>
          <cell r="G493">
            <v>5070</v>
          </cell>
          <cell r="H493" t="str">
            <v>FRICTION</v>
          </cell>
          <cell r="I493">
            <v>0.28000000000000003</v>
          </cell>
        </row>
        <row r="494">
          <cell r="A494" t="str">
            <v>520JT01275</v>
          </cell>
          <cell r="B494" t="str">
            <v>DRIVING PLATE CL REDUCE MM AL-FA /ATUL</v>
          </cell>
          <cell r="C494">
            <v>36</v>
          </cell>
          <cell r="D494">
            <v>100</v>
          </cell>
          <cell r="E494">
            <v>50</v>
          </cell>
          <cell r="F494" t="str">
            <v>CLUTCH</v>
          </cell>
          <cell r="G494">
            <v>5070</v>
          </cell>
          <cell r="H494" t="str">
            <v>FRICTION</v>
          </cell>
          <cell r="I494">
            <v>0.28000000000000003</v>
          </cell>
        </row>
        <row r="495">
          <cell r="A495" t="str">
            <v>520HR00575</v>
          </cell>
          <cell r="B495" t="str">
            <v>PRESSURE PLATE OUTER MM AL-FA / PGO - AP / ATUL</v>
          </cell>
          <cell r="C495">
            <v>27</v>
          </cell>
          <cell r="D495">
            <v>100</v>
          </cell>
          <cell r="E495">
            <v>50</v>
          </cell>
          <cell r="F495" t="str">
            <v>CLUTCH</v>
          </cell>
          <cell r="G495">
            <v>5080</v>
          </cell>
          <cell r="H495" t="str">
            <v>CLUTCH SPARES</v>
          </cell>
          <cell r="I495">
            <v>0.28000000000000003</v>
          </cell>
        </row>
        <row r="496">
          <cell r="A496" t="str">
            <v>169FC00429</v>
          </cell>
          <cell r="B496" t="str">
            <v>FRICTION PLATE GROUND (SIL)</v>
          </cell>
          <cell r="C496">
            <v>83</v>
          </cell>
          <cell r="D496">
            <v>208</v>
          </cell>
          <cell r="E496">
            <v>50</v>
          </cell>
          <cell r="F496" t="str">
            <v>CLUTCH</v>
          </cell>
          <cell r="G496">
            <v>5070</v>
          </cell>
          <cell r="H496" t="str">
            <v>FRICTION</v>
          </cell>
          <cell r="I496">
            <v>0.28000000000000003</v>
          </cell>
        </row>
        <row r="497">
          <cell r="A497" t="str">
            <v>520JT02675</v>
          </cell>
          <cell r="B497" t="str">
            <v>DRIVEN DISC ( CLUTCH OUTER PLATE ) KIT</v>
          </cell>
          <cell r="C497">
            <v>70</v>
          </cell>
          <cell r="D497">
            <v>100</v>
          </cell>
          <cell r="E497">
            <v>50</v>
          </cell>
          <cell r="F497" t="str">
            <v>CLUTCH</v>
          </cell>
          <cell r="G497">
            <v>5080</v>
          </cell>
          <cell r="H497" t="str">
            <v>CLUTCH SPARES</v>
          </cell>
          <cell r="I497">
            <v>0.28000000000000003</v>
          </cell>
        </row>
        <row r="498">
          <cell r="A498" t="str">
            <v>520JT02775</v>
          </cell>
          <cell r="B498" t="str">
            <v>DRIVEN DISC (PLATE CLUTCH ) KIT</v>
          </cell>
          <cell r="C498">
            <v>70</v>
          </cell>
          <cell r="D498">
            <v>100</v>
          </cell>
          <cell r="E498">
            <v>50</v>
          </cell>
          <cell r="F498" t="str">
            <v>CLUTCH</v>
          </cell>
          <cell r="G498">
            <v>5080</v>
          </cell>
          <cell r="H498" t="str">
            <v>CLUTCH SPARES</v>
          </cell>
          <cell r="I498">
            <v>0.28000000000000003</v>
          </cell>
        </row>
        <row r="499">
          <cell r="A499" t="str">
            <v>520JT02875</v>
          </cell>
          <cell r="B499" t="str">
            <v>DRIVEN DISC FORMED ( PLATE CLUTCH) KIT</v>
          </cell>
          <cell r="C499">
            <v>81</v>
          </cell>
          <cell r="D499">
            <v>100</v>
          </cell>
          <cell r="E499">
            <v>50</v>
          </cell>
          <cell r="F499" t="str">
            <v>CLUTCH</v>
          </cell>
          <cell r="G499">
            <v>5080</v>
          </cell>
          <cell r="H499" t="str">
            <v>CLUTCH SPARES</v>
          </cell>
          <cell r="I499">
            <v>0.28000000000000003</v>
          </cell>
        </row>
        <row r="500">
          <cell r="A500">
            <v>1620100101</v>
          </cell>
          <cell r="B500" t="str">
            <v>CLUTCH ASSY 4ST</v>
          </cell>
          <cell r="C500">
            <v>1296</v>
          </cell>
          <cell r="D500">
            <v>4</v>
          </cell>
          <cell r="E500">
            <v>50</v>
          </cell>
          <cell r="F500" t="str">
            <v>CLUTCH</v>
          </cell>
          <cell r="G500">
            <v>5080</v>
          </cell>
          <cell r="H500" t="str">
            <v>CLUTCH SPARES</v>
          </cell>
          <cell r="I500">
            <v>0.28000000000000003</v>
          </cell>
        </row>
        <row r="501">
          <cell r="A501">
            <v>1620300101</v>
          </cell>
          <cell r="B501" t="str">
            <v>PLATE CLUTCH ASSY 4ST</v>
          </cell>
          <cell r="C501">
            <v>550</v>
          </cell>
          <cell r="D501">
            <v>4</v>
          </cell>
          <cell r="E501">
            <v>50</v>
          </cell>
          <cell r="F501" t="str">
            <v>CLUTCH</v>
          </cell>
          <cell r="G501">
            <v>5080</v>
          </cell>
          <cell r="H501" t="str">
            <v>CLUTCH SPARES</v>
          </cell>
          <cell r="I501">
            <v>0.28000000000000003</v>
          </cell>
        </row>
        <row r="502">
          <cell r="A502" t="str">
            <v>162FC00129</v>
          </cell>
          <cell r="B502" t="str">
            <v>FRICTION CLUTCH 4ST</v>
          </cell>
          <cell r="C502">
            <v>36</v>
          </cell>
          <cell r="D502">
            <v>208</v>
          </cell>
          <cell r="E502">
            <v>50</v>
          </cell>
          <cell r="F502" t="str">
            <v>CLUTCH</v>
          </cell>
          <cell r="G502">
            <v>5070</v>
          </cell>
          <cell r="H502" t="str">
            <v>FRICTION</v>
          </cell>
          <cell r="I502">
            <v>0.28000000000000003</v>
          </cell>
        </row>
        <row r="503">
          <cell r="A503" t="str">
            <v>162FW00117</v>
          </cell>
          <cell r="B503" t="str">
            <v>HOUSING CLUTCH 4ST</v>
          </cell>
          <cell r="C503">
            <v>168</v>
          </cell>
          <cell r="D503">
            <v>15</v>
          </cell>
          <cell r="E503">
            <v>50</v>
          </cell>
          <cell r="F503" t="str">
            <v>CLUTCH</v>
          </cell>
          <cell r="G503">
            <v>5080</v>
          </cell>
          <cell r="H503" t="str">
            <v>CLUTCH SPARES</v>
          </cell>
          <cell r="I503">
            <v>0.28000000000000003</v>
          </cell>
        </row>
        <row r="504">
          <cell r="A504">
            <v>1620200139</v>
          </cell>
          <cell r="B504" t="str">
            <v>HOUSING CLUTCH ASSY 4ST</v>
          </cell>
          <cell r="C504">
            <v>853</v>
          </cell>
          <cell r="D504">
            <v>4</v>
          </cell>
          <cell r="E504">
            <v>50</v>
          </cell>
          <cell r="F504" t="str">
            <v>CLUTCH</v>
          </cell>
          <cell r="G504">
            <v>5080</v>
          </cell>
          <cell r="H504" t="str">
            <v>CLUTCH SPARES</v>
          </cell>
          <cell r="I504">
            <v>0.28000000000000003</v>
          </cell>
        </row>
        <row r="505">
          <cell r="A505" t="str">
            <v>162FY00117</v>
          </cell>
          <cell r="B505" t="str">
            <v>HUB CLUTCH WITH INSERT 4ST</v>
          </cell>
          <cell r="C505">
            <v>173</v>
          </cell>
          <cell r="D505">
            <v>30</v>
          </cell>
          <cell r="E505">
            <v>50</v>
          </cell>
          <cell r="F505" t="str">
            <v>CLUTCH</v>
          </cell>
          <cell r="G505">
            <v>5080</v>
          </cell>
          <cell r="H505" t="str">
            <v>CLUTCH SPARES</v>
          </cell>
          <cell r="I505">
            <v>0.28000000000000003</v>
          </cell>
        </row>
        <row r="506">
          <cell r="A506" t="str">
            <v>520JT01475</v>
          </cell>
          <cell r="B506" t="str">
            <v>PL CLUTCH 4ST</v>
          </cell>
          <cell r="C506">
            <v>24</v>
          </cell>
          <cell r="D506">
            <v>105</v>
          </cell>
          <cell r="E506">
            <v>50</v>
          </cell>
          <cell r="F506" t="str">
            <v>CLUTCH</v>
          </cell>
          <cell r="G506">
            <v>5080</v>
          </cell>
          <cell r="H506" t="str">
            <v>CLUTCH SPARES</v>
          </cell>
          <cell r="I506">
            <v>0.28000000000000003</v>
          </cell>
        </row>
        <row r="507">
          <cell r="A507">
            <v>1600200301</v>
          </cell>
          <cell r="B507" t="str">
            <v>SERVICE KIT CLBR /4ST</v>
          </cell>
          <cell r="C507">
            <v>47</v>
          </cell>
          <cell r="D507">
            <v>50</v>
          </cell>
          <cell r="E507">
            <v>50</v>
          </cell>
          <cell r="F507" t="str">
            <v>CLUTCH</v>
          </cell>
          <cell r="G507">
            <v>5080</v>
          </cell>
          <cell r="H507" t="str">
            <v>CLUTCH SPARES</v>
          </cell>
          <cell r="I507">
            <v>0.28000000000000003</v>
          </cell>
        </row>
        <row r="508">
          <cell r="A508" t="str">
            <v>162PP00117</v>
          </cell>
          <cell r="B508" t="str">
            <v>WHEEL CLUTCH 4ST</v>
          </cell>
          <cell r="C508">
            <v>108</v>
          </cell>
          <cell r="D508">
            <v>30</v>
          </cell>
          <cell r="E508">
            <v>50</v>
          </cell>
          <cell r="F508" t="str">
            <v>CLUTCH</v>
          </cell>
          <cell r="G508">
            <v>5080</v>
          </cell>
          <cell r="H508" t="str">
            <v>CLUTCH SPARES</v>
          </cell>
          <cell r="I508">
            <v>0.28000000000000003</v>
          </cell>
        </row>
        <row r="509">
          <cell r="A509">
            <v>1610101201</v>
          </cell>
          <cell r="B509" t="str">
            <v>CLUTCH ASSY CT- S&amp;S DLX</v>
          </cell>
          <cell r="C509">
            <v>1782</v>
          </cell>
          <cell r="D509">
            <v>4</v>
          </cell>
          <cell r="E509">
            <v>50</v>
          </cell>
          <cell r="F509" t="str">
            <v>CLUTCH</v>
          </cell>
          <cell r="G509">
            <v>5080</v>
          </cell>
          <cell r="H509" t="str">
            <v>CLUTCH SPARES</v>
          </cell>
          <cell r="I509">
            <v>0.28000000000000003</v>
          </cell>
        </row>
        <row r="510">
          <cell r="A510">
            <v>1610300101</v>
          </cell>
          <cell r="B510" t="str">
            <v>PLATE CLUTCH ASSLY CT - S&amp;S DLX</v>
          </cell>
          <cell r="C510">
            <v>790</v>
          </cell>
          <cell r="D510">
            <v>4</v>
          </cell>
          <cell r="E510">
            <v>50</v>
          </cell>
          <cell r="F510" t="str">
            <v>CLUTCH</v>
          </cell>
          <cell r="G510">
            <v>5080</v>
          </cell>
          <cell r="H510" t="str">
            <v>CLUTCH SPARES</v>
          </cell>
          <cell r="I510">
            <v>0.28000000000000003</v>
          </cell>
        </row>
        <row r="511">
          <cell r="A511" t="str">
            <v>161FC00101</v>
          </cell>
          <cell r="B511" t="str">
            <v>FRICTION CLUTCH CT- S&amp;S DLX</v>
          </cell>
          <cell r="C511">
            <v>47</v>
          </cell>
          <cell r="D511">
            <v>260</v>
          </cell>
          <cell r="E511">
            <v>50</v>
          </cell>
          <cell r="F511" t="str">
            <v>CLUTCH</v>
          </cell>
          <cell r="G511">
            <v>5070</v>
          </cell>
          <cell r="H511" t="str">
            <v>FRICTION</v>
          </cell>
          <cell r="I511">
            <v>0.28000000000000003</v>
          </cell>
        </row>
        <row r="512">
          <cell r="A512">
            <v>1610201239</v>
          </cell>
          <cell r="B512" t="str">
            <v>HOUSING CLUTCH ASSY CT- S&amp;S DLX</v>
          </cell>
          <cell r="C512">
            <v>893</v>
          </cell>
          <cell r="D512">
            <v>4</v>
          </cell>
          <cell r="E512">
            <v>50</v>
          </cell>
          <cell r="F512" t="str">
            <v>CLUTCH</v>
          </cell>
          <cell r="G512">
            <v>5080</v>
          </cell>
          <cell r="H512" t="str">
            <v>CLUTCH SPARES</v>
          </cell>
          <cell r="I512">
            <v>0.28000000000000003</v>
          </cell>
        </row>
        <row r="513">
          <cell r="A513" t="str">
            <v>161FZ00522</v>
          </cell>
          <cell r="B513" t="str">
            <v>HUB CLUTCH CT- S&amp;S DLX</v>
          </cell>
          <cell r="C513">
            <v>160</v>
          </cell>
          <cell r="D513">
            <v>30</v>
          </cell>
          <cell r="E513">
            <v>50</v>
          </cell>
          <cell r="F513" t="str">
            <v>CLUTCH</v>
          </cell>
          <cell r="G513">
            <v>5080</v>
          </cell>
          <cell r="H513" t="str">
            <v>CLUTCH SPARES</v>
          </cell>
          <cell r="I513">
            <v>0.28000000000000003</v>
          </cell>
        </row>
        <row r="514">
          <cell r="A514" t="str">
            <v>520JT01575</v>
          </cell>
          <cell r="B514" t="str">
            <v>PLATE CLUTCH CT- S&amp;S DLX</v>
          </cell>
          <cell r="C514">
            <v>12</v>
          </cell>
          <cell r="D514">
            <v>120</v>
          </cell>
          <cell r="E514">
            <v>50</v>
          </cell>
          <cell r="F514" t="str">
            <v>CLUTCH</v>
          </cell>
          <cell r="G514">
            <v>5080</v>
          </cell>
          <cell r="H514" t="str">
            <v>CLUTCH SPARES</v>
          </cell>
          <cell r="I514">
            <v>0.28000000000000003</v>
          </cell>
        </row>
        <row r="515">
          <cell r="A515" t="str">
            <v>161PP00117</v>
          </cell>
          <cell r="B515" t="str">
            <v>WHEEL CLUTCH CT- S&amp;S DLX</v>
          </cell>
          <cell r="C515">
            <v>113</v>
          </cell>
          <cell r="D515">
            <v>30</v>
          </cell>
          <cell r="E515">
            <v>50</v>
          </cell>
          <cell r="F515" t="str">
            <v>CLUTCH</v>
          </cell>
          <cell r="G515">
            <v>5080</v>
          </cell>
          <cell r="H515" t="str">
            <v>CLUTCH SPARES</v>
          </cell>
          <cell r="I515">
            <v>0.28000000000000003</v>
          </cell>
        </row>
        <row r="516">
          <cell r="A516" t="str">
            <v>161FW00133</v>
          </cell>
          <cell r="B516" t="str">
            <v>HOUSING CLUTCH CLBR- 115CC</v>
          </cell>
          <cell r="C516">
            <v>205</v>
          </cell>
          <cell r="D516">
            <v>15</v>
          </cell>
          <cell r="E516">
            <v>50</v>
          </cell>
          <cell r="F516" t="str">
            <v>CLUTCH</v>
          </cell>
          <cell r="G516">
            <v>5080</v>
          </cell>
          <cell r="H516" t="str">
            <v>CLUTCH SPARES</v>
          </cell>
          <cell r="I516">
            <v>0.28000000000000003</v>
          </cell>
        </row>
        <row r="517">
          <cell r="A517" t="str">
            <v>520JT01575</v>
          </cell>
          <cell r="B517" t="str">
            <v>PL CLUTCH CLBR- 115CC</v>
          </cell>
          <cell r="C517">
            <v>12</v>
          </cell>
          <cell r="D517">
            <v>120</v>
          </cell>
          <cell r="E517">
            <v>50</v>
          </cell>
          <cell r="F517" t="str">
            <v>CLUTCH</v>
          </cell>
          <cell r="G517">
            <v>5080</v>
          </cell>
          <cell r="H517" t="str">
            <v>CLUTCH SPARES</v>
          </cell>
          <cell r="I517">
            <v>0.28000000000000003</v>
          </cell>
        </row>
        <row r="518">
          <cell r="A518" t="str">
            <v>161FC00101</v>
          </cell>
          <cell r="B518" t="str">
            <v>FRICTION CLUTCH CLBR- 115CC</v>
          </cell>
          <cell r="C518">
            <v>47</v>
          </cell>
          <cell r="D518">
            <v>260</v>
          </cell>
          <cell r="E518">
            <v>50</v>
          </cell>
          <cell r="F518" t="str">
            <v>CLUTCH</v>
          </cell>
          <cell r="G518">
            <v>5070</v>
          </cell>
          <cell r="H518" t="str">
            <v>FRICTION</v>
          </cell>
          <cell r="I518">
            <v>0.28000000000000003</v>
          </cell>
        </row>
        <row r="519">
          <cell r="A519">
            <v>1610102701</v>
          </cell>
          <cell r="B519" t="str">
            <v>CL ASSY PLTN</v>
          </cell>
          <cell r="C519">
            <v>1575</v>
          </cell>
          <cell r="D519">
            <v>4</v>
          </cell>
          <cell r="E519">
            <v>50</v>
          </cell>
          <cell r="F519" t="str">
            <v>CLUTCH</v>
          </cell>
          <cell r="G519">
            <v>5080</v>
          </cell>
          <cell r="H519" t="str">
            <v>CLUTCH SPARES</v>
          </cell>
          <cell r="I519">
            <v>0.28000000000000003</v>
          </cell>
        </row>
        <row r="520">
          <cell r="A520" t="str">
            <v>161FZ00522</v>
          </cell>
          <cell r="B520" t="str">
            <v>HUB CLUTCH PLTN</v>
          </cell>
          <cell r="C520">
            <v>160</v>
          </cell>
          <cell r="D520">
            <v>30</v>
          </cell>
          <cell r="E520">
            <v>50</v>
          </cell>
          <cell r="F520" t="str">
            <v>CLUTCH</v>
          </cell>
          <cell r="G520">
            <v>5080</v>
          </cell>
          <cell r="H520" t="str">
            <v>CLUTCH SPARES</v>
          </cell>
          <cell r="I520">
            <v>0.28000000000000003</v>
          </cell>
        </row>
        <row r="521">
          <cell r="A521">
            <v>1610200139</v>
          </cell>
          <cell r="B521" t="str">
            <v>HOUSING CLUTCH ASSLY</v>
          </cell>
          <cell r="C521">
            <v>645</v>
          </cell>
          <cell r="D521">
            <v>4</v>
          </cell>
          <cell r="E521">
            <v>50</v>
          </cell>
          <cell r="F521" t="str">
            <v>CLUTCH</v>
          </cell>
          <cell r="G521">
            <v>5080</v>
          </cell>
          <cell r="H521" t="str">
            <v>CLUTCH SPARES</v>
          </cell>
          <cell r="I521">
            <v>0.28000000000000003</v>
          </cell>
        </row>
        <row r="522">
          <cell r="A522" t="str">
            <v>161PP00117</v>
          </cell>
          <cell r="B522" t="str">
            <v>WHEEL CLUTCH PLTN</v>
          </cell>
          <cell r="C522">
            <v>113</v>
          </cell>
          <cell r="D522">
            <v>30</v>
          </cell>
          <cell r="E522">
            <v>50</v>
          </cell>
          <cell r="F522" t="str">
            <v>CLUTCH</v>
          </cell>
          <cell r="G522">
            <v>5080</v>
          </cell>
          <cell r="H522" t="str">
            <v>CLUTCH SPARES</v>
          </cell>
          <cell r="I522">
            <v>0.28000000000000003</v>
          </cell>
        </row>
        <row r="523">
          <cell r="A523">
            <v>1650103201</v>
          </cell>
          <cell r="B523" t="str">
            <v>CLUTCH ASSLY V</v>
          </cell>
          <cell r="C523">
            <v>1820</v>
          </cell>
          <cell r="D523">
            <v>4</v>
          </cell>
          <cell r="E523">
            <v>50</v>
          </cell>
          <cell r="F523" t="str">
            <v>CLUTCH</v>
          </cell>
          <cell r="G523">
            <v>5080</v>
          </cell>
          <cell r="H523" t="str">
            <v>CLUTCH SPARES</v>
          </cell>
          <cell r="I523">
            <v>0.28000000000000003</v>
          </cell>
        </row>
        <row r="524">
          <cell r="A524">
            <v>1650301701</v>
          </cell>
          <cell r="B524" t="str">
            <v>PLATE CLUTCH ASSLY V</v>
          </cell>
          <cell r="C524">
            <v>1110</v>
          </cell>
          <cell r="D524">
            <v>4</v>
          </cell>
          <cell r="E524">
            <v>50</v>
          </cell>
          <cell r="F524" t="str">
            <v>CLUTCH</v>
          </cell>
          <cell r="G524">
            <v>5080</v>
          </cell>
          <cell r="H524" t="str">
            <v>CLUTCH SPARES</v>
          </cell>
          <cell r="I524">
            <v>0.28000000000000003</v>
          </cell>
        </row>
        <row r="525">
          <cell r="A525" t="str">
            <v>165FZ00422</v>
          </cell>
          <cell r="B525" t="str">
            <v>HUB CLUTCH V</v>
          </cell>
          <cell r="C525">
            <v>135</v>
          </cell>
          <cell r="D525">
            <v>30</v>
          </cell>
          <cell r="E525">
            <v>50</v>
          </cell>
          <cell r="F525" t="str">
            <v>CLUTCH</v>
          </cell>
          <cell r="G525">
            <v>5080</v>
          </cell>
          <cell r="H525" t="str">
            <v>CLUTCH SPARES</v>
          </cell>
          <cell r="I525">
            <v>0.28000000000000003</v>
          </cell>
        </row>
        <row r="526">
          <cell r="A526" t="str">
            <v>165FC04975</v>
          </cell>
          <cell r="B526" t="str">
            <v xml:space="preserve"> FRICTION CLUTCH (SET OF 05) V</v>
          </cell>
          <cell r="C526">
            <v>440</v>
          </cell>
          <cell r="D526">
            <v>22</v>
          </cell>
          <cell r="E526">
            <v>50</v>
          </cell>
          <cell r="F526" t="str">
            <v>CLUTCH</v>
          </cell>
          <cell r="G526">
            <v>5080</v>
          </cell>
          <cell r="H526" t="str">
            <v>CLUTCH SPARES</v>
          </cell>
          <cell r="I526">
            <v>0.28000000000000003</v>
          </cell>
        </row>
        <row r="527">
          <cell r="A527" t="str">
            <v>169FW00117</v>
          </cell>
          <cell r="B527" t="str">
            <v>HOUSING CLUTCH DSVR</v>
          </cell>
          <cell r="C527">
            <v>210</v>
          </cell>
          <cell r="D527">
            <v>15</v>
          </cell>
          <cell r="E527">
            <v>50</v>
          </cell>
          <cell r="F527" t="str">
            <v>CLUTCH</v>
          </cell>
          <cell r="G527">
            <v>5080</v>
          </cell>
          <cell r="H527" t="str">
            <v>CLUTCH SPARES</v>
          </cell>
          <cell r="I527">
            <v>0.28000000000000003</v>
          </cell>
        </row>
        <row r="528">
          <cell r="A528">
            <v>1610102901</v>
          </cell>
          <cell r="B528" t="str">
            <v>CLUTCH ASSLY DSVR-125</v>
          </cell>
          <cell r="C528">
            <v>1300</v>
          </cell>
          <cell r="D528">
            <v>4</v>
          </cell>
          <cell r="E528">
            <v>50</v>
          </cell>
          <cell r="F528" t="str">
            <v>CLUTCH</v>
          </cell>
          <cell r="G528">
            <v>5080</v>
          </cell>
          <cell r="H528" t="str">
            <v>CLUTCH SPARES</v>
          </cell>
          <cell r="I528">
            <v>0.28000000000000003</v>
          </cell>
        </row>
        <row r="529">
          <cell r="A529">
            <v>1610103501</v>
          </cell>
          <cell r="B529" t="str">
            <v>CLUTCH ASSLY DSVR-150</v>
          </cell>
          <cell r="C529">
            <v>1430</v>
          </cell>
          <cell r="D529">
            <v>4</v>
          </cell>
          <cell r="E529">
            <v>50</v>
          </cell>
          <cell r="F529" t="str">
            <v>CLUTCH</v>
          </cell>
          <cell r="G529">
            <v>5080</v>
          </cell>
          <cell r="H529" t="str">
            <v>CLUTCH SPARES</v>
          </cell>
          <cell r="I529">
            <v>0.28000000000000003</v>
          </cell>
        </row>
        <row r="530">
          <cell r="A530" t="str">
            <v>161FC02529</v>
          </cell>
          <cell r="B530" t="str">
            <v>FRICTION PLATE DSVR 100 / 125 CC</v>
          </cell>
          <cell r="C530">
            <v>48</v>
          </cell>
          <cell r="D530">
            <v>260</v>
          </cell>
          <cell r="E530">
            <v>50</v>
          </cell>
          <cell r="F530" t="str">
            <v>CLUTCH</v>
          </cell>
          <cell r="G530">
            <v>5070</v>
          </cell>
          <cell r="H530" t="str">
            <v>FRICTION</v>
          </cell>
          <cell r="I530">
            <v>0.28000000000000003</v>
          </cell>
        </row>
        <row r="531">
          <cell r="A531" t="str">
            <v>160FC02101</v>
          </cell>
          <cell r="B531" t="str">
            <v>FRICTION PLATE DSVR 135</v>
          </cell>
          <cell r="C531">
            <v>275</v>
          </cell>
          <cell r="D531">
            <v>52</v>
          </cell>
          <cell r="E531">
            <v>50</v>
          </cell>
          <cell r="F531" t="str">
            <v>CLUTCH</v>
          </cell>
          <cell r="G531">
            <v>5070</v>
          </cell>
          <cell r="H531" t="str">
            <v>FRICTION</v>
          </cell>
          <cell r="I531">
            <v>0.28000000000000003</v>
          </cell>
        </row>
        <row r="532">
          <cell r="A532" t="str">
            <v>169FY00126</v>
          </cell>
          <cell r="B532" t="str">
            <v>HUB CLUTCH ( WITH INSERT) DSVR</v>
          </cell>
          <cell r="C532">
            <v>194</v>
          </cell>
          <cell r="D532">
            <v>30</v>
          </cell>
          <cell r="E532">
            <v>50</v>
          </cell>
          <cell r="F532" t="str">
            <v>CLUTCH</v>
          </cell>
          <cell r="G532">
            <v>5080</v>
          </cell>
          <cell r="H532" t="str">
            <v>CLUTCH SPARES</v>
          </cell>
          <cell r="I532">
            <v>0.28000000000000003</v>
          </cell>
        </row>
        <row r="533">
          <cell r="A533" t="str">
            <v>161FZ00422</v>
          </cell>
          <cell r="B533" t="str">
            <v>HUB CLUTCH ( W/O INSERT) DSVR 100 / 125CC</v>
          </cell>
          <cell r="C533">
            <v>165</v>
          </cell>
          <cell r="D533">
            <v>30</v>
          </cell>
          <cell r="E533">
            <v>50</v>
          </cell>
          <cell r="F533" t="str">
            <v>CLUTCH</v>
          </cell>
          <cell r="G533">
            <v>5080</v>
          </cell>
          <cell r="H533" t="str">
            <v>CLUTCH SPARES</v>
          </cell>
          <cell r="I533">
            <v>0.28000000000000003</v>
          </cell>
        </row>
        <row r="534">
          <cell r="A534">
            <v>1610300701</v>
          </cell>
          <cell r="B534" t="str">
            <v>PLATE CLUTCH ASSY DSVR -125</v>
          </cell>
          <cell r="C534">
            <v>675</v>
          </cell>
          <cell r="D534">
            <v>4</v>
          </cell>
          <cell r="E534">
            <v>50</v>
          </cell>
          <cell r="F534" t="str">
            <v>CLUTCH</v>
          </cell>
          <cell r="G534">
            <v>5080</v>
          </cell>
          <cell r="H534" t="str">
            <v>CLUTCH SPARES</v>
          </cell>
          <cell r="I534">
            <v>0.28000000000000003</v>
          </cell>
        </row>
        <row r="535">
          <cell r="A535">
            <v>1690300701</v>
          </cell>
          <cell r="B535" t="str">
            <v>PLATE CLUTCH ASSY DSVR -135/ DSVR-125/ PLSR - 150 1ST</v>
          </cell>
          <cell r="C535">
            <v>865</v>
          </cell>
          <cell r="D535">
            <v>4</v>
          </cell>
          <cell r="E535">
            <v>50</v>
          </cell>
          <cell r="F535" t="str">
            <v>CLUTCH</v>
          </cell>
          <cell r="G535">
            <v>5080</v>
          </cell>
          <cell r="H535" t="str">
            <v>CLUTCH SPARES</v>
          </cell>
          <cell r="I535">
            <v>0.28000000000000003</v>
          </cell>
        </row>
        <row r="536">
          <cell r="A536" t="str">
            <v>520FN00275</v>
          </cell>
          <cell r="B536" t="str">
            <v>HOLDER PLATE DSVR</v>
          </cell>
          <cell r="C536">
            <v>55</v>
          </cell>
          <cell r="D536">
            <v>50</v>
          </cell>
          <cell r="E536">
            <v>50</v>
          </cell>
          <cell r="F536" t="str">
            <v>CLUTCH</v>
          </cell>
          <cell r="G536">
            <v>5080</v>
          </cell>
          <cell r="H536" t="str">
            <v>CLUTCH SPARES</v>
          </cell>
          <cell r="I536">
            <v>0.28000000000000003</v>
          </cell>
        </row>
        <row r="537">
          <cell r="A537">
            <v>1690300101</v>
          </cell>
          <cell r="B537" t="str">
            <v>PLATE CLUTCH ASSY DSVR</v>
          </cell>
          <cell r="C537">
            <v>1208</v>
          </cell>
          <cell r="D537">
            <v>4</v>
          </cell>
          <cell r="E537">
            <v>50</v>
          </cell>
          <cell r="F537" t="str">
            <v>CLUTCH</v>
          </cell>
          <cell r="G537">
            <v>5080</v>
          </cell>
          <cell r="H537" t="str">
            <v>CLUTCH SPARES</v>
          </cell>
          <cell r="I537">
            <v>0.28000000000000003</v>
          </cell>
        </row>
        <row r="538">
          <cell r="A538" t="str">
            <v>169PP00117</v>
          </cell>
          <cell r="B538" t="str">
            <v>WHEEL CLUTCH DSVR</v>
          </cell>
          <cell r="C538">
            <v>160</v>
          </cell>
          <cell r="D538">
            <v>30</v>
          </cell>
          <cell r="E538">
            <v>50</v>
          </cell>
          <cell r="F538" t="str">
            <v>CLUTCH</v>
          </cell>
          <cell r="G538">
            <v>5080</v>
          </cell>
          <cell r="H538" t="str">
            <v>CLUTCH SPARES</v>
          </cell>
          <cell r="I538">
            <v>0.28000000000000003</v>
          </cell>
        </row>
        <row r="539">
          <cell r="A539" t="str">
            <v>169FW00126</v>
          </cell>
          <cell r="B539" t="str">
            <v>HOUSING CLUTCH PLSR 150CC</v>
          </cell>
          <cell r="C539">
            <v>212</v>
          </cell>
          <cell r="D539">
            <v>15</v>
          </cell>
          <cell r="E539">
            <v>50</v>
          </cell>
          <cell r="F539" t="str">
            <v>CLUTCH</v>
          </cell>
          <cell r="G539">
            <v>5080</v>
          </cell>
          <cell r="H539" t="str">
            <v>CLUTCH SPARES</v>
          </cell>
          <cell r="I539">
            <v>0.28000000000000003</v>
          </cell>
        </row>
        <row r="540">
          <cell r="A540" t="str">
            <v>169FW00526</v>
          </cell>
          <cell r="B540" t="str">
            <v>HOUSING CLUTCH PLSR 180CC</v>
          </cell>
          <cell r="C540">
            <v>200</v>
          </cell>
          <cell r="D540">
            <v>15</v>
          </cell>
          <cell r="E540">
            <v>50</v>
          </cell>
          <cell r="F540" t="str">
            <v>CLUTCH</v>
          </cell>
          <cell r="G540">
            <v>5080</v>
          </cell>
          <cell r="H540" t="str">
            <v>CLUTCH SPARES</v>
          </cell>
          <cell r="I540">
            <v>0.28000000000000003</v>
          </cell>
        </row>
        <row r="541">
          <cell r="A541" t="str">
            <v>169FY00826</v>
          </cell>
          <cell r="B541" t="str">
            <v>HUB CLUTCH PLSR 150CC</v>
          </cell>
          <cell r="C541">
            <v>226</v>
          </cell>
          <cell r="D541">
            <v>30</v>
          </cell>
          <cell r="E541">
            <v>50</v>
          </cell>
          <cell r="F541" t="str">
            <v>CLUTCH</v>
          </cell>
          <cell r="G541">
            <v>5080</v>
          </cell>
          <cell r="H541" t="str">
            <v>CLUTCH SPARES</v>
          </cell>
          <cell r="I541">
            <v>0.28000000000000003</v>
          </cell>
        </row>
        <row r="542">
          <cell r="A542" t="str">
            <v>169FY00426</v>
          </cell>
          <cell r="B542" t="str">
            <v>HUB CLUTCH PLSR 180CC</v>
          </cell>
          <cell r="C542">
            <v>236</v>
          </cell>
          <cell r="D542">
            <v>30</v>
          </cell>
          <cell r="E542">
            <v>50</v>
          </cell>
          <cell r="F542" t="str">
            <v>CLUTCH</v>
          </cell>
          <cell r="G542">
            <v>5080</v>
          </cell>
          <cell r="H542" t="str">
            <v>CLUTCH SPARES</v>
          </cell>
          <cell r="I542">
            <v>0.28000000000000003</v>
          </cell>
        </row>
        <row r="543">
          <cell r="A543">
            <v>1690300201</v>
          </cell>
          <cell r="B543" t="str">
            <v>PL CL ASSY PLSR 150</v>
          </cell>
          <cell r="C543">
            <v>945</v>
          </cell>
          <cell r="D543">
            <v>4</v>
          </cell>
          <cell r="E543">
            <v>50</v>
          </cell>
          <cell r="F543" t="str">
            <v>CLUTCH</v>
          </cell>
          <cell r="G543">
            <v>5080</v>
          </cell>
          <cell r="H543" t="str">
            <v>CLUTCH SPARES</v>
          </cell>
          <cell r="I543">
            <v>0.28000000000000003</v>
          </cell>
        </row>
        <row r="544">
          <cell r="A544">
            <v>1690300301</v>
          </cell>
          <cell r="B544" t="str">
            <v>PL CLUTCH ASSY PLSR 180CC</v>
          </cell>
          <cell r="C544">
            <v>1820</v>
          </cell>
          <cell r="D544">
            <v>4</v>
          </cell>
          <cell r="E544">
            <v>50</v>
          </cell>
          <cell r="F544" t="str">
            <v>CLUTCH</v>
          </cell>
          <cell r="G544">
            <v>5080</v>
          </cell>
          <cell r="H544" t="str">
            <v>CLUTCH SPARES</v>
          </cell>
          <cell r="I544">
            <v>0.28000000000000003</v>
          </cell>
        </row>
        <row r="545">
          <cell r="A545" t="str">
            <v>169PP00117</v>
          </cell>
          <cell r="B545" t="str">
            <v>WHEEL CLUTCH PLSR 150/180CC</v>
          </cell>
          <cell r="C545">
            <v>160</v>
          </cell>
          <cell r="D545">
            <v>30</v>
          </cell>
          <cell r="E545">
            <v>50</v>
          </cell>
          <cell r="F545" t="str">
            <v>CLUTCH</v>
          </cell>
          <cell r="G545">
            <v>5080</v>
          </cell>
          <cell r="H545" t="str">
            <v>CLUTCH SPARES</v>
          </cell>
          <cell r="I545">
            <v>0.28000000000000003</v>
          </cell>
        </row>
        <row r="546">
          <cell r="A546" t="str">
            <v>169FC00229</v>
          </cell>
          <cell r="B546" t="str">
            <v>FRICTION CLUTCH PLSR UPG</v>
          </cell>
          <cell r="C546">
            <v>57</v>
          </cell>
          <cell r="D546">
            <v>240</v>
          </cell>
          <cell r="E546">
            <v>50</v>
          </cell>
          <cell r="F546" t="str">
            <v>CLUTCH</v>
          </cell>
          <cell r="G546">
            <v>5070</v>
          </cell>
          <cell r="H546" t="str">
            <v>FRICTION</v>
          </cell>
          <cell r="I546">
            <v>0.28000000000000003</v>
          </cell>
        </row>
        <row r="547">
          <cell r="A547" t="str">
            <v>169FW00526</v>
          </cell>
          <cell r="B547" t="str">
            <v>HOUSING CLUTCH PLSR UPG</v>
          </cell>
          <cell r="C547">
            <v>200</v>
          </cell>
          <cell r="D547">
            <v>15</v>
          </cell>
          <cell r="E547">
            <v>50</v>
          </cell>
          <cell r="F547" t="str">
            <v>CLUTCH</v>
          </cell>
          <cell r="G547">
            <v>5080</v>
          </cell>
          <cell r="H547" t="str">
            <v>CLUTCH SPARES</v>
          </cell>
          <cell r="I547">
            <v>0.28000000000000003</v>
          </cell>
        </row>
        <row r="548">
          <cell r="A548" t="str">
            <v>169FY00626</v>
          </cell>
          <cell r="B548" t="str">
            <v>HUB CLUTCH PLSR UPG</v>
          </cell>
          <cell r="C548">
            <v>225</v>
          </cell>
          <cell r="D548">
            <v>30</v>
          </cell>
          <cell r="E548">
            <v>50</v>
          </cell>
          <cell r="F548" t="str">
            <v>CLUTCH</v>
          </cell>
          <cell r="G548">
            <v>5080</v>
          </cell>
          <cell r="H548" t="str">
            <v>CLUTCH SPARES</v>
          </cell>
          <cell r="I548">
            <v>0.28000000000000003</v>
          </cell>
        </row>
        <row r="549">
          <cell r="A549" t="str">
            <v>520JT00275</v>
          </cell>
          <cell r="B549" t="str">
            <v>PLATE CLUTCH PLSR UPG</v>
          </cell>
          <cell r="C549">
            <v>32</v>
          </cell>
          <cell r="D549">
            <v>75</v>
          </cell>
          <cell r="E549">
            <v>50</v>
          </cell>
          <cell r="F549" t="str">
            <v>CLUTCH</v>
          </cell>
          <cell r="G549">
            <v>5080</v>
          </cell>
          <cell r="H549" t="str">
            <v>CLUTCH SPARES</v>
          </cell>
          <cell r="I549">
            <v>0.28000000000000003</v>
          </cell>
        </row>
        <row r="550">
          <cell r="A550" t="str">
            <v>16BFC00375</v>
          </cell>
          <cell r="B550" t="str">
            <v>PAPER FRICTION SET UG-3 (Set of 5)</v>
          </cell>
          <cell r="C550">
            <v>675</v>
          </cell>
          <cell r="D550">
            <v>22</v>
          </cell>
          <cell r="E550">
            <v>50</v>
          </cell>
          <cell r="F550" t="str">
            <v>CLUTCH</v>
          </cell>
          <cell r="G550">
            <v>5070</v>
          </cell>
          <cell r="H550" t="str">
            <v>FRICTION</v>
          </cell>
          <cell r="I550">
            <v>0.28000000000000003</v>
          </cell>
        </row>
        <row r="551">
          <cell r="A551" t="str">
            <v>520FY02375</v>
          </cell>
          <cell r="B551" t="str">
            <v>HUB CLUTCH PLSR 150CC UPG-3</v>
          </cell>
          <cell r="C551">
            <v>235</v>
          </cell>
          <cell r="D551">
            <v>30</v>
          </cell>
          <cell r="E551">
            <v>50</v>
          </cell>
          <cell r="F551" t="str">
            <v>CLUTCH</v>
          </cell>
          <cell r="G551">
            <v>5080</v>
          </cell>
          <cell r="H551" t="str">
            <v>CLUTCH SPARES</v>
          </cell>
          <cell r="I551">
            <v>0.28000000000000003</v>
          </cell>
        </row>
        <row r="552">
          <cell r="A552" t="str">
            <v>520PP04375</v>
          </cell>
          <cell r="B552" t="str">
            <v>WHEEL CLUTCH PLSR 150/180 UPG-3</v>
          </cell>
          <cell r="C552">
            <v>150</v>
          </cell>
          <cell r="D552">
            <v>30</v>
          </cell>
          <cell r="E552">
            <v>50</v>
          </cell>
          <cell r="F552" t="str">
            <v>CLUTCH</v>
          </cell>
          <cell r="G552">
            <v>5080</v>
          </cell>
          <cell r="H552" t="str">
            <v>CLUTCH SPARES</v>
          </cell>
          <cell r="I552">
            <v>0.28000000000000003</v>
          </cell>
        </row>
        <row r="553">
          <cell r="A553" t="str">
            <v>520FC02375</v>
          </cell>
          <cell r="B553" t="str">
            <v>FRICTION CLUTCH SET PLSR UPG -3</v>
          </cell>
          <cell r="C553">
            <v>250</v>
          </cell>
          <cell r="D553">
            <v>48</v>
          </cell>
          <cell r="E553">
            <v>50</v>
          </cell>
          <cell r="F553" t="str">
            <v>CLUTCH</v>
          </cell>
          <cell r="G553">
            <v>5070</v>
          </cell>
          <cell r="H553" t="str">
            <v>FRICTION</v>
          </cell>
          <cell r="I553">
            <v>0.28000000000000003</v>
          </cell>
        </row>
        <row r="554">
          <cell r="A554" t="str">
            <v>520FW02502</v>
          </cell>
          <cell r="B554" t="str">
            <v>HOUSING CLUTCH PLSR 150/180 UPG-3</v>
          </cell>
          <cell r="C554">
            <v>255</v>
          </cell>
          <cell r="D554">
            <v>15</v>
          </cell>
          <cell r="E554">
            <v>50</v>
          </cell>
          <cell r="F554" t="str">
            <v>CLUTCH</v>
          </cell>
          <cell r="G554">
            <v>5080</v>
          </cell>
          <cell r="H554" t="str">
            <v>CLUTCH SPARES</v>
          </cell>
          <cell r="I554">
            <v>0.28000000000000003</v>
          </cell>
        </row>
        <row r="555">
          <cell r="A555">
            <v>1690300801</v>
          </cell>
          <cell r="B555" t="str">
            <v>PLATE CLUTCH ASSLY PLSR UG-4</v>
          </cell>
          <cell r="C555">
            <v>1475</v>
          </cell>
          <cell r="D555">
            <v>4</v>
          </cell>
          <cell r="E555">
            <v>50</v>
          </cell>
          <cell r="F555" t="str">
            <v>CLUTCH</v>
          </cell>
          <cell r="G555">
            <v>5080</v>
          </cell>
          <cell r="H555" t="str">
            <v>CLUTCH SPARES</v>
          </cell>
          <cell r="I555">
            <v>0.28000000000000003</v>
          </cell>
        </row>
        <row r="556">
          <cell r="A556">
            <v>1690101101</v>
          </cell>
          <cell r="B556" t="str">
            <v>CLUTCH ASSLY PLSR UG-4</v>
          </cell>
          <cell r="C556">
            <v>2675</v>
          </cell>
          <cell r="D556">
            <v>4</v>
          </cell>
          <cell r="E556">
            <v>50</v>
          </cell>
          <cell r="F556" t="str">
            <v>CLUTCH</v>
          </cell>
          <cell r="G556">
            <v>5080</v>
          </cell>
          <cell r="H556" t="str">
            <v>CLUTCH SPARES</v>
          </cell>
          <cell r="I556">
            <v>0.28000000000000003</v>
          </cell>
        </row>
        <row r="557">
          <cell r="A557" t="str">
            <v>169JT06375</v>
          </cell>
          <cell r="B557" t="str">
            <v>PLATE CLUTCH SET PLSR UG-4</v>
          </cell>
          <cell r="C557">
            <v>223</v>
          </cell>
          <cell r="D557">
            <v>30</v>
          </cell>
          <cell r="E557">
            <v>50</v>
          </cell>
          <cell r="F557" t="str">
            <v>CLUTCH</v>
          </cell>
          <cell r="G557">
            <v>5080</v>
          </cell>
          <cell r="H557" t="str">
            <v>CLUTCH SPARES</v>
          </cell>
          <cell r="I557">
            <v>0.28000000000000003</v>
          </cell>
        </row>
        <row r="558">
          <cell r="A558" t="str">
            <v>169FZ00322</v>
          </cell>
          <cell r="B558" t="str">
            <v>HUB CLUTCH PLSR UG-4</v>
          </cell>
          <cell r="C558">
            <v>165</v>
          </cell>
          <cell r="D558">
            <v>30</v>
          </cell>
          <cell r="E558">
            <v>50</v>
          </cell>
          <cell r="F558" t="str">
            <v>CLUTCH</v>
          </cell>
          <cell r="G558">
            <v>5080</v>
          </cell>
          <cell r="H558" t="str">
            <v>CLUTCH SPARES</v>
          </cell>
          <cell r="I558">
            <v>0.28000000000000003</v>
          </cell>
        </row>
        <row r="559">
          <cell r="A559" t="str">
            <v>169FC01975</v>
          </cell>
          <cell r="B559" t="str">
            <v>FRICTION CLUTCH SET PLSR UG-4 (SET -5)</v>
          </cell>
          <cell r="C559">
            <v>440</v>
          </cell>
          <cell r="D559">
            <v>22</v>
          </cell>
          <cell r="E559">
            <v>50</v>
          </cell>
          <cell r="F559" t="str">
            <v>CLUTCH</v>
          </cell>
          <cell r="G559">
            <v>5070</v>
          </cell>
          <cell r="H559" t="str">
            <v>FRICTION</v>
          </cell>
          <cell r="I559">
            <v>0.28000000000000003</v>
          </cell>
        </row>
        <row r="560">
          <cell r="A560" t="str">
            <v>165FC00429</v>
          </cell>
          <cell r="B560" t="str">
            <v>FRICTION CLUTCH XD 125CC</v>
          </cell>
          <cell r="C560">
            <v>65</v>
          </cell>
          <cell r="D560">
            <v>208</v>
          </cell>
          <cell r="E560">
            <v>50</v>
          </cell>
          <cell r="F560" t="str">
            <v>CLUTCH</v>
          </cell>
          <cell r="G560">
            <v>5070</v>
          </cell>
          <cell r="H560" t="str">
            <v>FRICTION</v>
          </cell>
          <cell r="I560">
            <v>0.28000000000000003</v>
          </cell>
        </row>
        <row r="561">
          <cell r="A561">
            <v>1650100701</v>
          </cell>
          <cell r="B561" t="str">
            <v>CLUTCH ASSLY XD-125 / 135</v>
          </cell>
          <cell r="C561">
            <v>1520</v>
          </cell>
          <cell r="D561">
            <v>4</v>
          </cell>
          <cell r="E561">
            <v>50</v>
          </cell>
          <cell r="F561" t="str">
            <v>CLUTCH</v>
          </cell>
          <cell r="G561">
            <v>5080</v>
          </cell>
          <cell r="H561" t="str">
            <v>CLUTCH SPARES</v>
          </cell>
          <cell r="I561">
            <v>0.28000000000000003</v>
          </cell>
        </row>
        <row r="562">
          <cell r="A562" t="str">
            <v>165FC00329</v>
          </cell>
          <cell r="B562" t="str">
            <v>FRICTION CLUTCH REDUCE XD 125CC</v>
          </cell>
          <cell r="C562">
            <v>66</v>
          </cell>
          <cell r="D562">
            <v>225</v>
          </cell>
          <cell r="E562">
            <v>50</v>
          </cell>
          <cell r="F562" t="str">
            <v>CLUTCH</v>
          </cell>
          <cell r="G562">
            <v>5070</v>
          </cell>
          <cell r="H562" t="str">
            <v>FRICTION</v>
          </cell>
          <cell r="I562">
            <v>0.28000000000000003</v>
          </cell>
        </row>
        <row r="563">
          <cell r="A563" t="str">
            <v>165FW00333</v>
          </cell>
          <cell r="B563" t="str">
            <v>HOUSING CLUTCH XD 125CC</v>
          </cell>
          <cell r="C563">
            <v>189</v>
          </cell>
          <cell r="D563">
            <v>15</v>
          </cell>
          <cell r="E563">
            <v>50</v>
          </cell>
          <cell r="F563" t="str">
            <v>CLUTCH</v>
          </cell>
          <cell r="G563">
            <v>5080</v>
          </cell>
          <cell r="H563" t="str">
            <v>CLUTCH SPARES</v>
          </cell>
          <cell r="I563">
            <v>0.28000000000000003</v>
          </cell>
        </row>
        <row r="564">
          <cell r="A564">
            <v>1650300501</v>
          </cell>
          <cell r="B564" t="str">
            <v>PLATE CLUTCH ASSY XD 135</v>
          </cell>
          <cell r="C564">
            <v>865</v>
          </cell>
          <cell r="D564">
            <v>4</v>
          </cell>
          <cell r="E564">
            <v>50</v>
          </cell>
          <cell r="F564" t="str">
            <v>CLUTCH</v>
          </cell>
          <cell r="G564">
            <v>5080</v>
          </cell>
          <cell r="H564" t="str">
            <v>CLUTCH SPARES</v>
          </cell>
          <cell r="I564">
            <v>0.28000000000000003</v>
          </cell>
        </row>
        <row r="565">
          <cell r="A565">
            <v>1650200339</v>
          </cell>
          <cell r="B565" t="str">
            <v>HOUSING CLUTCH ASSY XD 125CC</v>
          </cell>
          <cell r="C565">
            <v>578</v>
          </cell>
          <cell r="D565">
            <v>4</v>
          </cell>
          <cell r="E565">
            <v>50</v>
          </cell>
          <cell r="F565" t="str">
            <v>CLUTCH</v>
          </cell>
          <cell r="G565">
            <v>5080</v>
          </cell>
          <cell r="H565" t="str">
            <v>CLUTCH SPARES</v>
          </cell>
          <cell r="I565">
            <v>0.28000000000000003</v>
          </cell>
        </row>
        <row r="566">
          <cell r="A566" t="str">
            <v>165FZ00222</v>
          </cell>
          <cell r="B566" t="str">
            <v>HUB CLUTCH XD 125CC</v>
          </cell>
          <cell r="C566">
            <v>96</v>
          </cell>
          <cell r="D566">
            <v>30</v>
          </cell>
          <cell r="E566">
            <v>50</v>
          </cell>
          <cell r="F566" t="str">
            <v>CLUTCH</v>
          </cell>
          <cell r="G566">
            <v>5080</v>
          </cell>
          <cell r="H566" t="str">
            <v>CLUTCH SPARES</v>
          </cell>
          <cell r="I566">
            <v>0.28000000000000003</v>
          </cell>
        </row>
        <row r="567">
          <cell r="A567" t="str">
            <v>520JT00675</v>
          </cell>
          <cell r="B567" t="str">
            <v>PLATE CLUTCH XD 125CC</v>
          </cell>
          <cell r="C567">
            <v>33</v>
          </cell>
          <cell r="D567">
            <v>120</v>
          </cell>
          <cell r="E567">
            <v>50</v>
          </cell>
          <cell r="F567" t="str">
            <v>CLUTCH</v>
          </cell>
          <cell r="G567">
            <v>5080</v>
          </cell>
          <cell r="H567" t="str">
            <v>CLUTCH SPARES</v>
          </cell>
          <cell r="I567">
            <v>0.28000000000000003</v>
          </cell>
        </row>
        <row r="568">
          <cell r="A568" t="str">
            <v>520JT05075</v>
          </cell>
          <cell r="B568" t="str">
            <v>PLATE CLUTCH XD 135CC</v>
          </cell>
          <cell r="C568">
            <v>46</v>
          </cell>
          <cell r="D568">
            <v>120</v>
          </cell>
          <cell r="E568">
            <v>50</v>
          </cell>
          <cell r="F568" t="str">
            <v>CLUTCH</v>
          </cell>
          <cell r="G568">
            <v>5080</v>
          </cell>
          <cell r="H568" t="str">
            <v>CLUTCH SPARES</v>
          </cell>
          <cell r="I568">
            <v>0.28000000000000003</v>
          </cell>
        </row>
        <row r="569">
          <cell r="A569" t="str">
            <v>520PL03575</v>
          </cell>
          <cell r="B569" t="str">
            <v>PLATE JUDDER XD 125CC</v>
          </cell>
          <cell r="C569">
            <v>57</v>
          </cell>
          <cell r="D569">
            <v>50</v>
          </cell>
          <cell r="E569">
            <v>50</v>
          </cell>
          <cell r="F569" t="str">
            <v>CLUTCH</v>
          </cell>
          <cell r="G569">
            <v>5080</v>
          </cell>
          <cell r="H569" t="str">
            <v>CLUTCH SPARES</v>
          </cell>
          <cell r="I569">
            <v>0.28000000000000003</v>
          </cell>
        </row>
        <row r="570">
          <cell r="A570" t="str">
            <v>165PP00517</v>
          </cell>
          <cell r="B570" t="str">
            <v>WHEEL CLUTCH XD 125CC</v>
          </cell>
          <cell r="C570">
            <v>79</v>
          </cell>
          <cell r="D570">
            <v>30</v>
          </cell>
          <cell r="E570">
            <v>50</v>
          </cell>
          <cell r="F570" t="str">
            <v>CLUTCH</v>
          </cell>
          <cell r="G570">
            <v>5080</v>
          </cell>
          <cell r="H570" t="str">
            <v>CLUTCH SPARES</v>
          </cell>
          <cell r="I570">
            <v>0.28000000000000003</v>
          </cell>
        </row>
        <row r="571">
          <cell r="A571">
            <v>1650101201</v>
          </cell>
          <cell r="B571" t="str">
            <v>CLUTCH ASSLY-BXR-150 CC</v>
          </cell>
          <cell r="C571">
            <v>1620</v>
          </cell>
          <cell r="D571">
            <v>4</v>
          </cell>
          <cell r="E571">
            <v>50</v>
          </cell>
          <cell r="F571" t="str">
            <v>CLUTCH</v>
          </cell>
          <cell r="G571">
            <v>5080</v>
          </cell>
          <cell r="H571" t="str">
            <v>CLUTCH SPARES</v>
          </cell>
          <cell r="I571">
            <v>0.28000000000000003</v>
          </cell>
        </row>
        <row r="572">
          <cell r="A572" t="str">
            <v>165FZ00322</v>
          </cell>
          <cell r="B572" t="str">
            <v>HUB CLUTCH BXR-150 CC</v>
          </cell>
          <cell r="C572">
            <v>146</v>
          </cell>
          <cell r="D572">
            <v>30</v>
          </cell>
          <cell r="E572">
            <v>50</v>
          </cell>
          <cell r="F572" t="str">
            <v>CLUTCH</v>
          </cell>
          <cell r="G572">
            <v>5080</v>
          </cell>
          <cell r="H572" t="str">
            <v>CLUTCH SPARES</v>
          </cell>
          <cell r="I572">
            <v>0.28000000000000003</v>
          </cell>
        </row>
        <row r="573">
          <cell r="A573" t="str">
            <v>165FW00333</v>
          </cell>
          <cell r="B573" t="str">
            <v>HOUSING CLUTCH BXR-150 CC</v>
          </cell>
          <cell r="C573">
            <v>189</v>
          </cell>
          <cell r="D573">
            <v>15</v>
          </cell>
          <cell r="E573">
            <v>50</v>
          </cell>
          <cell r="F573" t="str">
            <v>CLUTCH</v>
          </cell>
          <cell r="G573">
            <v>5080</v>
          </cell>
          <cell r="H573" t="str">
            <v>CLUTCH SPARES</v>
          </cell>
          <cell r="I573">
            <v>0.28000000000000003</v>
          </cell>
        </row>
        <row r="574">
          <cell r="A574" t="str">
            <v>165PP00517</v>
          </cell>
          <cell r="B574" t="str">
            <v>WHEEL CLUTCH BXR- 150 CC</v>
          </cell>
          <cell r="C574">
            <v>79</v>
          </cell>
          <cell r="D574">
            <v>30</v>
          </cell>
          <cell r="E574">
            <v>50</v>
          </cell>
          <cell r="F574" t="str">
            <v>CLUTCH</v>
          </cell>
          <cell r="G574">
            <v>5080</v>
          </cell>
          <cell r="H574" t="str">
            <v>CLUTCH SPARES</v>
          </cell>
          <cell r="I574">
            <v>0.28000000000000003</v>
          </cell>
        </row>
        <row r="575">
          <cell r="A575" t="str">
            <v>165FC01829</v>
          </cell>
          <cell r="B575" t="str">
            <v>FRICTION CLUTCH BXR-150 CC</v>
          </cell>
          <cell r="C575">
            <v>71</v>
          </cell>
          <cell r="D575">
            <v>260</v>
          </cell>
          <cell r="E575">
            <v>50</v>
          </cell>
          <cell r="F575" t="str">
            <v>CLUTCH</v>
          </cell>
          <cell r="G575">
            <v>5070</v>
          </cell>
          <cell r="H575" t="str">
            <v>FRICTION</v>
          </cell>
          <cell r="I575">
            <v>0.28000000000000003</v>
          </cell>
        </row>
        <row r="576">
          <cell r="A576" t="str">
            <v>161FZ00322</v>
          </cell>
          <cell r="B576" t="str">
            <v>HUB CLUTCH DSVR 100CC</v>
          </cell>
          <cell r="C576">
            <v>163</v>
          </cell>
          <cell r="D576">
            <v>30</v>
          </cell>
          <cell r="E576">
            <v>50</v>
          </cell>
          <cell r="F576" t="str">
            <v>CLUTCH</v>
          </cell>
          <cell r="G576">
            <v>5080</v>
          </cell>
          <cell r="H576" t="str">
            <v>CLUTCH SPARES</v>
          </cell>
          <cell r="I576">
            <v>0.28000000000000003</v>
          </cell>
        </row>
        <row r="577">
          <cell r="A577" t="str">
            <v>161PP00217</v>
          </cell>
          <cell r="B577" t="str">
            <v>WHEEL CLUTCH DSVR 100CC</v>
          </cell>
          <cell r="C577">
            <v>106</v>
          </cell>
          <cell r="D577">
            <v>30</v>
          </cell>
          <cell r="E577">
            <v>50</v>
          </cell>
          <cell r="F577" t="str">
            <v>CLUTCH</v>
          </cell>
          <cell r="G577">
            <v>5080</v>
          </cell>
          <cell r="H577" t="str">
            <v>CLUTCH SPARES</v>
          </cell>
          <cell r="I577">
            <v>0.28000000000000003</v>
          </cell>
        </row>
        <row r="578">
          <cell r="A578" t="str">
            <v>161FN00375</v>
          </cell>
          <cell r="B578" t="str">
            <v>HOLDER CLUTCH DSVR 100CC</v>
          </cell>
          <cell r="C578">
            <v>33</v>
          </cell>
          <cell r="D578">
            <v>50</v>
          </cell>
          <cell r="E578">
            <v>50</v>
          </cell>
          <cell r="F578" t="str">
            <v>CLUTCH</v>
          </cell>
          <cell r="G578">
            <v>5080</v>
          </cell>
          <cell r="H578" t="str">
            <v>CLUTCH SPARES</v>
          </cell>
          <cell r="I578">
            <v>0.28000000000000003</v>
          </cell>
        </row>
        <row r="579">
          <cell r="A579">
            <v>1610100501</v>
          </cell>
          <cell r="B579" t="str">
            <v>CLUTCH ASSY DSVR 100CC</v>
          </cell>
          <cell r="C579">
            <v>1382</v>
          </cell>
          <cell r="D579">
            <v>4</v>
          </cell>
          <cell r="E579">
            <v>50</v>
          </cell>
          <cell r="F579" t="str">
            <v>CLUTCH</v>
          </cell>
          <cell r="G579">
            <v>5080</v>
          </cell>
          <cell r="H579" t="str">
            <v>CLUTCH SPARES</v>
          </cell>
          <cell r="I579">
            <v>0.28000000000000003</v>
          </cell>
        </row>
        <row r="580">
          <cell r="A580" t="str">
            <v>161FC02529</v>
          </cell>
          <cell r="B580" t="str">
            <v>FRICTION PLATE DSVR 100 / 125 CC</v>
          </cell>
          <cell r="C580">
            <v>48</v>
          </cell>
          <cell r="D580">
            <v>260</v>
          </cell>
          <cell r="E580">
            <v>50</v>
          </cell>
          <cell r="F580" t="str">
            <v>CLUTCH</v>
          </cell>
          <cell r="G580">
            <v>5070</v>
          </cell>
          <cell r="H580" t="str">
            <v>FRICTION</v>
          </cell>
          <cell r="I580">
            <v>0.28000000000000003</v>
          </cell>
        </row>
        <row r="581">
          <cell r="A581">
            <v>1610200239</v>
          </cell>
          <cell r="B581" t="str">
            <v>HOUSING CLUTCH ASSY DSVR 100CC</v>
          </cell>
          <cell r="C581">
            <v>735</v>
          </cell>
          <cell r="D581">
            <v>4</v>
          </cell>
          <cell r="E581">
            <v>50</v>
          </cell>
          <cell r="F581" t="str">
            <v>CLUTCH</v>
          </cell>
          <cell r="G581">
            <v>5080</v>
          </cell>
          <cell r="H581" t="str">
            <v>CLUTCH SPARES</v>
          </cell>
          <cell r="I581">
            <v>0.28000000000000003</v>
          </cell>
        </row>
        <row r="582">
          <cell r="A582">
            <v>1610300301</v>
          </cell>
          <cell r="B582" t="str">
            <v>CLUTCH PLATE ASSY DSVR 100CC</v>
          </cell>
          <cell r="C582">
            <v>672</v>
          </cell>
          <cell r="D582">
            <v>4</v>
          </cell>
          <cell r="E582">
            <v>50</v>
          </cell>
          <cell r="F582" t="str">
            <v>CLUTCH</v>
          </cell>
          <cell r="G582">
            <v>5080</v>
          </cell>
          <cell r="H582" t="str">
            <v>CLUTCH SPARES</v>
          </cell>
          <cell r="I582">
            <v>0.28000000000000003</v>
          </cell>
        </row>
        <row r="583">
          <cell r="A583" t="str">
            <v>520JT00175</v>
          </cell>
          <cell r="B583" t="str">
            <v>PLATE CLUTCH DSVR 100CC</v>
          </cell>
          <cell r="C583">
            <v>13</v>
          </cell>
          <cell r="D583">
            <v>75</v>
          </cell>
          <cell r="E583">
            <v>50</v>
          </cell>
          <cell r="F583" t="str">
            <v>CLUTCH</v>
          </cell>
          <cell r="G583">
            <v>5080</v>
          </cell>
          <cell r="H583" t="str">
            <v>CLUTCH SPARES</v>
          </cell>
          <cell r="I583">
            <v>0.28000000000000003</v>
          </cell>
        </row>
        <row r="584">
          <cell r="A584" t="str">
            <v>161FW00233</v>
          </cell>
          <cell r="B584" t="str">
            <v>HOUSING CLUTCH DSVR 100CC</v>
          </cell>
          <cell r="C584">
            <v>184</v>
          </cell>
          <cell r="D584">
            <v>15</v>
          </cell>
          <cell r="E584">
            <v>50</v>
          </cell>
          <cell r="F584" t="str">
            <v>CLUTCH</v>
          </cell>
          <cell r="G584">
            <v>5080</v>
          </cell>
          <cell r="H584" t="str">
            <v>CLUTCH SPARES</v>
          </cell>
          <cell r="I584">
            <v>0.28000000000000003</v>
          </cell>
        </row>
        <row r="585">
          <cell r="A585" t="str">
            <v>165FC04175</v>
          </cell>
          <cell r="B585" t="str">
            <v>PAPER FRICTION SET HRO GLMR (Set of 5)</v>
          </cell>
          <cell r="C585">
            <v>550</v>
          </cell>
          <cell r="D585">
            <v>22</v>
          </cell>
          <cell r="E585">
            <v>50</v>
          </cell>
          <cell r="F585" t="str">
            <v>CLUTCH</v>
          </cell>
          <cell r="G585">
            <v>5070</v>
          </cell>
          <cell r="H585" t="str">
            <v>FRICTION</v>
          </cell>
          <cell r="I585">
            <v>0.28000000000000003</v>
          </cell>
        </row>
        <row r="586">
          <cell r="A586" t="str">
            <v>165FC00729</v>
          </cell>
          <cell r="B586" t="str">
            <v>FRICTION CLUTCH HRO SPL</v>
          </cell>
          <cell r="C586">
            <v>40</v>
          </cell>
          <cell r="D586">
            <v>208</v>
          </cell>
          <cell r="E586">
            <v>50</v>
          </cell>
          <cell r="F586" t="str">
            <v>CLUTCH</v>
          </cell>
          <cell r="G586">
            <v>5070</v>
          </cell>
          <cell r="H586" t="str">
            <v>FRICTION</v>
          </cell>
          <cell r="I586">
            <v>0.28000000000000003</v>
          </cell>
        </row>
        <row r="587">
          <cell r="A587" t="str">
            <v>165FC03629</v>
          </cell>
          <cell r="B587" t="str">
            <v>FRICTION CLUTCH HRO SPL (Modified)</v>
          </cell>
          <cell r="C587">
            <v>40</v>
          </cell>
          <cell r="D587">
            <v>208</v>
          </cell>
          <cell r="E587">
            <v>50</v>
          </cell>
          <cell r="F587" t="str">
            <v>CLUTCH</v>
          </cell>
          <cell r="G587">
            <v>5070</v>
          </cell>
          <cell r="H587" t="str">
            <v>FRICTION</v>
          </cell>
          <cell r="I587">
            <v>0.28000000000000003</v>
          </cell>
        </row>
        <row r="588">
          <cell r="A588" t="str">
            <v>520FC01002</v>
          </cell>
          <cell r="B588" t="str">
            <v>FRICTION CLUTCH HRO-CZ/AMBTN</v>
          </cell>
          <cell r="C588">
            <v>42</v>
          </cell>
          <cell r="D588">
            <v>240</v>
          </cell>
          <cell r="E588">
            <v>50</v>
          </cell>
          <cell r="F588" t="str">
            <v>CLUTCH</v>
          </cell>
          <cell r="G588">
            <v>5070</v>
          </cell>
          <cell r="H588" t="str">
            <v>FRICTION</v>
          </cell>
          <cell r="I588">
            <v>0.28000000000000003</v>
          </cell>
        </row>
        <row r="589">
          <cell r="A589" t="str">
            <v>520FC01102</v>
          </cell>
          <cell r="B589" t="str">
            <v>FRICTION CLUTCH SPL/GLMR</v>
          </cell>
          <cell r="C589">
            <v>39</v>
          </cell>
          <cell r="D589">
            <v>240</v>
          </cell>
          <cell r="E589">
            <v>50</v>
          </cell>
          <cell r="F589" t="str">
            <v>CLUTCH</v>
          </cell>
          <cell r="G589">
            <v>5070</v>
          </cell>
          <cell r="H589" t="str">
            <v>FRICTION</v>
          </cell>
          <cell r="I589">
            <v>0.28000000000000003</v>
          </cell>
        </row>
        <row r="590">
          <cell r="A590" t="str">
            <v xml:space="preserve">C2JT00675M </v>
          </cell>
          <cell r="B590" t="str">
            <v>PLATE CLUTCH SET HRO SPL (Set of 3)</v>
          </cell>
          <cell r="C590">
            <v>95</v>
          </cell>
          <cell r="D590">
            <v>35</v>
          </cell>
          <cell r="E590">
            <v>50</v>
          </cell>
          <cell r="F590" t="str">
            <v>CLUTCH</v>
          </cell>
          <cell r="G590">
            <v>5080</v>
          </cell>
          <cell r="H590" t="str">
            <v>CLUTCH SPARES</v>
          </cell>
          <cell r="I590">
            <v>0.28000000000000003</v>
          </cell>
        </row>
        <row r="591">
          <cell r="A591" t="str">
            <v>520FY01875</v>
          </cell>
          <cell r="B591" t="str">
            <v>HUB CLUTCH DWN/ DLX/ PSSN /SPL NXG/
PSSN PRO/ SPL/PLUS</v>
          </cell>
          <cell r="C591">
            <v>222</v>
          </cell>
          <cell r="D591">
            <v>30</v>
          </cell>
          <cell r="E591">
            <v>50</v>
          </cell>
          <cell r="F591" t="str">
            <v>CLUTCH</v>
          </cell>
          <cell r="G591">
            <v>5080</v>
          </cell>
          <cell r="H591" t="str">
            <v>CLUTCH SPARES</v>
          </cell>
          <cell r="I591">
            <v>0.28000000000000003</v>
          </cell>
        </row>
        <row r="592">
          <cell r="A592" t="str">
            <v>520PP01075</v>
          </cell>
          <cell r="B592" t="str">
            <v>WHEEL CLUTCH DWN/ DLX/ PSSN /SPL
NXG/ PSSN PRO/ SPL/ PLUS</v>
          </cell>
          <cell r="C592">
            <v>145</v>
          </cell>
          <cell r="D592">
            <v>30</v>
          </cell>
          <cell r="E592">
            <v>50</v>
          </cell>
          <cell r="F592" t="str">
            <v>CLUTCH</v>
          </cell>
          <cell r="G592">
            <v>5080</v>
          </cell>
          <cell r="H592" t="str">
            <v>CLUTCH SPARES</v>
          </cell>
          <cell r="I592">
            <v>0.28000000000000003</v>
          </cell>
        </row>
        <row r="593">
          <cell r="A593" t="str">
            <v>520FY02202</v>
          </cell>
          <cell r="B593" t="str">
            <v>HUB CLUTCH SPR SPL/GLMR</v>
          </cell>
          <cell r="C593">
            <v>225</v>
          </cell>
          <cell r="D593">
            <v>30</v>
          </cell>
          <cell r="E593">
            <v>50</v>
          </cell>
          <cell r="F593" t="str">
            <v>CLUTCH</v>
          </cell>
          <cell r="G593">
            <v>5080</v>
          </cell>
          <cell r="H593" t="str">
            <v>CLUTCH SPARES</v>
          </cell>
          <cell r="I593">
            <v>0.28000000000000003</v>
          </cell>
        </row>
        <row r="594">
          <cell r="A594" t="str">
            <v>520FY01102</v>
          </cell>
          <cell r="B594" t="str">
            <v>HUB CLUTCH KRZM/ZMR</v>
          </cell>
          <cell r="C594">
            <v>230</v>
          </cell>
          <cell r="D594">
            <v>30</v>
          </cell>
          <cell r="E594">
            <v>50</v>
          </cell>
          <cell r="F594" t="str">
            <v>CLUTCH</v>
          </cell>
          <cell r="G594">
            <v>5080</v>
          </cell>
          <cell r="H594" t="str">
            <v>CLUTCH SPARES</v>
          </cell>
          <cell r="I594">
            <v>0.28000000000000003</v>
          </cell>
        </row>
        <row r="595">
          <cell r="A595" t="str">
            <v>520PP01202</v>
          </cell>
          <cell r="B595" t="str">
            <v>WHEEL CLUTCH SPR SPL/GLMR/PGM Fi</v>
          </cell>
          <cell r="C595">
            <v>173</v>
          </cell>
          <cell r="D595">
            <v>30</v>
          </cell>
          <cell r="E595">
            <v>50</v>
          </cell>
          <cell r="F595" t="str">
            <v>CLUTCH</v>
          </cell>
          <cell r="G595">
            <v>5080</v>
          </cell>
          <cell r="H595" t="str">
            <v>CLUTCH SPARES</v>
          </cell>
          <cell r="I595">
            <v>0.28000000000000003</v>
          </cell>
        </row>
        <row r="596">
          <cell r="A596" t="str">
            <v>520PP01402</v>
          </cell>
          <cell r="B596" t="str">
            <v>WHEEL CLUTCH KRZM/ ZMR</v>
          </cell>
          <cell r="C596">
            <v>173</v>
          </cell>
          <cell r="D596">
            <v>30</v>
          </cell>
          <cell r="E596">
            <v>50</v>
          </cell>
          <cell r="F596" t="str">
            <v>CLUTCH</v>
          </cell>
          <cell r="G596">
            <v>5080</v>
          </cell>
          <cell r="H596" t="str">
            <v>CLUTCH SPARES</v>
          </cell>
          <cell r="I596">
            <v>0.28000000000000003</v>
          </cell>
        </row>
        <row r="597">
          <cell r="A597" t="str">
            <v>520FW01702</v>
          </cell>
          <cell r="B597" t="str">
            <v>HOUSING CLUTCH DWN/ DLX/ PSSN /SPL
NXG/ PSSN PRO/SPL/ PLUS</v>
          </cell>
          <cell r="C597">
            <v>225</v>
          </cell>
          <cell r="D597">
            <v>15</v>
          </cell>
          <cell r="E597">
            <v>50</v>
          </cell>
          <cell r="F597" t="str">
            <v>CLUTCH</v>
          </cell>
          <cell r="G597">
            <v>5080</v>
          </cell>
          <cell r="H597" t="str">
            <v>CLUTCH SPARES</v>
          </cell>
          <cell r="I597">
            <v>0.28000000000000003</v>
          </cell>
        </row>
        <row r="598">
          <cell r="A598" t="str">
            <v>160JB00301</v>
          </cell>
          <cell r="B598" t="str">
            <v>BALL CAGE KIT ELCTR</v>
          </cell>
          <cell r="C598">
            <v>70</v>
          </cell>
          <cell r="D598">
            <v>50</v>
          </cell>
          <cell r="E598">
            <v>50</v>
          </cell>
          <cell r="F598" t="str">
            <v>CLUTCH</v>
          </cell>
          <cell r="G598">
            <v>5080</v>
          </cell>
          <cell r="H598" t="str">
            <v>CLUTCH SPARES</v>
          </cell>
          <cell r="I598">
            <v>0.28000000000000003</v>
          </cell>
        </row>
        <row r="599">
          <cell r="A599" t="str">
            <v>16F0100201</v>
          </cell>
          <cell r="B599" t="str">
            <v>CLUTCH ASSY 4 SPEED-5SPLINE (4PLATE)</v>
          </cell>
          <cell r="C599">
            <v>3140</v>
          </cell>
          <cell r="D599">
            <v>4</v>
          </cell>
          <cell r="E599">
            <v>50</v>
          </cell>
          <cell r="F599" t="str">
            <v>CLUTCH</v>
          </cell>
          <cell r="G599">
            <v>5080</v>
          </cell>
          <cell r="H599" t="str">
            <v>CLUTCH SPARES</v>
          </cell>
          <cell r="I599">
            <v>0.28000000000000003</v>
          </cell>
        </row>
        <row r="600">
          <cell r="A600" t="str">
            <v>16F0100101</v>
          </cell>
          <cell r="B600" t="str">
            <v>CLUTCH ASSY 4 SPEED-5SPLINE (5PLATE)</v>
          </cell>
          <cell r="C600">
            <v>3465</v>
          </cell>
          <cell r="D600">
            <v>4</v>
          </cell>
          <cell r="E600">
            <v>50</v>
          </cell>
          <cell r="F600" t="str">
            <v>CLUTCH</v>
          </cell>
          <cell r="G600">
            <v>5080</v>
          </cell>
          <cell r="H600" t="str">
            <v>CLUTCH SPARES</v>
          </cell>
          <cell r="I600">
            <v>0.28000000000000003</v>
          </cell>
        </row>
        <row r="601">
          <cell r="A601" t="str">
            <v>16F0100301</v>
          </cell>
          <cell r="B601" t="str">
            <v>CLUTCH ASSY 5 SPEED-16SPLINE (4PLATE)</v>
          </cell>
          <cell r="C601">
            <v>3212</v>
          </cell>
          <cell r="D601">
            <v>4</v>
          </cell>
          <cell r="E601">
            <v>50</v>
          </cell>
          <cell r="F601" t="str">
            <v>CLUTCH</v>
          </cell>
          <cell r="G601">
            <v>5080</v>
          </cell>
          <cell r="H601" t="str">
            <v>CLUTCH SPARES</v>
          </cell>
          <cell r="I601">
            <v>0.28000000000000003</v>
          </cell>
        </row>
        <row r="602">
          <cell r="A602" t="str">
            <v>16F0100401</v>
          </cell>
          <cell r="B602" t="str">
            <v>CLUTCH ASSY 5 SPEED-16SPLINE (5PLATE)</v>
          </cell>
          <cell r="C602">
            <v>3475</v>
          </cell>
          <cell r="D602">
            <v>4</v>
          </cell>
          <cell r="E602">
            <v>50</v>
          </cell>
          <cell r="F602" t="str">
            <v>CLUTCH</v>
          </cell>
          <cell r="G602">
            <v>5080</v>
          </cell>
          <cell r="H602" t="str">
            <v>CLUTCH SPARES</v>
          </cell>
          <cell r="I602">
            <v>0.28000000000000003</v>
          </cell>
        </row>
        <row r="603">
          <cell r="A603" t="str">
            <v>16J0100101</v>
          </cell>
          <cell r="B603" t="str">
            <v>CLUTCH ASSY RML-6 PLATE (CLSSC)</v>
          </cell>
          <cell r="C603">
            <v>3625</v>
          </cell>
          <cell r="D603">
            <v>4</v>
          </cell>
          <cell r="E603">
            <v>50</v>
          </cell>
          <cell r="F603" t="str">
            <v>CLUTCH</v>
          </cell>
          <cell r="G603">
            <v>5080</v>
          </cell>
          <cell r="H603" t="str">
            <v>CLUTCH SPARES</v>
          </cell>
          <cell r="I603">
            <v>0.28000000000000003</v>
          </cell>
        </row>
        <row r="604">
          <cell r="A604" t="str">
            <v>16J0100201</v>
          </cell>
          <cell r="B604" t="str">
            <v>CLUTCH ASSY RML-7 PLATE(CLSSC-500 CC)</v>
          </cell>
          <cell r="C604">
            <v>3632</v>
          </cell>
          <cell r="D604">
            <v>4</v>
          </cell>
          <cell r="E604">
            <v>50</v>
          </cell>
          <cell r="F604" t="str">
            <v>CLUTCH</v>
          </cell>
          <cell r="G604">
            <v>5080</v>
          </cell>
          <cell r="H604" t="str">
            <v>CLUTCH SPARES</v>
          </cell>
          <cell r="I604">
            <v>0.28000000000000003</v>
          </cell>
        </row>
        <row r="605">
          <cell r="A605" t="str">
            <v>520AM01075</v>
          </cell>
          <cell r="B605" t="str">
            <v>CLUTCH BALL CAGE ELCTR</v>
          </cell>
          <cell r="C605">
            <v>20</v>
          </cell>
          <cell r="D605">
            <v>50</v>
          </cell>
          <cell r="E605">
            <v>50</v>
          </cell>
          <cell r="F605" t="str">
            <v>CLUTCH</v>
          </cell>
          <cell r="G605">
            <v>5080</v>
          </cell>
          <cell r="H605" t="str">
            <v>CLUTCH SPARES</v>
          </cell>
          <cell r="I605">
            <v>0.28000000000000003</v>
          </cell>
        </row>
        <row r="606">
          <cell r="A606" t="str">
            <v>16FFN00939</v>
          </cell>
          <cell r="B606" t="str">
            <v>CLUTCH CAP ASSY ELCTR</v>
          </cell>
          <cell r="C606">
            <v>41</v>
          </cell>
          <cell r="D606">
            <v>50</v>
          </cell>
          <cell r="E606">
            <v>50</v>
          </cell>
          <cell r="F606" t="str">
            <v>CLUTCH</v>
          </cell>
          <cell r="G606">
            <v>5080</v>
          </cell>
          <cell r="H606" t="str">
            <v>CLUTCH SPARES</v>
          </cell>
          <cell r="I606">
            <v>0.28000000000000003</v>
          </cell>
        </row>
        <row r="607">
          <cell r="A607" t="str">
            <v>520JT01075</v>
          </cell>
          <cell r="B607" t="str">
            <v>CLUTCH DISC 4PLATE ELCTR</v>
          </cell>
          <cell r="C607">
            <v>60</v>
          </cell>
          <cell r="D607">
            <v>25</v>
          </cell>
          <cell r="E607">
            <v>50</v>
          </cell>
          <cell r="F607" t="str">
            <v>CLUTCH</v>
          </cell>
          <cell r="G607">
            <v>5080</v>
          </cell>
          <cell r="H607" t="str">
            <v>CLUTCH SPARES</v>
          </cell>
          <cell r="I607">
            <v>0.28000000000000003</v>
          </cell>
        </row>
        <row r="608">
          <cell r="A608" t="str">
            <v>520QZ00275</v>
          </cell>
          <cell r="B608" t="str">
            <v>DUPLEX SPROCKET ELCTR</v>
          </cell>
          <cell r="C608">
            <v>893</v>
          </cell>
          <cell r="D608">
            <v>5</v>
          </cell>
          <cell r="E608">
            <v>50</v>
          </cell>
          <cell r="F608" t="str">
            <v>CLUTCH</v>
          </cell>
          <cell r="G608">
            <v>5080</v>
          </cell>
          <cell r="H608" t="str">
            <v>CLUTCH SPARES</v>
          </cell>
          <cell r="I608">
            <v>0.28000000000000003</v>
          </cell>
        </row>
        <row r="609">
          <cell r="A609" t="str">
            <v>16F0200101</v>
          </cell>
          <cell r="B609" t="str">
            <v>HOUSING CLUTCH ASSY</v>
          </cell>
          <cell r="C609">
            <v>1160</v>
          </cell>
          <cell r="D609">
            <v>4</v>
          </cell>
          <cell r="E609">
            <v>50</v>
          </cell>
          <cell r="F609" t="str">
            <v>CLUTCH</v>
          </cell>
          <cell r="G609">
            <v>5080</v>
          </cell>
          <cell r="H609" t="str">
            <v>CLUTCH SPARES</v>
          </cell>
          <cell r="I609">
            <v>0.28000000000000003</v>
          </cell>
        </row>
        <row r="610">
          <cell r="A610" t="str">
            <v>16FFY00122</v>
          </cell>
          <cell r="B610" t="str">
            <v>CLUTCH CENTER SUB ASSY</v>
          </cell>
          <cell r="C610">
            <v>700</v>
          </cell>
          <cell r="D610">
            <v>4</v>
          </cell>
          <cell r="E610">
            <v>50</v>
          </cell>
          <cell r="F610" t="str">
            <v>CLUTCH</v>
          </cell>
          <cell r="G610">
            <v>5080</v>
          </cell>
          <cell r="H610" t="str">
            <v>CLUTCH SPARES</v>
          </cell>
          <cell r="I610">
            <v>0.28000000000000003</v>
          </cell>
        </row>
        <row r="611">
          <cell r="A611" t="str">
            <v>16FFC00829</v>
          </cell>
          <cell r="B611" t="str">
            <v>FRICTION CLUTCH ELCTR</v>
          </cell>
          <cell r="C611">
            <v>122</v>
          </cell>
          <cell r="D611">
            <v>54</v>
          </cell>
          <cell r="E611">
            <v>50</v>
          </cell>
          <cell r="F611" t="str">
            <v>CLUTCH</v>
          </cell>
          <cell r="G611">
            <v>5070</v>
          </cell>
          <cell r="H611" t="str">
            <v>FRICTION</v>
          </cell>
          <cell r="I611">
            <v>0.28000000000000003</v>
          </cell>
        </row>
        <row r="612">
          <cell r="A612" t="str">
            <v>16FFC00229</v>
          </cell>
          <cell r="B612" t="str">
            <v>FRICTION CLUTCH BONDED ELCTR</v>
          </cell>
          <cell r="C612">
            <v>194</v>
          </cell>
          <cell r="D612">
            <v>54</v>
          </cell>
          <cell r="E612">
            <v>50</v>
          </cell>
          <cell r="F612" t="str">
            <v>CLUTCH</v>
          </cell>
          <cell r="G612">
            <v>5070</v>
          </cell>
          <cell r="H612" t="str">
            <v>FRICTION</v>
          </cell>
          <cell r="I612">
            <v>0.28000000000000003</v>
          </cell>
        </row>
        <row r="613">
          <cell r="A613" t="str">
            <v>16JFC00129</v>
          </cell>
          <cell r="B613" t="str">
            <v>FRICTION CLUTCH RML 6 PLATE / 7 PLATE</v>
          </cell>
          <cell r="C613">
            <v>153</v>
          </cell>
          <cell r="D613">
            <v>54</v>
          </cell>
          <cell r="E613">
            <v>50</v>
          </cell>
          <cell r="F613" t="str">
            <v>CLUTCH</v>
          </cell>
          <cell r="G613">
            <v>5070</v>
          </cell>
          <cell r="H613" t="str">
            <v>FRICTION</v>
          </cell>
          <cell r="I613">
            <v>0.28000000000000003</v>
          </cell>
        </row>
        <row r="614">
          <cell r="A614" t="str">
            <v>16JFZ00175</v>
          </cell>
          <cell r="B614" t="str">
            <v>HUB CLUTCH RML 6 PLATE / 7 PLATE</v>
          </cell>
          <cell r="C614">
            <v>584</v>
          </cell>
          <cell r="D614">
            <v>15</v>
          </cell>
          <cell r="E614">
            <v>50</v>
          </cell>
          <cell r="F614" t="str">
            <v>CLUTCH</v>
          </cell>
          <cell r="G614">
            <v>5080</v>
          </cell>
          <cell r="H614" t="str">
            <v>CLUTCH SPARES</v>
          </cell>
          <cell r="I614">
            <v>0.28000000000000003</v>
          </cell>
        </row>
        <row r="615">
          <cell r="A615" t="str">
            <v>16JPP00117</v>
          </cell>
          <cell r="B615" t="str">
            <v>WHEEL CLUTCH RML 6 PLATE</v>
          </cell>
          <cell r="C615">
            <v>246</v>
          </cell>
          <cell r="D615">
            <v>15</v>
          </cell>
          <cell r="E615">
            <v>50</v>
          </cell>
          <cell r="F615" t="str">
            <v>CLUTCH</v>
          </cell>
          <cell r="G615">
            <v>5080</v>
          </cell>
          <cell r="H615" t="str">
            <v>CLUTCH SPARES</v>
          </cell>
          <cell r="I615">
            <v>0.28000000000000003</v>
          </cell>
        </row>
        <row r="616">
          <cell r="A616" t="str">
            <v>16JPP00217</v>
          </cell>
          <cell r="B616" t="str">
            <v>WHEEL CLUTCH RML 7 PLATE</v>
          </cell>
          <cell r="C616">
            <v>257</v>
          </cell>
          <cell r="D616">
            <v>15</v>
          </cell>
          <cell r="E616">
            <v>50</v>
          </cell>
          <cell r="F616" t="str">
            <v>CLUTCH</v>
          </cell>
          <cell r="G616">
            <v>5080</v>
          </cell>
          <cell r="H616" t="str">
            <v>CLUTCH SPARES</v>
          </cell>
          <cell r="I616">
            <v>0.28000000000000003</v>
          </cell>
        </row>
        <row r="617">
          <cell r="A617" t="str">
            <v>520JT02275</v>
          </cell>
          <cell r="B617" t="str">
            <v>PLATE CLUTCH FLAT ELCTR</v>
          </cell>
          <cell r="C617">
            <v>64</v>
          </cell>
          <cell r="D617">
            <v>25</v>
          </cell>
          <cell r="E617">
            <v>50</v>
          </cell>
          <cell r="F617" t="str">
            <v>CLUTCH</v>
          </cell>
          <cell r="G617">
            <v>5080</v>
          </cell>
          <cell r="H617" t="str">
            <v>CLUTCH SPARES</v>
          </cell>
          <cell r="I617">
            <v>0.28000000000000003</v>
          </cell>
        </row>
        <row r="618">
          <cell r="A618" t="str">
            <v>520JT02075</v>
          </cell>
          <cell r="B618" t="str">
            <v>PLATE CLUTCH FORM 4 PLATE ELCTR</v>
          </cell>
          <cell r="C618">
            <v>167</v>
          </cell>
          <cell r="D618">
            <v>25</v>
          </cell>
          <cell r="E618">
            <v>50</v>
          </cell>
          <cell r="F618" t="str">
            <v>CLUTCH</v>
          </cell>
          <cell r="G618">
            <v>5080</v>
          </cell>
          <cell r="H618" t="str">
            <v>CLUTCH SPARES</v>
          </cell>
          <cell r="I618">
            <v>0.28000000000000003</v>
          </cell>
        </row>
        <row r="619">
          <cell r="A619" t="str">
            <v>520JT01175</v>
          </cell>
          <cell r="B619" t="str">
            <v>PLATE CLUTCH STEEL ELCTR</v>
          </cell>
          <cell r="C619">
            <v>71</v>
          </cell>
          <cell r="D619">
            <v>25</v>
          </cell>
          <cell r="E619">
            <v>50</v>
          </cell>
          <cell r="F619" t="str">
            <v>CLUTCH</v>
          </cell>
          <cell r="G619">
            <v>5080</v>
          </cell>
          <cell r="H619" t="str">
            <v>CLUTCH SPARES</v>
          </cell>
          <cell r="I619">
            <v>0.28000000000000003</v>
          </cell>
        </row>
        <row r="620">
          <cell r="A620" t="str">
            <v>C20100301M</v>
          </cell>
          <cell r="B620" t="str">
            <v>CLUTCH ASSLY RML HMLY</v>
          </cell>
          <cell r="C620">
            <v>4500</v>
          </cell>
          <cell r="D620">
            <v>4</v>
          </cell>
          <cell r="E620">
            <v>50</v>
          </cell>
          <cell r="F620" t="str">
            <v>CLUTCH</v>
          </cell>
          <cell r="G620">
            <v>5080</v>
          </cell>
          <cell r="H620" t="str">
            <v>CLUTCH SPARES</v>
          </cell>
          <cell r="I620">
            <v>0.28000000000000003</v>
          </cell>
        </row>
        <row r="621">
          <cell r="A621" t="str">
            <v>C2PP00375M</v>
          </cell>
          <cell r="B621" t="str">
            <v>WHEEL CLUTCH RML HMLY</v>
          </cell>
          <cell r="C621">
            <v>245</v>
          </cell>
          <cell r="D621">
            <v>8</v>
          </cell>
          <cell r="E621">
            <v>50</v>
          </cell>
          <cell r="F621" t="str">
            <v>CLUTCH</v>
          </cell>
          <cell r="G621">
            <v>5080</v>
          </cell>
          <cell r="H621" t="str">
            <v>CLUTCH SPARES</v>
          </cell>
          <cell r="I621">
            <v>0.28000000000000003</v>
          </cell>
        </row>
        <row r="622">
          <cell r="A622" t="str">
            <v>C2FY00275M</v>
          </cell>
          <cell r="B622" t="str">
            <v>HUB CLUTCH RML HMLY</v>
          </cell>
          <cell r="C622">
            <v>455</v>
          </cell>
          <cell r="D622">
            <v>8</v>
          </cell>
          <cell r="E622">
            <v>50</v>
          </cell>
          <cell r="F622" t="str">
            <v>CLUTCH</v>
          </cell>
          <cell r="G622">
            <v>5080</v>
          </cell>
          <cell r="H622" t="str">
            <v>CLUTCH SPARES</v>
          </cell>
          <cell r="I622">
            <v>0.28000000000000003</v>
          </cell>
        </row>
        <row r="623">
          <cell r="A623" t="str">
            <v>520AS01875</v>
          </cell>
          <cell r="B623" t="str">
            <v>BEARING &amp; CUP KIT RML HMLY</v>
          </cell>
          <cell r="C623">
            <v>190</v>
          </cell>
          <cell r="D623">
            <v>20</v>
          </cell>
          <cell r="E623">
            <v>50</v>
          </cell>
          <cell r="F623" t="str">
            <v>CLUTCH</v>
          </cell>
          <cell r="G623">
            <v>5080</v>
          </cell>
          <cell r="H623" t="str">
            <v>CLUTCH SPARES</v>
          </cell>
          <cell r="I623">
            <v>0.28000000000000003</v>
          </cell>
        </row>
        <row r="624">
          <cell r="A624" t="str">
            <v>16L0300275</v>
          </cell>
          <cell r="B624" t="str">
            <v>CLUTCH KIT RML HMLY</v>
          </cell>
          <cell r="C624">
            <v>265</v>
          </cell>
          <cell r="D624">
            <v>20</v>
          </cell>
          <cell r="E624">
            <v>50</v>
          </cell>
          <cell r="F624" t="str">
            <v>CLUTCH</v>
          </cell>
          <cell r="G624">
            <v>5080</v>
          </cell>
          <cell r="H624" t="str">
            <v>CLUTCH SPARES</v>
          </cell>
          <cell r="I624">
            <v>0.28000000000000003</v>
          </cell>
        </row>
        <row r="625">
          <cell r="A625" t="str">
            <v>16LJT09175</v>
          </cell>
          <cell r="B625" t="str">
            <v>PLATE CLUTCH KIT RML HMLY (SET OF 6)</v>
          </cell>
          <cell r="C625">
            <v>210</v>
          </cell>
          <cell r="D625">
            <v>12</v>
          </cell>
          <cell r="E625">
            <v>50</v>
          </cell>
          <cell r="F625" t="str">
            <v>CLUTCH</v>
          </cell>
          <cell r="G625">
            <v>5080</v>
          </cell>
          <cell r="H625" t="str">
            <v>CLUTCH SPARES</v>
          </cell>
          <cell r="I625">
            <v>0.28000000000000003</v>
          </cell>
        </row>
        <row r="626">
          <cell r="A626" t="str">
            <v>16LFC00275</v>
          </cell>
          <cell r="B626" t="str">
            <v>FRICTION CLUTCH KIT RML HMLY (SET OF 6)</v>
          </cell>
          <cell r="C626">
            <v>900</v>
          </cell>
          <cell r="D626">
            <v>12</v>
          </cell>
          <cell r="E626">
            <v>50</v>
          </cell>
          <cell r="F626" t="str">
            <v>CLUTCH</v>
          </cell>
          <cell r="G626">
            <v>5070</v>
          </cell>
          <cell r="H626" t="str">
            <v>FRICTION</v>
          </cell>
          <cell r="I626">
            <v>0.28000000000000003</v>
          </cell>
        </row>
        <row r="627">
          <cell r="A627" t="str">
            <v>167FC00229</v>
          </cell>
          <cell r="B627" t="str">
            <v>FRICTION CLUTCH 100</v>
          </cell>
          <cell r="C627">
            <v>45</v>
          </cell>
          <cell r="D627">
            <v>260</v>
          </cell>
          <cell r="E627">
            <v>50</v>
          </cell>
          <cell r="F627" t="str">
            <v>CLUTCH</v>
          </cell>
          <cell r="G627">
            <v>5070</v>
          </cell>
          <cell r="H627" t="str">
            <v>FRICTION</v>
          </cell>
          <cell r="I627">
            <v>0.28000000000000003</v>
          </cell>
        </row>
        <row r="628">
          <cell r="A628" t="str">
            <v>16BFC00775</v>
          </cell>
          <cell r="B628" t="str">
            <v>PAPER FRICTION CLUTCH SET YM - FZ (Set of 4)</v>
          </cell>
          <cell r="C628">
            <v>470</v>
          </cell>
          <cell r="D628">
            <v>22</v>
          </cell>
          <cell r="E628">
            <v>50</v>
          </cell>
          <cell r="F628" t="str">
            <v>CLUTCH</v>
          </cell>
          <cell r="G628">
            <v>5070</v>
          </cell>
          <cell r="H628" t="str">
            <v>FRICTION</v>
          </cell>
          <cell r="I628">
            <v>0.28000000000000003</v>
          </cell>
        </row>
        <row r="629">
          <cell r="A629" t="str">
            <v>165JT00675</v>
          </cell>
          <cell r="B629" t="str">
            <v>PLATE CLUTCH SET YM FZ (SET OF 3)</v>
          </cell>
          <cell r="C629">
            <v>125</v>
          </cell>
          <cell r="D629">
            <v>35</v>
          </cell>
          <cell r="E629">
            <v>50</v>
          </cell>
          <cell r="F629" t="str">
            <v>CLUTCH</v>
          </cell>
          <cell r="G629">
            <v>5080</v>
          </cell>
          <cell r="H629" t="str">
            <v>CLUTCH SPARES</v>
          </cell>
          <cell r="I629">
            <v>0.28000000000000003</v>
          </cell>
        </row>
        <row r="630">
          <cell r="A630" t="str">
            <v>520FY01602</v>
          </cell>
          <cell r="B630" t="str">
            <v>HUB CLUTCH RG-135</v>
          </cell>
          <cell r="C630">
            <v>250</v>
          </cell>
          <cell r="D630">
            <v>30</v>
          </cell>
          <cell r="E630">
            <v>50</v>
          </cell>
          <cell r="F630" t="str">
            <v>CLUTCH</v>
          </cell>
          <cell r="G630">
            <v>5080</v>
          </cell>
          <cell r="H630" t="str">
            <v>CLUTCH SPARES</v>
          </cell>
          <cell r="I630">
            <v>0.28000000000000003</v>
          </cell>
        </row>
        <row r="631">
          <cell r="A631" t="str">
            <v>520FY01702</v>
          </cell>
          <cell r="B631" t="str">
            <v>HUB CLUTCH YX (5 PLATE)/CRX (5 PLATE)
ENTCR//GLDTR</v>
          </cell>
          <cell r="C631">
            <v>240</v>
          </cell>
          <cell r="D631">
            <v>30</v>
          </cell>
          <cell r="E631">
            <v>50</v>
          </cell>
          <cell r="F631" t="str">
            <v>CLUTCH</v>
          </cell>
          <cell r="G631">
            <v>5080</v>
          </cell>
          <cell r="H631" t="str">
            <v>CLUTCH SPARES</v>
          </cell>
          <cell r="I631">
            <v>0.28000000000000003</v>
          </cell>
        </row>
        <row r="632">
          <cell r="A632" t="str">
            <v>520PP01302</v>
          </cell>
          <cell r="B632" t="str">
            <v>WHEEL CLUTCH LBRO/CRX- R(5 PLATE)/
CRX- R (4 PLATE)</v>
          </cell>
          <cell r="C632">
            <v>162</v>
          </cell>
          <cell r="D632">
            <v>30</v>
          </cell>
          <cell r="E632">
            <v>50</v>
          </cell>
          <cell r="F632" t="str">
            <v>CLUTCH</v>
          </cell>
          <cell r="G632">
            <v>5080</v>
          </cell>
          <cell r="H632" t="str">
            <v>CLUTCH SPARES</v>
          </cell>
          <cell r="I632">
            <v>0.28000000000000003</v>
          </cell>
        </row>
        <row r="633">
          <cell r="A633" t="str">
            <v>520FY01902</v>
          </cell>
          <cell r="B633" t="str">
            <v>HUB CLUTCH F/FS/FZR</v>
          </cell>
          <cell r="C633">
            <v>265</v>
          </cell>
          <cell r="D633">
            <v>30</v>
          </cell>
          <cell r="E633">
            <v>50</v>
          </cell>
          <cell r="F633" t="str">
            <v>CLUTCH</v>
          </cell>
          <cell r="G633">
            <v>5080</v>
          </cell>
          <cell r="H633" t="str">
            <v>CLUTCH SPARES</v>
          </cell>
          <cell r="I633">
            <v>0.28000000000000003</v>
          </cell>
        </row>
        <row r="634">
          <cell r="A634" t="str">
            <v>520PP01602</v>
          </cell>
          <cell r="B634" t="str">
            <v>WHEEL CLUTCH YX (5 PLATE)/CRX (5 PLATE)
/ ENTCR/GRDTR</v>
          </cell>
          <cell r="C634">
            <v>160</v>
          </cell>
          <cell r="D634">
            <v>30</v>
          </cell>
          <cell r="E634">
            <v>50</v>
          </cell>
          <cell r="F634" t="str">
            <v>CLUTCH</v>
          </cell>
          <cell r="G634">
            <v>5080</v>
          </cell>
          <cell r="H634" t="str">
            <v>CLUTCH SPARES</v>
          </cell>
          <cell r="I634">
            <v>0.28000000000000003</v>
          </cell>
        </row>
        <row r="635">
          <cell r="A635" t="str">
            <v>520PP01702</v>
          </cell>
          <cell r="B635" t="str">
            <v>WHEEL CLUTCH F/FS/FZR</v>
          </cell>
          <cell r="C635">
            <v>195</v>
          </cell>
          <cell r="D635">
            <v>30</v>
          </cell>
          <cell r="E635">
            <v>50</v>
          </cell>
          <cell r="F635" t="str">
            <v>CLUTCH</v>
          </cell>
          <cell r="G635">
            <v>5080</v>
          </cell>
          <cell r="H635" t="str">
            <v>CLUTCH SPARES</v>
          </cell>
          <cell r="I635">
            <v>0.28000000000000003</v>
          </cell>
        </row>
        <row r="636">
          <cell r="A636" t="str">
            <v>520FY02002</v>
          </cell>
          <cell r="B636" t="str">
            <v>HUB CLUTCH LBRO CRX- R (4 PLATE)</v>
          </cell>
          <cell r="C636">
            <v>240</v>
          </cell>
          <cell r="D636">
            <v>30</v>
          </cell>
          <cell r="E636">
            <v>50</v>
          </cell>
          <cell r="F636" t="str">
            <v>CLUTCH</v>
          </cell>
          <cell r="G636">
            <v>5080</v>
          </cell>
          <cell r="H636" t="str">
            <v>CLUTCH SPARES</v>
          </cell>
          <cell r="I636">
            <v>0.28000000000000003</v>
          </cell>
        </row>
        <row r="637">
          <cell r="A637" t="str">
            <v>520FY02102</v>
          </cell>
          <cell r="B637" t="str">
            <v>HUB CLUTCH RX-100</v>
          </cell>
          <cell r="C637">
            <v>235</v>
          </cell>
          <cell r="D637">
            <v>30</v>
          </cell>
          <cell r="E637">
            <v>50</v>
          </cell>
          <cell r="F637" t="str">
            <v>CLUTCH</v>
          </cell>
          <cell r="G637">
            <v>5080</v>
          </cell>
          <cell r="H637" t="str">
            <v>CLUTCH SPARES</v>
          </cell>
          <cell r="I637">
            <v>0.28000000000000003</v>
          </cell>
        </row>
        <row r="638">
          <cell r="A638" t="str">
            <v>520FW02202</v>
          </cell>
          <cell r="B638" t="str">
            <v>HOUSING CLUTCH 100/YX (5 PLATE)/ CRX
(5 PLATE)/ LBR/ ENTCR/ CRX- R</v>
          </cell>
          <cell r="C638">
            <v>235</v>
          </cell>
          <cell r="D638">
            <v>15</v>
          </cell>
          <cell r="E638">
            <v>50</v>
          </cell>
          <cell r="F638" t="str">
            <v>CLUTCH</v>
          </cell>
          <cell r="G638">
            <v>5080</v>
          </cell>
          <cell r="H638" t="str">
            <v>CLUTCH SPARES</v>
          </cell>
          <cell r="I638">
            <v>0.28000000000000003</v>
          </cell>
        </row>
        <row r="639">
          <cell r="A639" t="str">
            <v>520PP00902</v>
          </cell>
          <cell r="B639" t="str">
            <v>WHEEL CLUTCH RX - 135</v>
          </cell>
          <cell r="C639">
            <v>160</v>
          </cell>
          <cell r="D639">
            <v>30</v>
          </cell>
          <cell r="E639">
            <v>50</v>
          </cell>
          <cell r="F639" t="str">
            <v>CLUTCH</v>
          </cell>
          <cell r="G639">
            <v>5080</v>
          </cell>
          <cell r="H639" t="str">
            <v>CLUTCH SPARES</v>
          </cell>
          <cell r="I639">
            <v>0.28000000000000003</v>
          </cell>
        </row>
        <row r="640">
          <cell r="A640" t="str">
            <v>520FZ00775</v>
          </cell>
          <cell r="B640" t="str">
            <v>HUB CLUTCH HND SHN</v>
          </cell>
          <cell r="C640">
            <v>205</v>
          </cell>
          <cell r="D640">
            <v>30</v>
          </cell>
          <cell r="E640">
            <v>50</v>
          </cell>
          <cell r="F640" t="str">
            <v>CLUTCH</v>
          </cell>
          <cell r="G640">
            <v>5080</v>
          </cell>
          <cell r="H640" t="str">
            <v>CLUTCH SPARES</v>
          </cell>
          <cell r="I640">
            <v>0.28000000000000003</v>
          </cell>
        </row>
        <row r="641">
          <cell r="A641" t="str">
            <v>520PP04175</v>
          </cell>
          <cell r="B641" t="str">
            <v>WHEEL CLUTCH SHN / STNNR</v>
          </cell>
          <cell r="C641">
            <v>220</v>
          </cell>
          <cell r="D641">
            <v>30</v>
          </cell>
          <cell r="E641">
            <v>50</v>
          </cell>
          <cell r="F641" t="str">
            <v>CLUTCH</v>
          </cell>
          <cell r="G641">
            <v>5080</v>
          </cell>
          <cell r="H641" t="str">
            <v>CLUTCH SPARES</v>
          </cell>
          <cell r="I641">
            <v>0.28000000000000003</v>
          </cell>
        </row>
        <row r="642">
          <cell r="A642" t="str">
            <v>165FW00475</v>
          </cell>
          <cell r="B642" t="str">
            <v>HOUSING CLUTCH HND SHN</v>
          </cell>
          <cell r="C642">
            <v>240</v>
          </cell>
          <cell r="D642">
            <v>15</v>
          </cell>
          <cell r="E642">
            <v>50</v>
          </cell>
          <cell r="F642" t="str">
            <v>CLUTCH</v>
          </cell>
          <cell r="G642">
            <v>5080</v>
          </cell>
          <cell r="H642" t="str">
            <v>CLUTCH SPARES</v>
          </cell>
          <cell r="I642">
            <v>0.28000000000000003</v>
          </cell>
        </row>
        <row r="643">
          <cell r="A643" t="str">
            <v>165JT00375</v>
          </cell>
          <cell r="B643" t="str">
            <v>PLATE CLUTCH SET HND TWSTER (SET OF 3)</v>
          </cell>
          <cell r="C643">
            <v>98</v>
          </cell>
          <cell r="D643">
            <v>35</v>
          </cell>
          <cell r="E643">
            <v>50</v>
          </cell>
          <cell r="F643" t="str">
            <v>CLUTCH</v>
          </cell>
          <cell r="G643">
            <v>5080</v>
          </cell>
          <cell r="H643" t="str">
            <v>CLUTCH SPARES</v>
          </cell>
          <cell r="I643">
            <v>0.28000000000000003</v>
          </cell>
        </row>
        <row r="644">
          <cell r="A644" t="str">
            <v>165FC04475</v>
          </cell>
          <cell r="B644" t="str">
            <v>PAPER FRICTION CLUTCH SET HND
UNCRN (Set of 5)</v>
          </cell>
          <cell r="C644">
            <v>595</v>
          </cell>
          <cell r="D644">
            <v>22</v>
          </cell>
          <cell r="E644">
            <v>50</v>
          </cell>
          <cell r="F644" t="str">
            <v>CLUTCH</v>
          </cell>
          <cell r="G644">
            <v>5080</v>
          </cell>
          <cell r="H644" t="str">
            <v>CLUTCH SPARES</v>
          </cell>
          <cell r="I644">
            <v>0.28000000000000003</v>
          </cell>
        </row>
        <row r="645">
          <cell r="A645" t="str">
            <v>165JT00275</v>
          </cell>
          <cell r="B645" t="str">
            <v>PLATE CLUTCH HND UNCRN (SET OF 4)</v>
          </cell>
          <cell r="C645">
            <v>125</v>
          </cell>
          <cell r="D645">
            <v>30</v>
          </cell>
          <cell r="E645">
            <v>50</v>
          </cell>
          <cell r="F645" t="str">
            <v>CLUTCH</v>
          </cell>
          <cell r="G645">
            <v>5080</v>
          </cell>
          <cell r="H645" t="str">
            <v>CLUTCH SPARES</v>
          </cell>
          <cell r="I645">
            <v>0.28000000000000003</v>
          </cell>
        </row>
        <row r="646">
          <cell r="A646" t="str">
            <v>165JT00175</v>
          </cell>
          <cell r="B646" t="str">
            <v>PLATE CLUTCH HND SHN (SET OF 3)</v>
          </cell>
          <cell r="C646">
            <v>95</v>
          </cell>
          <cell r="D646">
            <v>35</v>
          </cell>
          <cell r="E646">
            <v>50</v>
          </cell>
          <cell r="F646" t="str">
            <v>CLUTCH</v>
          </cell>
          <cell r="G646">
            <v>5080</v>
          </cell>
          <cell r="H646" t="str">
            <v>CLUTCH SPARES</v>
          </cell>
          <cell r="I646">
            <v>0.28000000000000003</v>
          </cell>
        </row>
        <row r="647">
          <cell r="A647" t="str">
            <v>165FC04575</v>
          </cell>
          <cell r="B647" t="str">
            <v>PAPER FRICTION CLUTCH SET HND
TWSTER &amp; DRM -YG (Set of 4)</v>
          </cell>
          <cell r="C647">
            <v>520</v>
          </cell>
          <cell r="D647">
            <v>22</v>
          </cell>
          <cell r="E647">
            <v>50</v>
          </cell>
          <cell r="F647" t="str">
            <v>CLUTCH</v>
          </cell>
          <cell r="G647">
            <v>5070</v>
          </cell>
          <cell r="H647" t="str">
            <v>FRICTION</v>
          </cell>
          <cell r="I647">
            <v>0.28000000000000003</v>
          </cell>
        </row>
        <row r="648">
          <cell r="A648" t="str">
            <v>520FC01802</v>
          </cell>
          <cell r="B648" t="str">
            <v>FRICTION CLUTCH ETRN</v>
          </cell>
          <cell r="C648">
            <v>37</v>
          </cell>
          <cell r="D648">
            <v>240</v>
          </cell>
          <cell r="E648">
            <v>50</v>
          </cell>
          <cell r="F648" t="str">
            <v>CLUTCH</v>
          </cell>
          <cell r="G648">
            <v>5070</v>
          </cell>
          <cell r="H648" t="str">
            <v>FRICTION</v>
          </cell>
          <cell r="I648">
            <v>0.28000000000000003</v>
          </cell>
        </row>
        <row r="649">
          <cell r="A649" t="str">
            <v>520FC02502</v>
          </cell>
          <cell r="B649" t="str">
            <v>FRICTION CLUTCH HND SHN</v>
          </cell>
          <cell r="C649">
            <v>39</v>
          </cell>
          <cell r="D649">
            <v>192</v>
          </cell>
          <cell r="E649">
            <v>50</v>
          </cell>
          <cell r="F649" t="str">
            <v>CLUTCH</v>
          </cell>
          <cell r="G649">
            <v>5070</v>
          </cell>
          <cell r="H649" t="str">
            <v>FRICTION</v>
          </cell>
          <cell r="I649">
            <v>0.28000000000000003</v>
          </cell>
        </row>
        <row r="650">
          <cell r="A650" t="str">
            <v>520FC01902</v>
          </cell>
          <cell r="B650" t="str">
            <v>FRICTION CLUTCH UNCRN</v>
          </cell>
          <cell r="C650">
            <v>39</v>
          </cell>
          <cell r="D650">
            <v>240</v>
          </cell>
          <cell r="E650">
            <v>50</v>
          </cell>
          <cell r="F650" t="str">
            <v>CLUTCH</v>
          </cell>
          <cell r="G650">
            <v>5070</v>
          </cell>
          <cell r="H650" t="str">
            <v>FRICTION</v>
          </cell>
          <cell r="I650">
            <v>0.28000000000000003</v>
          </cell>
        </row>
        <row r="651">
          <cell r="A651" t="str">
            <v>162FC00729</v>
          </cell>
          <cell r="B651" t="str">
            <v>F/C TV SZK</v>
          </cell>
          <cell r="C651">
            <v>45</v>
          </cell>
          <cell r="D651">
            <v>260</v>
          </cell>
          <cell r="E651">
            <v>50</v>
          </cell>
          <cell r="F651" t="str">
            <v>CLUTCH</v>
          </cell>
          <cell r="G651">
            <v>5070</v>
          </cell>
          <cell r="H651" t="str">
            <v>FRICTION</v>
          </cell>
          <cell r="I651">
            <v>0.28000000000000003</v>
          </cell>
        </row>
        <row r="652">
          <cell r="A652" t="str">
            <v>165FC01429</v>
          </cell>
          <cell r="B652" t="str">
            <v>F/C VCTR</v>
          </cell>
          <cell r="C652">
            <v>43</v>
          </cell>
          <cell r="D652">
            <v>208</v>
          </cell>
          <cell r="E652">
            <v>50</v>
          </cell>
          <cell r="F652" t="str">
            <v>CLUTCH</v>
          </cell>
          <cell r="G652">
            <v>5070</v>
          </cell>
          <cell r="H652" t="str">
            <v>FRICTION</v>
          </cell>
          <cell r="I652">
            <v>0.28000000000000003</v>
          </cell>
        </row>
        <row r="653">
          <cell r="A653" t="str">
            <v>165JT00475</v>
          </cell>
          <cell r="B653" t="str">
            <v>PL CL SET - TV AP-CHE (Set Of 4)</v>
          </cell>
          <cell r="C653">
            <v>125</v>
          </cell>
          <cell r="D653">
            <v>30</v>
          </cell>
          <cell r="E653">
            <v>50</v>
          </cell>
          <cell r="F653" t="str">
            <v>CLUTCH</v>
          </cell>
          <cell r="G653">
            <v>5080</v>
          </cell>
          <cell r="H653" t="str">
            <v>CLUTCH SPARES</v>
          </cell>
          <cell r="I653">
            <v>0.28000000000000003</v>
          </cell>
        </row>
        <row r="654">
          <cell r="A654" t="str">
            <v>165FC01875</v>
          </cell>
          <cell r="B654" t="str">
            <v>F/C SET - TV AP-CHE (Set Of 5)</v>
          </cell>
          <cell r="C654">
            <v>350</v>
          </cell>
          <cell r="D654">
            <v>52</v>
          </cell>
          <cell r="E654">
            <v>50</v>
          </cell>
          <cell r="F654" t="str">
            <v>CLUTCH</v>
          </cell>
          <cell r="G654">
            <v>5070</v>
          </cell>
          <cell r="H654" t="str">
            <v>FRICTION</v>
          </cell>
          <cell r="I654">
            <v>0.28000000000000003</v>
          </cell>
        </row>
        <row r="655">
          <cell r="A655" t="str">
            <v>520FY01302</v>
          </cell>
          <cell r="B655" t="str">
            <v>HUB CLUTCH STAR/ SPORTS/ CITI/ DLX/FLM/JV</v>
          </cell>
          <cell r="C655">
            <v>190</v>
          </cell>
          <cell r="D655">
            <v>30</v>
          </cell>
          <cell r="E655">
            <v>50</v>
          </cell>
          <cell r="F655" t="str">
            <v>CLUTCH</v>
          </cell>
          <cell r="G655">
            <v>5080</v>
          </cell>
          <cell r="H655" t="str">
            <v>CLUTCH SPARES</v>
          </cell>
          <cell r="I655">
            <v>0.28000000000000003</v>
          </cell>
        </row>
        <row r="656">
          <cell r="A656" t="str">
            <v>520FY01402</v>
          </cell>
          <cell r="B656" t="str">
            <v>HUB CLUTCH VCTR/VCTR GX/VCTRGLX / EDG</v>
          </cell>
          <cell r="C656">
            <v>182</v>
          </cell>
          <cell r="D656">
            <v>30</v>
          </cell>
          <cell r="E656">
            <v>50</v>
          </cell>
          <cell r="F656" t="str">
            <v>CLUTCH</v>
          </cell>
          <cell r="G656">
            <v>5080</v>
          </cell>
          <cell r="H656" t="str">
            <v>CLUTCH SPARES</v>
          </cell>
          <cell r="I656">
            <v>0.28000000000000003</v>
          </cell>
        </row>
        <row r="657">
          <cell r="A657" t="str">
            <v>520FY01502</v>
          </cell>
          <cell r="B657" t="str">
            <v>HUB CLUTCH APCH 150/TR 160/TR 180/ TR  160</v>
          </cell>
          <cell r="C657">
            <v>208</v>
          </cell>
          <cell r="D657">
            <v>30</v>
          </cell>
          <cell r="E657">
            <v>50</v>
          </cell>
          <cell r="F657" t="str">
            <v>CLUTCH</v>
          </cell>
          <cell r="G657">
            <v>5080</v>
          </cell>
          <cell r="H657" t="str">
            <v>CLUTCH SPARES</v>
          </cell>
          <cell r="I657">
            <v>0.28000000000000003</v>
          </cell>
        </row>
        <row r="658">
          <cell r="A658" t="str">
            <v>520PP01502</v>
          </cell>
          <cell r="B658" t="str">
            <v>WHEEL CLUTCH STAR/SPORTS/CITI/DLX/ FLM/JV/VCTR/ VCTR
GX/ VCTR GLX/ VCTR EDG/ APCH 150/ RT
160/  180/160</v>
          </cell>
          <cell r="C658">
            <v>155</v>
          </cell>
          <cell r="D658" t="str">
            <v xml:space="preserve">30
</v>
          </cell>
          <cell r="E658">
            <v>50</v>
          </cell>
          <cell r="F658" t="str">
            <v>CLUTCH</v>
          </cell>
          <cell r="G658">
            <v>5080</v>
          </cell>
          <cell r="H658" t="str">
            <v>CLUTCH SPARES</v>
          </cell>
          <cell r="I658">
            <v>0.28000000000000003</v>
          </cell>
        </row>
        <row r="659">
          <cell r="A659" t="str">
            <v>520FW01902</v>
          </cell>
          <cell r="B659" t="str">
            <v>HOUSING CLUTCH STAR/ SPORTS/ CITI/
DLX/FLM/JV</v>
          </cell>
          <cell r="C659">
            <v>205</v>
          </cell>
          <cell r="D659">
            <v>15</v>
          </cell>
          <cell r="E659">
            <v>50</v>
          </cell>
          <cell r="F659" t="str">
            <v>CLUTCH</v>
          </cell>
          <cell r="G659">
            <v>5080</v>
          </cell>
          <cell r="H659" t="str">
            <v>CLUTCH SPARES</v>
          </cell>
          <cell r="I659">
            <v>0.28000000000000003</v>
          </cell>
        </row>
        <row r="660">
          <cell r="A660" t="str">
            <v>520FW02002</v>
          </cell>
          <cell r="B660" t="str">
            <v>HOUSING CLUTCH VCTR/GX/ GLX/ EDG</v>
          </cell>
          <cell r="C660">
            <v>228</v>
          </cell>
          <cell r="D660">
            <v>15</v>
          </cell>
          <cell r="E660">
            <v>50</v>
          </cell>
          <cell r="F660" t="str">
            <v>CLUTCH</v>
          </cell>
          <cell r="G660">
            <v>5080</v>
          </cell>
          <cell r="H660" t="str">
            <v>CLUTCH SPARES</v>
          </cell>
          <cell r="I660">
            <v>0.28000000000000003</v>
          </cell>
        </row>
        <row r="661">
          <cell r="A661" t="str">
            <v>167FC00875</v>
          </cell>
          <cell r="B661" t="str">
            <v>PAPER FRICTION CLUTCH SET SZK 150cc (Set of 5)</v>
          </cell>
          <cell r="C661">
            <v>680</v>
          </cell>
          <cell r="D661">
            <v>22</v>
          </cell>
          <cell r="E661">
            <v>50</v>
          </cell>
          <cell r="F661" t="str">
            <v>CLUTCH</v>
          </cell>
          <cell r="G661">
            <v>5070</v>
          </cell>
          <cell r="H661" t="str">
            <v>FRICTION</v>
          </cell>
          <cell r="I661">
            <v>0.28000000000000003</v>
          </cell>
        </row>
        <row r="662">
          <cell r="A662" t="str">
            <v>165JT00575</v>
          </cell>
          <cell r="B662" t="str">
            <v>PLATE CLUTCH SET SZK -150 CC ( SET OF 4)</v>
          </cell>
          <cell r="C662">
            <v>190</v>
          </cell>
          <cell r="D662">
            <v>30</v>
          </cell>
          <cell r="E662">
            <v>50</v>
          </cell>
          <cell r="F662" t="str">
            <v>CLUTCH</v>
          </cell>
          <cell r="G662">
            <v>5080</v>
          </cell>
          <cell r="H662" t="str">
            <v>CLUTCH SPARES</v>
          </cell>
          <cell r="I662">
            <v>0.28000000000000003</v>
          </cell>
        </row>
        <row r="663">
          <cell r="A663" t="str">
            <v>17F1000301</v>
          </cell>
          <cell r="B663" t="str">
            <v>CLUTCH SHOE &amp; SPRING ACTV 100 CC</v>
          </cell>
          <cell r="C663">
            <v>550</v>
          </cell>
          <cell r="D663">
            <v>12</v>
          </cell>
          <cell r="E663">
            <v>50</v>
          </cell>
          <cell r="F663" t="str">
            <v>CLUTCH</v>
          </cell>
          <cell r="G663">
            <v>5080</v>
          </cell>
          <cell r="H663" t="str">
            <v>CLUTCH SPARES</v>
          </cell>
          <cell r="I663">
            <v>0.28000000000000003</v>
          </cell>
        </row>
        <row r="664">
          <cell r="A664" t="str">
            <v>17F1000401</v>
          </cell>
          <cell r="B664" t="str">
            <v>CLUTCH SHOE &amp; SPRING ACTV 110 CC</v>
          </cell>
          <cell r="C664">
            <v>625</v>
          </cell>
          <cell r="D664">
            <v>12</v>
          </cell>
          <cell r="E664">
            <v>50</v>
          </cell>
          <cell r="F664" t="str">
            <v>CLUTCH</v>
          </cell>
          <cell r="G664">
            <v>5080</v>
          </cell>
          <cell r="H664" t="str">
            <v>CLUTCH SPARES</v>
          </cell>
          <cell r="I664">
            <v>0.28000000000000003</v>
          </cell>
        </row>
        <row r="665">
          <cell r="A665" t="str">
            <v>17F1000201</v>
          </cell>
          <cell r="B665" t="str">
            <v>CLUTCH SHOE &amp; SPRING MM (DURO) SET</v>
          </cell>
          <cell r="C665">
            <v>590</v>
          </cell>
          <cell r="D665">
            <v>12</v>
          </cell>
          <cell r="E665">
            <v>50</v>
          </cell>
          <cell r="F665" t="str">
            <v>CLUTCH</v>
          </cell>
          <cell r="G665">
            <v>5080</v>
          </cell>
          <cell r="H665" t="str">
            <v>CLUTCH SPARES</v>
          </cell>
          <cell r="I665">
            <v>0.28000000000000003</v>
          </cell>
        </row>
        <row r="666">
          <cell r="A666" t="str">
            <v>167FC00575</v>
          </cell>
          <cell r="B666" t="str">
            <v>PAPER FRICTION CLUTCH SET PLSR UG-4 (Set of 5)</v>
          </cell>
          <cell r="C666">
            <v>650</v>
          </cell>
          <cell r="D666">
            <v>22</v>
          </cell>
          <cell r="E666">
            <v>50</v>
          </cell>
          <cell r="F666" t="str">
            <v>CLUTCH</v>
          </cell>
          <cell r="G666">
            <v>5070</v>
          </cell>
          <cell r="H666" t="str">
            <v>FRICTION</v>
          </cell>
          <cell r="I666">
            <v>0.28000000000000003</v>
          </cell>
        </row>
        <row r="667">
          <cell r="A667" t="str">
            <v>165FC00829</v>
          </cell>
          <cell r="B667" t="str">
            <v>FRICTION CLUTCH (LML)</v>
          </cell>
          <cell r="C667">
            <v>43</v>
          </cell>
          <cell r="D667">
            <v>208</v>
          </cell>
          <cell r="E667">
            <v>50</v>
          </cell>
          <cell r="F667" t="str">
            <v>CLUTCH</v>
          </cell>
          <cell r="G667">
            <v>5070</v>
          </cell>
          <cell r="H667" t="str">
            <v>FRICTION</v>
          </cell>
          <cell r="I667">
            <v>0.28000000000000003</v>
          </cell>
        </row>
        <row r="668">
          <cell r="A668" t="str">
            <v>520FC01602</v>
          </cell>
          <cell r="B668" t="str">
            <v>FRICTION CLUTCH SZK HEAT/ ZEUS</v>
          </cell>
          <cell r="C668">
            <v>39</v>
          </cell>
          <cell r="D668">
            <v>192</v>
          </cell>
          <cell r="E668">
            <v>50</v>
          </cell>
          <cell r="F668" t="str">
            <v>CLUTCH</v>
          </cell>
          <cell r="G668">
            <v>5070</v>
          </cell>
          <cell r="H668" t="str">
            <v>FRICTION</v>
          </cell>
          <cell r="I668">
            <v>0.28000000000000003</v>
          </cell>
        </row>
        <row r="669">
          <cell r="A669" t="str">
            <v>520FC02475</v>
          </cell>
          <cell r="B669" t="str">
            <v>FRICTION CLUTCH PLSR UG4 SET</v>
          </cell>
          <cell r="C669">
            <v>250</v>
          </cell>
          <cell r="D669">
            <v>48</v>
          </cell>
          <cell r="E669">
            <v>50</v>
          </cell>
          <cell r="F669" t="str">
            <v>CLUTCH</v>
          </cell>
          <cell r="G669">
            <v>5070</v>
          </cell>
          <cell r="H669" t="str">
            <v>FRICTION</v>
          </cell>
          <cell r="I669">
            <v>0.28000000000000003</v>
          </cell>
        </row>
        <row r="670">
          <cell r="A670" t="str">
            <v>160FC00601</v>
          </cell>
          <cell r="B670" t="str">
            <v>FRICTION CLUTCH HND TWSTR (SET OF 05)</v>
          </cell>
          <cell r="C670">
            <v>42</v>
          </cell>
          <cell r="D670">
            <v>225</v>
          </cell>
          <cell r="E670">
            <v>50</v>
          </cell>
          <cell r="F670" t="str">
            <v>CLUTCH</v>
          </cell>
          <cell r="G670">
            <v>5070</v>
          </cell>
          <cell r="H670" t="str">
            <v>FRICTION</v>
          </cell>
          <cell r="I670">
            <v>0.28000000000000003</v>
          </cell>
        </row>
        <row r="671">
          <cell r="A671">
            <v>2605106501</v>
          </cell>
          <cell r="B671" t="str">
            <v>MASTER CYLINDER MAJOR KIT - HRO</v>
          </cell>
          <cell r="C671">
            <v>128</v>
          </cell>
          <cell r="D671">
            <v>100</v>
          </cell>
          <cell r="E671">
            <v>60</v>
          </cell>
          <cell r="F671" t="str">
            <v>DB</v>
          </cell>
          <cell r="G671">
            <v>6090</v>
          </cell>
          <cell r="H671" t="str">
            <v>DISC BRAKE</v>
          </cell>
          <cell r="I671">
            <v>0.28000000000000003</v>
          </cell>
        </row>
        <row r="672">
          <cell r="A672">
            <v>2605106601</v>
          </cell>
          <cell r="B672" t="str">
            <v>MASTER CYLINDER MINOR KIT - HRO</v>
          </cell>
          <cell r="C672">
            <v>74</v>
          </cell>
          <cell r="D672">
            <v>100</v>
          </cell>
          <cell r="E672">
            <v>60</v>
          </cell>
          <cell r="F672" t="str">
            <v>DB</v>
          </cell>
          <cell r="G672">
            <v>6090</v>
          </cell>
          <cell r="H672" t="str">
            <v>DISC BRAKE</v>
          </cell>
          <cell r="I672">
            <v>0.28000000000000003</v>
          </cell>
        </row>
        <row r="673">
          <cell r="A673">
            <v>2605106701</v>
          </cell>
          <cell r="B673" t="str">
            <v>CALIPER MAJOR KIT - HRO</v>
          </cell>
          <cell r="C673">
            <v>250</v>
          </cell>
          <cell r="D673">
            <v>40</v>
          </cell>
          <cell r="E673">
            <v>60</v>
          </cell>
          <cell r="F673" t="str">
            <v>DB</v>
          </cell>
          <cell r="G673">
            <v>6090</v>
          </cell>
          <cell r="H673" t="str">
            <v>DISC BRAKE</v>
          </cell>
          <cell r="I673">
            <v>0.28000000000000003</v>
          </cell>
        </row>
        <row r="674">
          <cell r="A674">
            <v>2605106801</v>
          </cell>
          <cell r="B674" t="str">
            <v>CALIPER MINOR KIT - HRO</v>
          </cell>
          <cell r="C674">
            <v>92</v>
          </cell>
          <cell r="D674">
            <v>100</v>
          </cell>
          <cell r="E674">
            <v>60</v>
          </cell>
          <cell r="F674" t="str">
            <v>DB</v>
          </cell>
          <cell r="G674">
            <v>6090</v>
          </cell>
          <cell r="H674" t="str">
            <v>DISC BRAKE</v>
          </cell>
          <cell r="I674">
            <v>0.28000000000000003</v>
          </cell>
        </row>
        <row r="675">
          <cell r="A675">
            <v>2605106101</v>
          </cell>
          <cell r="B675" t="str">
            <v>MASTER CYLINDER MAJOR KIT - HND</v>
          </cell>
          <cell r="C675">
            <v>128</v>
          </cell>
          <cell r="D675">
            <v>100</v>
          </cell>
          <cell r="E675">
            <v>60</v>
          </cell>
          <cell r="F675" t="str">
            <v>DB</v>
          </cell>
          <cell r="G675">
            <v>6090</v>
          </cell>
          <cell r="H675" t="str">
            <v>DISC BRAKE</v>
          </cell>
          <cell r="I675">
            <v>0.28000000000000003</v>
          </cell>
        </row>
        <row r="676">
          <cell r="A676">
            <v>2605106201</v>
          </cell>
          <cell r="B676" t="str">
            <v>MASTER CYLINDER MINOR KIT - HND</v>
          </cell>
          <cell r="C676">
            <v>74</v>
          </cell>
          <cell r="D676">
            <v>100</v>
          </cell>
          <cell r="E676">
            <v>60</v>
          </cell>
          <cell r="F676" t="str">
            <v>DB</v>
          </cell>
          <cell r="G676">
            <v>6090</v>
          </cell>
          <cell r="H676" t="str">
            <v>DISC BRAKE</v>
          </cell>
          <cell r="I676">
            <v>0.28000000000000003</v>
          </cell>
        </row>
        <row r="677">
          <cell r="A677">
            <v>2605106301</v>
          </cell>
          <cell r="B677" t="str">
            <v>CALIPER MAJOR KIT - HND</v>
          </cell>
          <cell r="C677">
            <v>250</v>
          </cell>
          <cell r="D677">
            <v>40</v>
          </cell>
          <cell r="E677">
            <v>60</v>
          </cell>
          <cell r="F677" t="str">
            <v>DB</v>
          </cell>
          <cell r="G677">
            <v>6090</v>
          </cell>
          <cell r="H677" t="str">
            <v>DISC BRAKE</v>
          </cell>
          <cell r="I677">
            <v>0.28000000000000003</v>
          </cell>
        </row>
        <row r="678">
          <cell r="A678">
            <v>2605106401</v>
          </cell>
          <cell r="B678" t="str">
            <v>CALIPER MINOR KIT - HND</v>
          </cell>
          <cell r="C678">
            <v>92</v>
          </cell>
          <cell r="D678">
            <v>100</v>
          </cell>
          <cell r="E678">
            <v>60</v>
          </cell>
          <cell r="F678" t="str">
            <v>DB</v>
          </cell>
          <cell r="G678">
            <v>6090</v>
          </cell>
          <cell r="H678" t="str">
            <v>DISC BRAKE</v>
          </cell>
          <cell r="I678">
            <v>0.28000000000000003</v>
          </cell>
        </row>
        <row r="679">
          <cell r="A679">
            <v>2605106901</v>
          </cell>
          <cell r="B679" t="str">
            <v>MASTER CYLINDER MAJOR KIT - YM</v>
          </cell>
          <cell r="C679">
            <v>128</v>
          </cell>
          <cell r="D679">
            <v>100</v>
          </cell>
          <cell r="E679">
            <v>60</v>
          </cell>
          <cell r="F679" t="str">
            <v>DB</v>
          </cell>
          <cell r="G679">
            <v>6090</v>
          </cell>
          <cell r="H679" t="str">
            <v>DISC BRAKE</v>
          </cell>
          <cell r="I679">
            <v>0.28000000000000003</v>
          </cell>
        </row>
        <row r="680">
          <cell r="A680">
            <v>2605107001</v>
          </cell>
          <cell r="B680" t="str">
            <v>MASTER CYLINDER MINOR KIT - YM</v>
          </cell>
          <cell r="C680">
            <v>74</v>
          </cell>
          <cell r="D680">
            <v>100</v>
          </cell>
          <cell r="E680">
            <v>60</v>
          </cell>
          <cell r="F680" t="str">
            <v>DB</v>
          </cell>
          <cell r="G680">
            <v>6090</v>
          </cell>
          <cell r="H680" t="str">
            <v>DISC BRAKE</v>
          </cell>
          <cell r="I680">
            <v>0.28000000000000003</v>
          </cell>
        </row>
        <row r="681">
          <cell r="A681">
            <v>2605100101</v>
          </cell>
          <cell r="B681" t="str">
            <v>MAJOR KIT (MAST CYL-ETPL) PLSR-135/150,
DSVR-125 ST</v>
          </cell>
          <cell r="C681">
            <v>134</v>
          </cell>
          <cell r="D681">
            <v>100</v>
          </cell>
          <cell r="E681">
            <v>60</v>
          </cell>
          <cell r="F681" t="str">
            <v>DB</v>
          </cell>
          <cell r="G681">
            <v>6090</v>
          </cell>
          <cell r="H681" t="str">
            <v>DISC BRAKE</v>
          </cell>
          <cell r="I681">
            <v>0.28000000000000003</v>
          </cell>
        </row>
        <row r="682">
          <cell r="A682">
            <v>2605100201</v>
          </cell>
          <cell r="B682" t="str">
            <v>MINOR KIT (ETPL) PLSR-135/150,DSVR-125 ST</v>
          </cell>
          <cell r="C682">
            <v>67</v>
          </cell>
          <cell r="D682">
            <v>100</v>
          </cell>
          <cell r="E682">
            <v>60</v>
          </cell>
          <cell r="F682" t="str">
            <v>DB</v>
          </cell>
          <cell r="G682">
            <v>6090</v>
          </cell>
          <cell r="H682" t="str">
            <v>DISC BRAKE</v>
          </cell>
          <cell r="I682">
            <v>0.28000000000000003</v>
          </cell>
        </row>
        <row r="683">
          <cell r="A683">
            <v>2605104201</v>
          </cell>
          <cell r="B683" t="str">
            <v>MAJOR KIT WITH GREASE (M/C) PLSR-135/150,
DSVR-125 ST</v>
          </cell>
          <cell r="C683">
            <v>160</v>
          </cell>
          <cell r="D683">
            <v>100</v>
          </cell>
          <cell r="E683">
            <v>60</v>
          </cell>
          <cell r="F683" t="str">
            <v>DB</v>
          </cell>
          <cell r="G683">
            <v>6090</v>
          </cell>
          <cell r="H683" t="str">
            <v>DISC BRAKE</v>
          </cell>
          <cell r="I683">
            <v>0.28000000000000003</v>
          </cell>
        </row>
        <row r="684">
          <cell r="A684">
            <v>2605100301</v>
          </cell>
          <cell r="B684" t="str">
            <v>MAJOR KIT (MAST CYL-KBX) PLSR-135/150,
DSVR-125 ST</v>
          </cell>
          <cell r="C684">
            <v>134</v>
          </cell>
          <cell r="D684">
            <v>100</v>
          </cell>
          <cell r="E684">
            <v>60</v>
          </cell>
          <cell r="F684" t="str">
            <v>DB</v>
          </cell>
          <cell r="G684">
            <v>6090</v>
          </cell>
          <cell r="H684" t="str">
            <v>DISC BRAKE</v>
          </cell>
          <cell r="I684">
            <v>0.28000000000000003</v>
          </cell>
        </row>
        <row r="685">
          <cell r="A685">
            <v>2605107501</v>
          </cell>
          <cell r="B685" t="str">
            <v>MAJOR KIT (MAST CYL) PLSR-150NS</v>
          </cell>
          <cell r="C685">
            <v>199</v>
          </cell>
          <cell r="D685">
            <v>100</v>
          </cell>
          <cell r="E685">
            <v>60</v>
          </cell>
          <cell r="F685" t="str">
            <v>DB</v>
          </cell>
          <cell r="G685">
            <v>6090</v>
          </cell>
          <cell r="H685" t="str">
            <v>DISC BRAKE</v>
          </cell>
          <cell r="I685">
            <v>0.28000000000000003</v>
          </cell>
        </row>
        <row r="686">
          <cell r="A686">
            <v>2605107601</v>
          </cell>
          <cell r="B686" t="str">
            <v>MINOR KIT (MAST CYL) PLSR-150NS</v>
          </cell>
          <cell r="C686">
            <v>140</v>
          </cell>
          <cell r="D686">
            <v>100</v>
          </cell>
          <cell r="E686">
            <v>60</v>
          </cell>
          <cell r="F686" t="str">
            <v>DB</v>
          </cell>
          <cell r="G686">
            <v>6090</v>
          </cell>
          <cell r="H686" t="str">
            <v>DISC BRAKE</v>
          </cell>
          <cell r="I686">
            <v>0.28000000000000003</v>
          </cell>
        </row>
        <row r="687">
          <cell r="A687">
            <v>2605100401</v>
          </cell>
          <cell r="B687" t="str">
            <v>MINOR KIT (KBX TYPE) PLSR-135/150,DSVR-
125 ST</v>
          </cell>
          <cell r="C687">
            <v>67</v>
          </cell>
          <cell r="D687">
            <v>100</v>
          </cell>
          <cell r="E687">
            <v>60</v>
          </cell>
          <cell r="F687" t="str">
            <v>DB</v>
          </cell>
          <cell r="G687">
            <v>6090</v>
          </cell>
          <cell r="H687" t="str">
            <v>DISC BRAKE</v>
          </cell>
          <cell r="I687">
            <v>0.28000000000000003</v>
          </cell>
        </row>
        <row r="688">
          <cell r="A688">
            <v>2605100601</v>
          </cell>
          <cell r="B688" t="str">
            <v>MINOR KIT (MAST CYL) PLSR-135 / 150,
DSVR-125 ST</v>
          </cell>
          <cell r="C688">
            <v>76</v>
          </cell>
          <cell r="D688">
            <v>100</v>
          </cell>
          <cell r="E688">
            <v>60</v>
          </cell>
          <cell r="F688" t="str">
            <v>DB</v>
          </cell>
          <cell r="G688">
            <v>6090</v>
          </cell>
          <cell r="H688" t="str">
            <v>DISC BRAKE</v>
          </cell>
          <cell r="I688">
            <v>0.28000000000000003</v>
          </cell>
        </row>
        <row r="689">
          <cell r="A689">
            <v>2605100701</v>
          </cell>
          <cell r="B689" t="str">
            <v>SEALS KIT (MAST CYL) PLSR-135 / 150,DSVR-
125 ST / 150</v>
          </cell>
          <cell r="C689">
            <v>65</v>
          </cell>
          <cell r="D689">
            <v>100</v>
          </cell>
          <cell r="E689">
            <v>60</v>
          </cell>
          <cell r="F689" t="str">
            <v>DB</v>
          </cell>
          <cell r="G689">
            <v>6090</v>
          </cell>
          <cell r="H689" t="str">
            <v>DISC BRAKE</v>
          </cell>
          <cell r="I689">
            <v>0.28000000000000003</v>
          </cell>
        </row>
        <row r="690">
          <cell r="A690">
            <v>2605100901</v>
          </cell>
          <cell r="B690" t="str">
            <v>MAJOR KIT (CALIPER) PLSR-135 /150,
DSVR-125 ST</v>
          </cell>
          <cell r="C690">
            <v>263</v>
          </cell>
          <cell r="D690">
            <v>40</v>
          </cell>
          <cell r="E690">
            <v>60</v>
          </cell>
          <cell r="F690" t="str">
            <v>DB</v>
          </cell>
          <cell r="G690">
            <v>6090</v>
          </cell>
          <cell r="H690" t="str">
            <v>DISC BRAKE</v>
          </cell>
          <cell r="I690">
            <v>0.28000000000000003</v>
          </cell>
        </row>
        <row r="691">
          <cell r="A691">
            <v>2605104901</v>
          </cell>
          <cell r="B691" t="str">
            <v>MINOR KIT WITH GREASE (CALIPER) PLSR-150 NS</v>
          </cell>
          <cell r="C691">
            <v>135</v>
          </cell>
          <cell r="D691">
            <v>100</v>
          </cell>
          <cell r="E691">
            <v>60</v>
          </cell>
          <cell r="F691" t="str">
            <v>DB</v>
          </cell>
          <cell r="G691">
            <v>6090</v>
          </cell>
          <cell r="H691" t="str">
            <v>DISC BRAKE</v>
          </cell>
          <cell r="I691">
            <v>0.28000000000000003</v>
          </cell>
        </row>
        <row r="692">
          <cell r="A692">
            <v>2605104801</v>
          </cell>
          <cell r="B692" t="str">
            <v>MAJOR KIT WITH GREASE (CALIPER) PLSR-150 NS</v>
          </cell>
          <cell r="C692">
            <v>370</v>
          </cell>
          <cell r="D692">
            <v>100</v>
          </cell>
          <cell r="E692">
            <v>60</v>
          </cell>
          <cell r="F692" t="str">
            <v>DB</v>
          </cell>
          <cell r="G692">
            <v>6090</v>
          </cell>
          <cell r="H692" t="str">
            <v>DISC BRAKE</v>
          </cell>
          <cell r="I692">
            <v>0.28000000000000003</v>
          </cell>
        </row>
        <row r="693">
          <cell r="A693">
            <v>2605104401</v>
          </cell>
          <cell r="B693" t="str">
            <v>MAJOR KIT WITH GREASE (CALIPER) PLSR-135 /150,
DSVR-125 ST</v>
          </cell>
          <cell r="C693">
            <v>350</v>
          </cell>
          <cell r="D693">
            <v>40</v>
          </cell>
          <cell r="E693">
            <v>60</v>
          </cell>
          <cell r="F693" t="str">
            <v>DB</v>
          </cell>
          <cell r="G693">
            <v>6090</v>
          </cell>
          <cell r="H693" t="str">
            <v>DISC BRAKE</v>
          </cell>
          <cell r="I693">
            <v>0.28000000000000003</v>
          </cell>
        </row>
        <row r="694">
          <cell r="A694">
            <v>2605104301</v>
          </cell>
          <cell r="B694" t="str">
            <v>MINOR KIT WITH GREASE (CALIPER) PLSR-135 /150,
DSVR-125 ST</v>
          </cell>
          <cell r="C694">
            <v>98</v>
          </cell>
          <cell r="D694">
            <v>100</v>
          </cell>
          <cell r="E694">
            <v>60</v>
          </cell>
          <cell r="F694" t="str">
            <v>DB</v>
          </cell>
          <cell r="G694">
            <v>6090</v>
          </cell>
          <cell r="H694" t="str">
            <v>DISC BRAKE</v>
          </cell>
          <cell r="I694">
            <v>0.28000000000000003</v>
          </cell>
        </row>
        <row r="695">
          <cell r="A695">
            <v>2605101101</v>
          </cell>
          <cell r="B695" t="str">
            <v>MINI KIT (CALIPER) PLSR-135 / 150,DSVR-125 ST</v>
          </cell>
          <cell r="C695">
            <v>45</v>
          </cell>
          <cell r="D695">
            <v>100</v>
          </cell>
          <cell r="E695">
            <v>60</v>
          </cell>
          <cell r="F695" t="str">
            <v>DB</v>
          </cell>
          <cell r="G695">
            <v>6090</v>
          </cell>
          <cell r="H695" t="str">
            <v>DISC BRAKE</v>
          </cell>
          <cell r="I695">
            <v>0.28000000000000003</v>
          </cell>
        </row>
        <row r="696">
          <cell r="A696">
            <v>2605101201</v>
          </cell>
          <cell r="B696" t="str">
            <v>SEALS KIT (CALIPER) PLSR-135 /150,
DSVR-125 ST</v>
          </cell>
          <cell r="C696">
            <v>74</v>
          </cell>
          <cell r="D696">
            <v>100</v>
          </cell>
          <cell r="E696">
            <v>60</v>
          </cell>
          <cell r="F696" t="str">
            <v>DB</v>
          </cell>
          <cell r="G696">
            <v>6090</v>
          </cell>
          <cell r="H696" t="str">
            <v>DISC BRAKE</v>
          </cell>
          <cell r="I696">
            <v>0.28000000000000003</v>
          </cell>
        </row>
        <row r="697">
          <cell r="A697">
            <v>2605101501</v>
          </cell>
          <cell r="B697" t="str">
            <v>BANJO KIT PLSR</v>
          </cell>
          <cell r="C697">
            <v>38</v>
          </cell>
          <cell r="D697">
            <v>100</v>
          </cell>
          <cell r="E697">
            <v>60</v>
          </cell>
          <cell r="F697" t="str">
            <v>DB</v>
          </cell>
          <cell r="G697">
            <v>6090</v>
          </cell>
          <cell r="H697" t="str">
            <v>DISC BRAKE</v>
          </cell>
          <cell r="I697">
            <v>0.28000000000000003</v>
          </cell>
        </row>
        <row r="698">
          <cell r="A698">
            <v>2605101801</v>
          </cell>
          <cell r="B698" t="str">
            <v>OIL LEVEL WNDOW KIT PLSR-135/150,DSVR-
125 ST/150</v>
          </cell>
          <cell r="C698">
            <v>11</v>
          </cell>
          <cell r="D698">
            <v>100</v>
          </cell>
          <cell r="E698">
            <v>60</v>
          </cell>
          <cell r="F698" t="str">
            <v>DB</v>
          </cell>
          <cell r="G698">
            <v>6090</v>
          </cell>
          <cell r="H698" t="str">
            <v>DISC BRAKE</v>
          </cell>
          <cell r="I698">
            <v>0.28000000000000003</v>
          </cell>
        </row>
        <row r="699">
          <cell r="A699">
            <v>2605107401</v>
          </cell>
          <cell r="B699" t="str">
            <v>DISC PAD-SET-HRO</v>
          </cell>
          <cell r="C699">
            <v>165</v>
          </cell>
          <cell r="D699">
            <v>50</v>
          </cell>
          <cell r="E699">
            <v>60</v>
          </cell>
          <cell r="F699" t="str">
            <v>DB</v>
          </cell>
          <cell r="G699">
            <v>6090</v>
          </cell>
          <cell r="H699" t="str">
            <v>DISC BRAKE</v>
          </cell>
          <cell r="I699">
            <v>0.28000000000000003</v>
          </cell>
        </row>
        <row r="700">
          <cell r="A700">
            <v>2605107301</v>
          </cell>
          <cell r="B700" t="str">
            <v>DISC PAD-SET-HND</v>
          </cell>
          <cell r="C700">
            <v>165</v>
          </cell>
          <cell r="D700">
            <v>50</v>
          </cell>
          <cell r="E700">
            <v>60</v>
          </cell>
          <cell r="F700" t="str">
            <v>DB</v>
          </cell>
          <cell r="G700">
            <v>6090</v>
          </cell>
          <cell r="H700" t="str">
            <v>DISC BRAKE</v>
          </cell>
          <cell r="I700">
            <v>0.28000000000000003</v>
          </cell>
        </row>
        <row r="701">
          <cell r="A701">
            <v>2605108301</v>
          </cell>
          <cell r="B701" t="str">
            <v>DISC PAD  TV APCH</v>
          </cell>
          <cell r="C701">
            <v>165</v>
          </cell>
          <cell r="D701">
            <v>50</v>
          </cell>
          <cell r="E701">
            <v>60</v>
          </cell>
          <cell r="F701" t="str">
            <v>DB</v>
          </cell>
          <cell r="G701">
            <v>6090</v>
          </cell>
          <cell r="H701" t="str">
            <v>DISC BRAKE</v>
          </cell>
          <cell r="I701">
            <v>0.28000000000000003</v>
          </cell>
        </row>
        <row r="702">
          <cell r="A702">
            <v>2605108201</v>
          </cell>
          <cell r="B702" t="str">
            <v>DISC PAD SZK 150</v>
          </cell>
          <cell r="C702">
            <v>165</v>
          </cell>
          <cell r="D702">
            <v>50</v>
          </cell>
          <cell r="E702">
            <v>60</v>
          </cell>
          <cell r="F702" t="str">
            <v>DB</v>
          </cell>
          <cell r="G702">
            <v>6090</v>
          </cell>
          <cell r="H702" t="str">
            <v>DISC BRAKE</v>
          </cell>
          <cell r="I702">
            <v>0.28000000000000003</v>
          </cell>
        </row>
        <row r="703">
          <cell r="A703">
            <v>2605100501</v>
          </cell>
          <cell r="B703" t="str">
            <v>DISC PAD SET PLSR</v>
          </cell>
          <cell r="C703">
            <v>135</v>
          </cell>
          <cell r="D703">
            <v>50</v>
          </cell>
          <cell r="E703">
            <v>60</v>
          </cell>
          <cell r="F703" t="str">
            <v>DB</v>
          </cell>
          <cell r="G703">
            <v>6090</v>
          </cell>
          <cell r="H703" t="str">
            <v>DISC BRAKE</v>
          </cell>
          <cell r="I703">
            <v>0.28000000000000003</v>
          </cell>
        </row>
        <row r="704">
          <cell r="A704">
            <v>2605102501</v>
          </cell>
          <cell r="B704" t="str">
            <v>DISC PAD SET DSVR 135/DSVR125/XD135</v>
          </cell>
          <cell r="C704">
            <v>156</v>
          </cell>
          <cell r="D704">
            <v>50</v>
          </cell>
          <cell r="E704">
            <v>60</v>
          </cell>
          <cell r="F704" t="str">
            <v>DB</v>
          </cell>
          <cell r="G704">
            <v>6090</v>
          </cell>
          <cell r="H704" t="str">
            <v>DISC BRAKE</v>
          </cell>
          <cell r="I704">
            <v>0.28000000000000003</v>
          </cell>
        </row>
        <row r="705">
          <cell r="A705">
            <v>2605105901</v>
          </cell>
          <cell r="B705" t="str">
            <v>DISC PAD SET YM FZ</v>
          </cell>
          <cell r="C705">
            <v>180</v>
          </cell>
          <cell r="D705">
            <v>50</v>
          </cell>
          <cell r="E705">
            <v>60</v>
          </cell>
          <cell r="F705" t="str">
            <v>DB</v>
          </cell>
          <cell r="G705">
            <v>6090</v>
          </cell>
          <cell r="H705" t="str">
            <v>DISC BRAKE</v>
          </cell>
          <cell r="I705">
            <v>0.28000000000000003</v>
          </cell>
        </row>
        <row r="706">
          <cell r="A706">
            <v>2605101301</v>
          </cell>
          <cell r="B706" t="str">
            <v>CALIPER PISTON SET PLSR-150,DSVR-125 ST</v>
          </cell>
          <cell r="C706">
            <v>113</v>
          </cell>
          <cell r="D706">
            <v>40</v>
          </cell>
          <cell r="E706">
            <v>60</v>
          </cell>
          <cell r="F706" t="str">
            <v>DB</v>
          </cell>
          <cell r="G706">
            <v>6090</v>
          </cell>
          <cell r="H706" t="str">
            <v>DISC BRAKE</v>
          </cell>
          <cell r="I706">
            <v>0.28000000000000003</v>
          </cell>
        </row>
        <row r="707">
          <cell r="A707">
            <v>2610100101</v>
          </cell>
          <cell r="B707" t="str">
            <v>DISC BRAKE ASSY (W/O DISC)PLSR 135 / 150</v>
          </cell>
          <cell r="C707">
            <v>2340</v>
          </cell>
          <cell r="D707">
            <v>2</v>
          </cell>
          <cell r="E707">
            <v>60</v>
          </cell>
          <cell r="F707" t="str">
            <v>DB</v>
          </cell>
          <cell r="G707">
            <v>6090</v>
          </cell>
          <cell r="H707" t="str">
            <v>DISC BRAKE</v>
          </cell>
          <cell r="I707">
            <v>0.28000000000000003</v>
          </cell>
        </row>
        <row r="708">
          <cell r="A708" t="str">
            <v>B20100100O</v>
          </cell>
          <cell r="B708" t="str">
            <v>DISC BRAKE ASSY (W/O DISC)PLSR 150 NS</v>
          </cell>
          <cell r="C708">
            <v>2275</v>
          </cell>
          <cell r="D708">
            <v>2</v>
          </cell>
          <cell r="E708">
            <v>60</v>
          </cell>
          <cell r="F708" t="str">
            <v>DB</v>
          </cell>
          <cell r="G708">
            <v>6090</v>
          </cell>
          <cell r="H708" t="str">
            <v>DISC BRAKE</v>
          </cell>
          <cell r="I708">
            <v>0.28000000000000003</v>
          </cell>
        </row>
        <row r="709">
          <cell r="A709">
            <v>2610100501</v>
          </cell>
          <cell r="B709" t="str">
            <v>DISC BRAKE ASSY DSVR125 (W/O DISC)</v>
          </cell>
          <cell r="C709">
            <v>2340</v>
          </cell>
          <cell r="D709">
            <v>2</v>
          </cell>
          <cell r="E709">
            <v>60</v>
          </cell>
          <cell r="F709" t="str">
            <v>DB</v>
          </cell>
          <cell r="G709">
            <v>6090</v>
          </cell>
          <cell r="H709" t="str">
            <v>DISC BRAKE</v>
          </cell>
          <cell r="I709">
            <v>0.28000000000000003</v>
          </cell>
        </row>
        <row r="710">
          <cell r="A710">
            <v>2610101101</v>
          </cell>
          <cell r="B710" t="str">
            <v>DISC BRAKE ASSY PLSR 135 (W/O DISC)</v>
          </cell>
          <cell r="C710">
            <v>2340</v>
          </cell>
          <cell r="D710">
            <v>2</v>
          </cell>
          <cell r="E710">
            <v>60</v>
          </cell>
          <cell r="F710" t="str">
            <v>DB</v>
          </cell>
          <cell r="G710">
            <v>6090</v>
          </cell>
          <cell r="H710" t="str">
            <v>DISC BRAKE</v>
          </cell>
          <cell r="I710">
            <v>0.28000000000000003</v>
          </cell>
        </row>
        <row r="711">
          <cell r="A711">
            <v>2610101201</v>
          </cell>
          <cell r="B711" t="str">
            <v>DISC BRAKE ASSY DSVR 150 (W/O DISC)</v>
          </cell>
          <cell r="C711">
            <v>2340</v>
          </cell>
          <cell r="D711">
            <v>2</v>
          </cell>
          <cell r="E711">
            <v>60</v>
          </cell>
          <cell r="F711" t="str">
            <v>DB</v>
          </cell>
          <cell r="G711">
            <v>6090</v>
          </cell>
          <cell r="H711" t="str">
            <v>DISC BRAKE</v>
          </cell>
          <cell r="I711">
            <v>0.28000000000000003</v>
          </cell>
        </row>
        <row r="712">
          <cell r="A712">
            <v>2610200101</v>
          </cell>
          <cell r="B712" t="str">
            <v>MASTER CYL ASSY PLSR-135/150,DSVR-
125 ST</v>
          </cell>
          <cell r="C712">
            <v>936</v>
          </cell>
          <cell r="D712">
            <v>5</v>
          </cell>
          <cell r="E712">
            <v>60</v>
          </cell>
          <cell r="F712" t="str">
            <v>DB</v>
          </cell>
          <cell r="G712">
            <v>6090</v>
          </cell>
          <cell r="H712" t="str">
            <v>DISC BRAKE</v>
          </cell>
          <cell r="I712">
            <v>0.28000000000000003</v>
          </cell>
        </row>
        <row r="713">
          <cell r="A713" t="str">
            <v>B20301300O</v>
          </cell>
          <cell r="B713" t="str">
            <v>CALIPER ASSY HND SHN</v>
          </cell>
          <cell r="C713">
            <v>1320</v>
          </cell>
          <cell r="D713">
            <v>6</v>
          </cell>
          <cell r="E713">
            <v>60</v>
          </cell>
          <cell r="F713" t="str">
            <v>DB</v>
          </cell>
          <cell r="G713">
            <v>6090</v>
          </cell>
          <cell r="H713" t="str">
            <v>DISC BRAKE</v>
          </cell>
          <cell r="I713">
            <v>0.28000000000000003</v>
          </cell>
        </row>
        <row r="714">
          <cell r="A714" t="str">
            <v>B20301300O</v>
          </cell>
          <cell r="B714" t="str">
            <v>CALIPER ASSY HRO GLMR</v>
          </cell>
          <cell r="C714">
            <v>1275</v>
          </cell>
          <cell r="D714">
            <v>6</v>
          </cell>
          <cell r="E714">
            <v>60</v>
          </cell>
          <cell r="F714" t="str">
            <v>DB</v>
          </cell>
          <cell r="G714">
            <v>6090</v>
          </cell>
          <cell r="H714" t="str">
            <v>DISC BRAKE</v>
          </cell>
          <cell r="I714">
            <v>0.28000000000000003</v>
          </cell>
        </row>
        <row r="715">
          <cell r="A715" t="str">
            <v>B20200500O</v>
          </cell>
          <cell r="B715" t="str">
            <v>MASTER CYL ASSY PLSR-150 NS</v>
          </cell>
          <cell r="C715">
            <v>925</v>
          </cell>
          <cell r="D715">
            <v>5</v>
          </cell>
          <cell r="E715">
            <v>60</v>
          </cell>
          <cell r="F715" t="str">
            <v>DB</v>
          </cell>
          <cell r="G715">
            <v>6090</v>
          </cell>
          <cell r="H715" t="str">
            <v>DISC BRAKE</v>
          </cell>
          <cell r="I715">
            <v>0.28000000000000003</v>
          </cell>
        </row>
        <row r="716">
          <cell r="A716">
            <v>2610300101</v>
          </cell>
          <cell r="B716" t="str">
            <v>CALIPER ASSY PLSR-135/150,DSVR-150</v>
          </cell>
          <cell r="C716">
            <v>1076</v>
          </cell>
          <cell r="D716">
            <v>6</v>
          </cell>
          <cell r="E716">
            <v>60</v>
          </cell>
          <cell r="F716" t="str">
            <v>DB</v>
          </cell>
          <cell r="G716">
            <v>6090</v>
          </cell>
          <cell r="H716" t="str">
            <v>DISC BRAKE</v>
          </cell>
          <cell r="I716">
            <v>0.28000000000000003</v>
          </cell>
        </row>
        <row r="717">
          <cell r="A717">
            <v>2610300301</v>
          </cell>
          <cell r="B717" t="str">
            <v>CALIPER ASSY DSVR125/ 125 ST, XD135 SLVR</v>
          </cell>
          <cell r="C717">
            <v>1136</v>
          </cell>
          <cell r="D717">
            <v>6</v>
          </cell>
          <cell r="E717">
            <v>60</v>
          </cell>
          <cell r="F717" t="str">
            <v>DB</v>
          </cell>
          <cell r="G717">
            <v>6090</v>
          </cell>
          <cell r="H717" t="str">
            <v>DISC BRAKE</v>
          </cell>
          <cell r="I717">
            <v>0.28000000000000003</v>
          </cell>
        </row>
        <row r="718">
          <cell r="A718" t="str">
            <v>B20300400O</v>
          </cell>
          <cell r="B718" t="str">
            <v>CALIPER ASSY PLSR-150 NS</v>
          </cell>
          <cell r="C718">
            <v>1375</v>
          </cell>
          <cell r="D718">
            <v>6</v>
          </cell>
          <cell r="E718">
            <v>60</v>
          </cell>
          <cell r="F718" t="str">
            <v>DB</v>
          </cell>
          <cell r="G718">
            <v>6090</v>
          </cell>
          <cell r="H718" t="str">
            <v>DISC BRAKE</v>
          </cell>
          <cell r="I718">
            <v>0.28000000000000003</v>
          </cell>
        </row>
        <row r="719">
          <cell r="A719">
            <v>2610300401</v>
          </cell>
          <cell r="B719" t="str">
            <v>CALIPER ASSY PLSR 150/DSVR135 SLVR</v>
          </cell>
          <cell r="C719">
            <v>1136</v>
          </cell>
          <cell r="D719">
            <v>6</v>
          </cell>
          <cell r="E719">
            <v>60</v>
          </cell>
          <cell r="F719" t="str">
            <v>DB</v>
          </cell>
          <cell r="G719">
            <v>6090</v>
          </cell>
          <cell r="H719" t="str">
            <v>DISC BRAKE</v>
          </cell>
          <cell r="I719">
            <v>0.28000000000000003</v>
          </cell>
        </row>
        <row r="720">
          <cell r="A720">
            <v>2610300901</v>
          </cell>
          <cell r="B720" t="str">
            <v>CALIPER ASSY PLSR 135/DSVR150 BLK</v>
          </cell>
          <cell r="C720">
            <v>1147</v>
          </cell>
          <cell r="D720">
            <v>6</v>
          </cell>
          <cell r="E720">
            <v>60</v>
          </cell>
          <cell r="F720" t="str">
            <v>DB</v>
          </cell>
          <cell r="G720">
            <v>6090</v>
          </cell>
          <cell r="H720" t="str">
            <v>DISC BRAKE</v>
          </cell>
          <cell r="I720">
            <v>0.28000000000000003</v>
          </cell>
        </row>
        <row r="721">
          <cell r="A721">
            <v>2620500131</v>
          </cell>
          <cell r="B721" t="str">
            <v>DISC XD 135 , DSVR-135</v>
          </cell>
          <cell r="C721">
            <v>838</v>
          </cell>
          <cell r="D721">
            <v>5</v>
          </cell>
          <cell r="E721">
            <v>60</v>
          </cell>
          <cell r="F721" t="str">
            <v>DB</v>
          </cell>
          <cell r="G721">
            <v>6090</v>
          </cell>
          <cell r="H721" t="str">
            <v>DISC BRAKE</v>
          </cell>
          <cell r="I721">
            <v>0.28000000000000003</v>
          </cell>
        </row>
        <row r="722">
          <cell r="A722" t="str">
            <v>B20102900O</v>
          </cell>
          <cell r="B722" t="str">
            <v>DISC BRAKE KIT PULSAR 180 BS4</v>
          </cell>
          <cell r="C722">
            <v>2650</v>
          </cell>
          <cell r="D722">
            <v>2</v>
          </cell>
          <cell r="E722">
            <v>60</v>
          </cell>
          <cell r="F722" t="str">
            <v>DB</v>
          </cell>
          <cell r="G722">
            <v>6090</v>
          </cell>
          <cell r="H722" t="str">
            <v>DISC BRAKE</v>
          </cell>
          <cell r="I722">
            <v>0.28000000000000003</v>
          </cell>
        </row>
        <row r="723">
          <cell r="A723" t="str">
            <v>B20100200O</v>
          </cell>
          <cell r="B723" t="str">
            <v>DISC BRAKE KIT PULSAR 180 BS3</v>
          </cell>
          <cell r="C723">
            <v>2585</v>
          </cell>
          <cell r="D723">
            <v>2</v>
          </cell>
          <cell r="E723">
            <v>60</v>
          </cell>
          <cell r="F723" t="str">
            <v>DB</v>
          </cell>
          <cell r="G723">
            <v>6090</v>
          </cell>
          <cell r="H723" t="str">
            <v>DISC BRAKE</v>
          </cell>
          <cell r="I723">
            <v>0.28000000000000003</v>
          </cell>
        </row>
        <row r="724">
          <cell r="A724" t="str">
            <v>B20500328O</v>
          </cell>
          <cell r="B724" t="str">
            <v>DISC PULSAR 180 BS3/ PULSAR 220 BS3</v>
          </cell>
          <cell r="C724">
            <v>1325</v>
          </cell>
          <cell r="D724">
            <v>2</v>
          </cell>
          <cell r="E724">
            <v>60</v>
          </cell>
          <cell r="F724" t="str">
            <v>DB</v>
          </cell>
          <cell r="G724">
            <v>6090</v>
          </cell>
          <cell r="H724" t="str">
            <v>DISC BRAKE</v>
          </cell>
          <cell r="I724">
            <v>0.28000000000000003</v>
          </cell>
        </row>
        <row r="725">
          <cell r="A725" t="str">
            <v>B20503328O</v>
          </cell>
          <cell r="B725" t="str">
            <v>DISC PULSAR 180 BS4/ PULSAR 220 BS4</v>
          </cell>
          <cell r="C725">
            <v>1195</v>
          </cell>
          <cell r="D725">
            <v>2</v>
          </cell>
          <cell r="E725">
            <v>60</v>
          </cell>
          <cell r="F725" t="str">
            <v>DB</v>
          </cell>
          <cell r="G725">
            <v>6090</v>
          </cell>
          <cell r="H725" t="str">
            <v>DISC BRAKE</v>
          </cell>
          <cell r="I725">
            <v>0.28000000000000003</v>
          </cell>
        </row>
        <row r="726">
          <cell r="A726" t="str">
            <v>B20501328O</v>
          </cell>
          <cell r="B726" t="str">
            <v>DISC  AVANGER 150</v>
          </cell>
          <cell r="C726">
            <v>1080</v>
          </cell>
          <cell r="D726">
            <v>2</v>
          </cell>
          <cell r="E726">
            <v>60</v>
          </cell>
          <cell r="F726" t="str">
            <v>DB</v>
          </cell>
          <cell r="G726">
            <v>6090</v>
          </cell>
          <cell r="H726" t="str">
            <v>DISC BRAKE</v>
          </cell>
          <cell r="I726">
            <v>0.28000000000000003</v>
          </cell>
        </row>
        <row r="727">
          <cell r="A727" t="str">
            <v>B201012000</v>
          </cell>
          <cell r="B727" t="str">
            <v>DISC BRAKE KIT AVANGER 150</v>
          </cell>
          <cell r="C727">
            <v>2800</v>
          </cell>
          <cell r="D727">
            <v>2</v>
          </cell>
          <cell r="E727">
            <v>60</v>
          </cell>
          <cell r="F727" t="str">
            <v>DB</v>
          </cell>
          <cell r="G727">
            <v>6090</v>
          </cell>
          <cell r="H727" t="str">
            <v>DISC BRAKE</v>
          </cell>
          <cell r="I727">
            <v>0.28000000000000003</v>
          </cell>
        </row>
        <row r="728">
          <cell r="A728" t="str">
            <v>B20500128O</v>
          </cell>
          <cell r="B728" t="str">
            <v>DISC PLSR-150 NS</v>
          </cell>
          <cell r="C728">
            <v>1080</v>
          </cell>
          <cell r="D728">
            <v>2</v>
          </cell>
          <cell r="E728">
            <v>60</v>
          </cell>
          <cell r="F728" t="str">
            <v>DB</v>
          </cell>
          <cell r="G728">
            <v>6090</v>
          </cell>
          <cell r="H728" t="str">
            <v>DISC BRAKE</v>
          </cell>
          <cell r="I728">
            <v>0.28000000000000003</v>
          </cell>
        </row>
        <row r="729">
          <cell r="A729">
            <v>2620500631</v>
          </cell>
          <cell r="B729" t="str">
            <v>DISC DSVR-125</v>
          </cell>
          <cell r="C729">
            <v>750</v>
          </cell>
          <cell r="D729">
            <v>2</v>
          </cell>
          <cell r="E729">
            <v>60</v>
          </cell>
          <cell r="F729" t="str">
            <v>DB</v>
          </cell>
          <cell r="G729">
            <v>6090</v>
          </cell>
          <cell r="H729" t="str">
            <v>DISC BRAKE</v>
          </cell>
          <cell r="I729">
            <v>0.28000000000000003</v>
          </cell>
        </row>
        <row r="730">
          <cell r="A730">
            <v>2630500731</v>
          </cell>
          <cell r="B730" t="str">
            <v>DISC DSVR-150</v>
          </cell>
          <cell r="C730">
            <v>955</v>
          </cell>
          <cell r="D730">
            <v>2</v>
          </cell>
          <cell r="E730">
            <v>60</v>
          </cell>
          <cell r="F730" t="str">
            <v>DB</v>
          </cell>
          <cell r="G730">
            <v>6090</v>
          </cell>
          <cell r="H730" t="str">
            <v>DISC BRAKE</v>
          </cell>
          <cell r="I730">
            <v>0.28000000000000003</v>
          </cell>
        </row>
        <row r="731">
          <cell r="A731">
            <v>2620500431</v>
          </cell>
          <cell r="B731" t="str">
            <v>DISC YM R15 (REAR) Ф 203</v>
          </cell>
          <cell r="C731">
            <v>812</v>
          </cell>
          <cell r="D731">
            <v>2</v>
          </cell>
          <cell r="E731">
            <v>60</v>
          </cell>
          <cell r="F731" t="str">
            <v>DB</v>
          </cell>
          <cell r="G731">
            <v>6090</v>
          </cell>
          <cell r="H731" t="str">
            <v>DISC BRAKE</v>
          </cell>
          <cell r="I731">
            <v>0.28000000000000003</v>
          </cell>
        </row>
        <row r="732">
          <cell r="A732">
            <v>2620500531</v>
          </cell>
          <cell r="B732" t="str">
            <v>DISC YM R15 (REAR) Ф 220</v>
          </cell>
          <cell r="C732">
            <v>1028</v>
          </cell>
          <cell r="D732">
            <v>2</v>
          </cell>
          <cell r="E732">
            <v>60</v>
          </cell>
          <cell r="F732" t="str">
            <v>DB</v>
          </cell>
          <cell r="G732">
            <v>6090</v>
          </cell>
          <cell r="H732" t="str">
            <v>DISC BRAKE</v>
          </cell>
          <cell r="I732">
            <v>0.28000000000000003</v>
          </cell>
        </row>
        <row r="733">
          <cell r="A733">
            <v>2630500231</v>
          </cell>
          <cell r="B733" t="str">
            <v>DISC GLDTR 125 (NEW)</v>
          </cell>
          <cell r="C733">
            <v>833</v>
          </cell>
          <cell r="D733">
            <v>2</v>
          </cell>
          <cell r="E733">
            <v>60</v>
          </cell>
          <cell r="F733" t="str">
            <v>DB</v>
          </cell>
          <cell r="G733">
            <v>6090</v>
          </cell>
          <cell r="H733" t="str">
            <v>DISC BRAKE</v>
          </cell>
          <cell r="I733">
            <v>0.28000000000000003</v>
          </cell>
        </row>
        <row r="734">
          <cell r="A734">
            <v>2630500431</v>
          </cell>
          <cell r="B734" t="str">
            <v>DISC PLSR 135CC</v>
          </cell>
          <cell r="C734">
            <v>973</v>
          </cell>
          <cell r="D734">
            <v>5</v>
          </cell>
          <cell r="E734">
            <v>60</v>
          </cell>
          <cell r="F734" t="str">
            <v>DB</v>
          </cell>
          <cell r="G734">
            <v>6090</v>
          </cell>
          <cell r="H734" t="str">
            <v>DISC BRAKE</v>
          </cell>
          <cell r="I734">
            <v>0.28000000000000003</v>
          </cell>
        </row>
        <row r="735">
          <cell r="A735">
            <v>2630500531</v>
          </cell>
          <cell r="B735" t="str">
            <v>DISC PLSR UPG</v>
          </cell>
          <cell r="C735">
            <v>1075</v>
          </cell>
          <cell r="D735">
            <v>5</v>
          </cell>
          <cell r="E735">
            <v>60</v>
          </cell>
          <cell r="F735" t="str">
            <v>DB</v>
          </cell>
          <cell r="G735">
            <v>6090</v>
          </cell>
          <cell r="H735" t="str">
            <v>DISC BRAKE</v>
          </cell>
          <cell r="I735">
            <v>0.28000000000000003</v>
          </cell>
        </row>
        <row r="736">
          <cell r="A736">
            <v>2630501031</v>
          </cell>
          <cell r="B736" t="str">
            <v>DISC CRMA</v>
          </cell>
          <cell r="C736">
            <v>1168</v>
          </cell>
          <cell r="D736">
            <v>2</v>
          </cell>
          <cell r="E736">
            <v>60</v>
          </cell>
          <cell r="F736" t="str">
            <v>DB</v>
          </cell>
          <cell r="G736">
            <v>6090</v>
          </cell>
          <cell r="H736" t="str">
            <v>DISC BRAKE</v>
          </cell>
          <cell r="I736">
            <v>0.28000000000000003</v>
          </cell>
        </row>
        <row r="737">
          <cell r="A737">
            <v>2640500231</v>
          </cell>
          <cell r="B737" t="str">
            <v>DISC YM F / R15 (FRONT)</v>
          </cell>
          <cell r="C737">
            <v>920</v>
          </cell>
          <cell r="D737">
            <v>2</v>
          </cell>
          <cell r="E737">
            <v>60</v>
          </cell>
          <cell r="F737" t="str">
            <v>DB</v>
          </cell>
          <cell r="G737">
            <v>6090</v>
          </cell>
          <cell r="H737" t="str">
            <v>DISC BRAKE</v>
          </cell>
          <cell r="I737">
            <v>0.28000000000000003</v>
          </cell>
        </row>
        <row r="738">
          <cell r="A738" t="str">
            <v>260BP00475</v>
          </cell>
          <cell r="B738" t="str">
            <v>BRAKE LEVER ETPL PLSR-135 / 150,XD-
135,DSVR-125 ST / 150</v>
          </cell>
          <cell r="C738">
            <v>76</v>
          </cell>
          <cell r="D738">
            <v>50</v>
          </cell>
          <cell r="E738">
            <v>60</v>
          </cell>
          <cell r="F738" t="str">
            <v>DB</v>
          </cell>
          <cell r="G738">
            <v>6090</v>
          </cell>
          <cell r="H738" t="str">
            <v>DISC BRAKE</v>
          </cell>
          <cell r="I738">
            <v>0.28000000000000003</v>
          </cell>
        </row>
        <row r="739">
          <cell r="A739" t="str">
            <v>410BT01775</v>
          </cell>
          <cell r="B739" t="str">
            <v>HOSE PIPE PLSR-150 NS</v>
          </cell>
          <cell r="C739">
            <v>375</v>
          </cell>
          <cell r="D739">
            <v>10</v>
          </cell>
          <cell r="E739">
            <v>60</v>
          </cell>
          <cell r="F739" t="str">
            <v>DB</v>
          </cell>
          <cell r="G739">
            <v>6090</v>
          </cell>
          <cell r="H739" t="str">
            <v>DISC BRAKE</v>
          </cell>
          <cell r="I739">
            <v>0.28000000000000003</v>
          </cell>
        </row>
        <row r="740">
          <cell r="A740" t="str">
            <v>410BT01875</v>
          </cell>
          <cell r="B740" t="str">
            <v>HOSE PIPE PLSR-150 HF</v>
          </cell>
          <cell r="C740">
            <v>410</v>
          </cell>
          <cell r="D740">
            <v>10</v>
          </cell>
          <cell r="E740">
            <v>60</v>
          </cell>
          <cell r="F740" t="str">
            <v>DB</v>
          </cell>
          <cell r="G740">
            <v>6090</v>
          </cell>
          <cell r="H740" t="str">
            <v>DISC BRAKE</v>
          </cell>
          <cell r="I740">
            <v>0.28000000000000003</v>
          </cell>
        </row>
        <row r="741">
          <cell r="A741" t="str">
            <v>410BT01175</v>
          </cell>
          <cell r="B741" t="str">
            <v>HOSE PIPE PLSR-135</v>
          </cell>
          <cell r="C741">
            <v>337</v>
          </cell>
          <cell r="D741">
            <v>10</v>
          </cell>
          <cell r="E741">
            <v>60</v>
          </cell>
          <cell r="F741" t="str">
            <v>DB</v>
          </cell>
          <cell r="G741">
            <v>6090</v>
          </cell>
          <cell r="H741" t="str">
            <v>DISC BRAKE</v>
          </cell>
          <cell r="I741">
            <v>0.28000000000000003</v>
          </cell>
        </row>
        <row r="742">
          <cell r="A742" t="str">
            <v>410BT00375</v>
          </cell>
          <cell r="B742" t="str">
            <v>HOSE PIPE DSVR-125 OLD</v>
          </cell>
          <cell r="C742">
            <v>365</v>
          </cell>
          <cell r="D742">
            <v>10</v>
          </cell>
          <cell r="E742">
            <v>60</v>
          </cell>
          <cell r="F742" t="str">
            <v>DB</v>
          </cell>
          <cell r="G742">
            <v>6090</v>
          </cell>
          <cell r="H742" t="str">
            <v>DISC BRAKE</v>
          </cell>
          <cell r="I742">
            <v>0.28000000000000003</v>
          </cell>
        </row>
        <row r="743">
          <cell r="A743" t="str">
            <v>410BT00475</v>
          </cell>
          <cell r="B743" t="str">
            <v>HOSE PIPE DSVR-125 NEW</v>
          </cell>
          <cell r="C743">
            <v>344</v>
          </cell>
          <cell r="D743">
            <v>10</v>
          </cell>
          <cell r="E743">
            <v>60</v>
          </cell>
          <cell r="F743" t="str">
            <v>DB</v>
          </cell>
          <cell r="G743">
            <v>6090</v>
          </cell>
          <cell r="H743" t="str">
            <v>DISC BRAKE</v>
          </cell>
          <cell r="I743">
            <v>0.28000000000000003</v>
          </cell>
        </row>
        <row r="744">
          <cell r="A744">
            <v>2605101701</v>
          </cell>
          <cell r="B744" t="str">
            <v>DUST BOOT KIT PLSR</v>
          </cell>
          <cell r="C744">
            <v>30</v>
          </cell>
          <cell r="D744">
            <v>40</v>
          </cell>
          <cell r="E744">
            <v>60</v>
          </cell>
          <cell r="F744" t="str">
            <v>DB</v>
          </cell>
          <cell r="G744">
            <v>6090</v>
          </cell>
          <cell r="H744" t="str">
            <v>DISC BRAKE</v>
          </cell>
          <cell r="I744">
            <v>0.28000000000000003</v>
          </cell>
        </row>
        <row r="745">
          <cell r="A745">
            <v>2605101401</v>
          </cell>
          <cell r="B745" t="str">
            <v>ANCH PIN KT PLSR</v>
          </cell>
          <cell r="C745">
            <v>63</v>
          </cell>
          <cell r="D745">
            <v>40</v>
          </cell>
          <cell r="E745">
            <v>60</v>
          </cell>
          <cell r="F745" t="str">
            <v>DB</v>
          </cell>
          <cell r="G745">
            <v>6090</v>
          </cell>
          <cell r="H745" t="str">
            <v>DISC BRAKE</v>
          </cell>
          <cell r="I745">
            <v>0.28000000000000003</v>
          </cell>
        </row>
        <row r="746">
          <cell r="A746" t="str">
            <v>260BP01001</v>
          </cell>
          <cell r="B746" t="str">
            <v>BRAKE LEVER UPG PLSR-135 / 150,XD-135,
DSVR-125 ST / 150</v>
          </cell>
          <cell r="C746">
            <v>65</v>
          </cell>
          <cell r="D746">
            <v>40</v>
          </cell>
          <cell r="E746">
            <v>60</v>
          </cell>
          <cell r="F746" t="str">
            <v>DB</v>
          </cell>
          <cell r="G746">
            <v>6090</v>
          </cell>
          <cell r="H746" t="str">
            <v>DISC BRAKE</v>
          </cell>
          <cell r="I746">
            <v>0.28000000000000003</v>
          </cell>
        </row>
        <row r="747">
          <cell r="A747" t="str">
            <v>410BT00175</v>
          </cell>
          <cell r="B747" t="str">
            <v>BRAKE HOSE PLSR-135 / 150,XD-135,DSVR-
135 /150</v>
          </cell>
          <cell r="C747">
            <v>362</v>
          </cell>
          <cell r="D747">
            <v>27</v>
          </cell>
          <cell r="E747">
            <v>60</v>
          </cell>
          <cell r="F747" t="str">
            <v>DB</v>
          </cell>
          <cell r="G747">
            <v>6090</v>
          </cell>
          <cell r="H747" t="str">
            <v>DISC BRAKE</v>
          </cell>
          <cell r="I747">
            <v>0.28000000000000003</v>
          </cell>
        </row>
        <row r="748">
          <cell r="A748">
            <v>2660200201</v>
          </cell>
          <cell r="B748" t="str">
            <v>RML MASTER CYLINDER ASSY</v>
          </cell>
          <cell r="C748">
            <v>1100</v>
          </cell>
          <cell r="D748">
            <v>4</v>
          </cell>
          <cell r="E748">
            <v>60</v>
          </cell>
          <cell r="F748" t="str">
            <v>DB</v>
          </cell>
          <cell r="G748">
            <v>6090</v>
          </cell>
          <cell r="H748" t="str">
            <v>DISC BRAKE</v>
          </cell>
          <cell r="I748">
            <v>0.28000000000000003</v>
          </cell>
        </row>
        <row r="749">
          <cell r="A749">
            <v>2660300101</v>
          </cell>
          <cell r="B749" t="str">
            <v>RML CALIPER ASSY</v>
          </cell>
          <cell r="C749">
            <v>1564</v>
          </cell>
          <cell r="D749">
            <v>6</v>
          </cell>
          <cell r="E749">
            <v>60</v>
          </cell>
          <cell r="F749" t="str">
            <v>DB</v>
          </cell>
          <cell r="G749">
            <v>6090</v>
          </cell>
          <cell r="H749" t="str">
            <v>DISC BRAKE</v>
          </cell>
          <cell r="I749">
            <v>0.28000000000000003</v>
          </cell>
        </row>
        <row r="750">
          <cell r="A750">
            <v>2660100101</v>
          </cell>
          <cell r="B750" t="str">
            <v>RML DISC BRAKE SYSTEM W/o DISC</v>
          </cell>
          <cell r="C750">
            <v>3110</v>
          </cell>
          <cell r="D750">
            <v>2</v>
          </cell>
          <cell r="E750">
            <v>60</v>
          </cell>
          <cell r="F750" t="str">
            <v>DB</v>
          </cell>
          <cell r="G750">
            <v>6090</v>
          </cell>
          <cell r="H750" t="str">
            <v>DISC BRAKE</v>
          </cell>
          <cell r="I750">
            <v>0.28000000000000003</v>
          </cell>
        </row>
        <row r="751">
          <cell r="A751">
            <v>2650500131</v>
          </cell>
          <cell r="B751" t="str">
            <v>RML BRAKE DISC</v>
          </cell>
          <cell r="C751">
            <v>1872</v>
          </cell>
          <cell r="D751">
            <v>2</v>
          </cell>
          <cell r="E751">
            <v>60</v>
          </cell>
          <cell r="F751" t="str">
            <v>DB</v>
          </cell>
          <cell r="G751">
            <v>6090</v>
          </cell>
          <cell r="H751" t="str">
            <v>DISC BRAKE</v>
          </cell>
          <cell r="I751">
            <v>0.28000000000000003</v>
          </cell>
        </row>
        <row r="752">
          <cell r="A752" t="str">
            <v>410BT00675</v>
          </cell>
          <cell r="B752" t="str">
            <v>RML BRAKE HOSE</v>
          </cell>
          <cell r="C752">
            <v>494</v>
          </cell>
          <cell r="D752">
            <v>27</v>
          </cell>
          <cell r="E752">
            <v>60</v>
          </cell>
          <cell r="F752" t="str">
            <v>DB</v>
          </cell>
          <cell r="G752">
            <v>6090</v>
          </cell>
          <cell r="H752" t="str">
            <v>DISC BRAKE</v>
          </cell>
          <cell r="I752">
            <v>0.28000000000000003</v>
          </cell>
        </row>
        <row r="753">
          <cell r="A753">
            <v>2805104301</v>
          </cell>
          <cell r="B753" t="str">
            <v>MAJOR KIT FOR W/C PGO - AP Ø25.4</v>
          </cell>
          <cell r="C753">
            <v>145</v>
          </cell>
          <cell r="D753">
            <v>40</v>
          </cell>
          <cell r="E753">
            <v>60</v>
          </cell>
          <cell r="F753" t="str">
            <v>DB</v>
          </cell>
          <cell r="G753">
            <v>6090</v>
          </cell>
          <cell r="H753" t="str">
            <v>DISC BRAKE</v>
          </cell>
          <cell r="I753">
            <v>0.28000000000000003</v>
          </cell>
        </row>
        <row r="754">
          <cell r="A754">
            <v>2805104401</v>
          </cell>
          <cell r="B754" t="str">
            <v>MINOR KIT FOR W/C PGO - AP Ø25.4</v>
          </cell>
          <cell r="C754">
            <v>64</v>
          </cell>
          <cell r="D754">
            <v>40</v>
          </cell>
          <cell r="E754">
            <v>60</v>
          </cell>
          <cell r="F754" t="str">
            <v>DB</v>
          </cell>
          <cell r="G754">
            <v>6090</v>
          </cell>
          <cell r="H754" t="str">
            <v>DISC BRAKE</v>
          </cell>
          <cell r="I754">
            <v>0.28000000000000003</v>
          </cell>
        </row>
        <row r="755">
          <cell r="A755">
            <v>2805104501</v>
          </cell>
          <cell r="B755" t="str">
            <v>MAJOR KIT FOR W/C PGO - AP Ø22.225</v>
          </cell>
          <cell r="C755">
            <v>145</v>
          </cell>
          <cell r="D755">
            <v>40</v>
          </cell>
          <cell r="E755">
            <v>60</v>
          </cell>
          <cell r="F755" t="str">
            <v>DB</v>
          </cell>
          <cell r="G755">
            <v>6090</v>
          </cell>
          <cell r="H755" t="str">
            <v>DISC BRAKE</v>
          </cell>
          <cell r="I755">
            <v>0.28000000000000003</v>
          </cell>
        </row>
        <row r="756">
          <cell r="A756">
            <v>2805104601</v>
          </cell>
          <cell r="B756" t="str">
            <v>MINOR KIT FOR W/C PGO - AP Ø22.225</v>
          </cell>
          <cell r="C756">
            <v>64</v>
          </cell>
          <cell r="D756">
            <v>40</v>
          </cell>
          <cell r="E756">
            <v>60</v>
          </cell>
          <cell r="F756" t="str">
            <v>DB</v>
          </cell>
          <cell r="G756">
            <v>6090</v>
          </cell>
          <cell r="H756" t="str">
            <v>DISC BRAKE</v>
          </cell>
          <cell r="I756">
            <v>0.28000000000000003</v>
          </cell>
        </row>
        <row r="757">
          <cell r="A757">
            <v>2805103901</v>
          </cell>
          <cell r="B757" t="str">
            <v>MAJOR KIT FOR W/C RR MM Ø25.4</v>
          </cell>
          <cell r="C757">
            <v>145</v>
          </cell>
          <cell r="D757">
            <v>40</v>
          </cell>
          <cell r="E757">
            <v>60</v>
          </cell>
          <cell r="F757" t="str">
            <v>DB</v>
          </cell>
          <cell r="G757">
            <v>6090</v>
          </cell>
          <cell r="H757" t="str">
            <v>DISC BRAKE</v>
          </cell>
          <cell r="I757">
            <v>0.28000000000000003</v>
          </cell>
        </row>
        <row r="758">
          <cell r="A758">
            <v>2805104001</v>
          </cell>
          <cell r="B758" t="str">
            <v>MINOR KIT FOR W/C RR MM Ø25.4</v>
          </cell>
          <cell r="C758">
            <v>64</v>
          </cell>
          <cell r="D758">
            <v>40</v>
          </cell>
          <cell r="E758">
            <v>60</v>
          </cell>
          <cell r="F758" t="str">
            <v>DB</v>
          </cell>
          <cell r="G758">
            <v>6090</v>
          </cell>
          <cell r="H758" t="str">
            <v>DISC BRAKE</v>
          </cell>
          <cell r="I758">
            <v>0.28000000000000003</v>
          </cell>
        </row>
        <row r="759">
          <cell r="A759">
            <v>2805104101</v>
          </cell>
          <cell r="B759" t="str">
            <v>MAJOR KIT FOR W/C FRONT MM Ø22.225</v>
          </cell>
          <cell r="C759">
            <v>145</v>
          </cell>
          <cell r="D759">
            <v>40</v>
          </cell>
          <cell r="E759">
            <v>60</v>
          </cell>
          <cell r="F759" t="str">
            <v>DB</v>
          </cell>
          <cell r="G759">
            <v>6090</v>
          </cell>
          <cell r="H759" t="str">
            <v>DISC BRAKE</v>
          </cell>
          <cell r="I759">
            <v>0.28000000000000003</v>
          </cell>
        </row>
        <row r="760">
          <cell r="A760">
            <v>2805104201</v>
          </cell>
          <cell r="B760" t="str">
            <v>MINOR KIT FOR W/C FRONT MM Ø22.225</v>
          </cell>
          <cell r="C760">
            <v>64</v>
          </cell>
          <cell r="D760">
            <v>40</v>
          </cell>
          <cell r="E760">
            <v>60</v>
          </cell>
          <cell r="F760" t="str">
            <v>DB</v>
          </cell>
          <cell r="G760">
            <v>6090</v>
          </cell>
          <cell r="H760" t="str">
            <v>DISC BRAKE</v>
          </cell>
          <cell r="I760">
            <v>0.28000000000000003</v>
          </cell>
        </row>
        <row r="761">
          <cell r="A761">
            <v>2805104701</v>
          </cell>
          <cell r="B761" t="str">
            <v>MAJOR KIT FOR W/C TV-KNG Ø25.4</v>
          </cell>
          <cell r="C761">
            <v>145</v>
          </cell>
          <cell r="D761">
            <v>40</v>
          </cell>
          <cell r="E761">
            <v>60</v>
          </cell>
          <cell r="F761" t="str">
            <v>DB</v>
          </cell>
          <cell r="G761">
            <v>6090</v>
          </cell>
          <cell r="H761" t="str">
            <v>DISC BRAKE</v>
          </cell>
          <cell r="I761">
            <v>0.28000000000000003</v>
          </cell>
        </row>
        <row r="762">
          <cell r="A762">
            <v>2805100101</v>
          </cell>
          <cell r="B762" t="str">
            <v>3WH MAJOR KIT WHEEL CYL. RR</v>
          </cell>
          <cell r="C762">
            <v>149</v>
          </cell>
          <cell r="D762">
            <v>40</v>
          </cell>
          <cell r="E762">
            <v>60</v>
          </cell>
          <cell r="F762" t="str">
            <v>DB</v>
          </cell>
          <cell r="G762">
            <v>6090</v>
          </cell>
          <cell r="H762" t="str">
            <v>DISC BRAKE</v>
          </cell>
          <cell r="I762">
            <v>0.28000000000000003</v>
          </cell>
        </row>
        <row r="763">
          <cell r="A763">
            <v>2805100201</v>
          </cell>
          <cell r="B763" t="str">
            <v>3WH MAJOR KIT WHEEL CYL. FR</v>
          </cell>
          <cell r="C763">
            <v>149</v>
          </cell>
          <cell r="D763">
            <v>40</v>
          </cell>
          <cell r="E763">
            <v>60</v>
          </cell>
          <cell r="F763" t="str">
            <v>DB</v>
          </cell>
          <cell r="G763">
            <v>6090</v>
          </cell>
          <cell r="H763" t="str">
            <v>DISC BRAKE</v>
          </cell>
          <cell r="I763">
            <v>0.28000000000000003</v>
          </cell>
        </row>
        <row r="764">
          <cell r="A764">
            <v>2805100301</v>
          </cell>
          <cell r="B764" t="str">
            <v>3WH MINOR KIT WHEEL CYL. RR</v>
          </cell>
          <cell r="C764">
            <v>46</v>
          </cell>
          <cell r="D764">
            <v>40</v>
          </cell>
          <cell r="E764">
            <v>60</v>
          </cell>
          <cell r="F764" t="str">
            <v>DB</v>
          </cell>
          <cell r="G764">
            <v>6090</v>
          </cell>
          <cell r="H764" t="str">
            <v>DISC BRAKE</v>
          </cell>
          <cell r="I764">
            <v>0.28000000000000003</v>
          </cell>
        </row>
        <row r="765">
          <cell r="A765">
            <v>2805100401</v>
          </cell>
          <cell r="B765" t="str">
            <v>3WH MINOR KIT WHEEL CYL. FR</v>
          </cell>
          <cell r="C765">
            <v>46</v>
          </cell>
          <cell r="D765">
            <v>40</v>
          </cell>
          <cell r="E765">
            <v>60</v>
          </cell>
          <cell r="F765" t="str">
            <v>DB</v>
          </cell>
          <cell r="G765">
            <v>6090</v>
          </cell>
          <cell r="H765" t="str">
            <v>DISC BRAKE</v>
          </cell>
          <cell r="I765">
            <v>0.28000000000000003</v>
          </cell>
        </row>
        <row r="766">
          <cell r="A766">
            <v>2805100801</v>
          </cell>
          <cell r="B766" t="str">
            <v>3WH SHOE CLAMP SPRG KIT</v>
          </cell>
          <cell r="C766">
            <v>19</v>
          </cell>
          <cell r="D766">
            <v>100</v>
          </cell>
          <cell r="E766">
            <v>60</v>
          </cell>
          <cell r="F766" t="str">
            <v>DB</v>
          </cell>
          <cell r="G766">
            <v>6090</v>
          </cell>
          <cell r="H766" t="str">
            <v>DISC BRAKE</v>
          </cell>
          <cell r="I766">
            <v>0.28000000000000003</v>
          </cell>
        </row>
        <row r="767">
          <cell r="A767">
            <v>2805100901</v>
          </cell>
          <cell r="B767" t="str">
            <v>3WH RATCHET KIT FR/ RR LH</v>
          </cell>
          <cell r="C767">
            <v>41</v>
          </cell>
          <cell r="D767">
            <v>100</v>
          </cell>
          <cell r="E767">
            <v>60</v>
          </cell>
          <cell r="F767" t="str">
            <v>DB</v>
          </cell>
          <cell r="G767">
            <v>6090</v>
          </cell>
          <cell r="H767" t="str">
            <v>DISC BRAKE</v>
          </cell>
          <cell r="I767">
            <v>0.28000000000000003</v>
          </cell>
        </row>
        <row r="768">
          <cell r="A768">
            <v>2805101001</v>
          </cell>
          <cell r="B768" t="str">
            <v>3WH SPRING KIT FR/ RR LH</v>
          </cell>
          <cell r="C768">
            <v>19</v>
          </cell>
          <cell r="D768">
            <v>50</v>
          </cell>
          <cell r="E768">
            <v>60</v>
          </cell>
          <cell r="F768" t="str">
            <v>DB</v>
          </cell>
          <cell r="G768">
            <v>6090</v>
          </cell>
          <cell r="H768" t="str">
            <v>DISC BRAKE</v>
          </cell>
          <cell r="I768">
            <v>0.28000000000000003</v>
          </cell>
        </row>
        <row r="769">
          <cell r="A769">
            <v>2805101201</v>
          </cell>
          <cell r="B769" t="str">
            <v>3WH RATCHET KIT RR RH</v>
          </cell>
          <cell r="C769">
            <v>42</v>
          </cell>
          <cell r="D769">
            <v>100</v>
          </cell>
          <cell r="E769">
            <v>60</v>
          </cell>
          <cell r="F769" t="str">
            <v>DB</v>
          </cell>
          <cell r="G769">
            <v>6090</v>
          </cell>
          <cell r="H769" t="str">
            <v>DISC BRAKE</v>
          </cell>
          <cell r="I769">
            <v>0.28000000000000003</v>
          </cell>
        </row>
        <row r="770">
          <cell r="A770">
            <v>2805101301</v>
          </cell>
          <cell r="B770" t="str">
            <v>3WH SPRING KIT RR RH</v>
          </cell>
          <cell r="C770">
            <v>19</v>
          </cell>
          <cell r="D770">
            <v>50</v>
          </cell>
          <cell r="E770">
            <v>60</v>
          </cell>
          <cell r="F770" t="str">
            <v>DB</v>
          </cell>
          <cell r="G770">
            <v>6090</v>
          </cell>
          <cell r="H770" t="str">
            <v>DISC BRAKE</v>
          </cell>
          <cell r="I770">
            <v>0.28000000000000003</v>
          </cell>
        </row>
        <row r="771">
          <cell r="A771">
            <v>3005100801</v>
          </cell>
          <cell r="B771" t="str">
            <v>MAJOR KIT TMC PGO - AP</v>
          </cell>
          <cell r="C771">
            <v>400</v>
          </cell>
          <cell r="D771">
            <v>30</v>
          </cell>
          <cell r="E771">
            <v>60</v>
          </cell>
          <cell r="F771" t="str">
            <v>DB</v>
          </cell>
          <cell r="G771">
            <v>6090</v>
          </cell>
          <cell r="H771" t="str">
            <v>DISC BRAKE</v>
          </cell>
          <cell r="I771">
            <v>0.28000000000000003</v>
          </cell>
        </row>
        <row r="772">
          <cell r="A772">
            <v>3005100901</v>
          </cell>
          <cell r="B772" t="str">
            <v>MINOR KIT TMC PGO - AP</v>
          </cell>
          <cell r="C772">
            <v>225</v>
          </cell>
          <cell r="D772">
            <v>40</v>
          </cell>
          <cell r="E772">
            <v>60</v>
          </cell>
          <cell r="F772" t="str">
            <v>DB</v>
          </cell>
          <cell r="G772">
            <v>6090</v>
          </cell>
          <cell r="H772" t="str">
            <v>DISC BRAKE</v>
          </cell>
          <cell r="I772">
            <v>0.28000000000000003</v>
          </cell>
        </row>
        <row r="773">
          <cell r="A773">
            <v>3005100601</v>
          </cell>
          <cell r="B773" t="str">
            <v>MAJOR KIT TMC TV KNG</v>
          </cell>
          <cell r="C773">
            <v>325</v>
          </cell>
          <cell r="D773">
            <v>30</v>
          </cell>
          <cell r="E773">
            <v>60</v>
          </cell>
          <cell r="F773" t="str">
            <v>DB</v>
          </cell>
          <cell r="G773">
            <v>6090</v>
          </cell>
          <cell r="H773" t="str">
            <v>DISC BRAKE</v>
          </cell>
          <cell r="I773">
            <v>0.28000000000000003</v>
          </cell>
        </row>
        <row r="774">
          <cell r="A774">
            <v>3005100701</v>
          </cell>
          <cell r="B774" t="str">
            <v>MINOR KIT TMC TV KNG</v>
          </cell>
          <cell r="C774">
            <v>100</v>
          </cell>
          <cell r="D774">
            <v>40</v>
          </cell>
          <cell r="E774">
            <v>60</v>
          </cell>
          <cell r="F774" t="str">
            <v>DB</v>
          </cell>
          <cell r="G774">
            <v>6090</v>
          </cell>
          <cell r="H774" t="str">
            <v>DISC BRAKE</v>
          </cell>
          <cell r="I774">
            <v>0.28000000000000003</v>
          </cell>
        </row>
        <row r="775">
          <cell r="A775">
            <v>3005101101</v>
          </cell>
          <cell r="B775" t="str">
            <v>MAJOR KIT TMC MM</v>
          </cell>
          <cell r="C775">
            <v>290</v>
          </cell>
          <cell r="D775">
            <v>30</v>
          </cell>
          <cell r="E775">
            <v>60</v>
          </cell>
          <cell r="F775" t="str">
            <v>DB</v>
          </cell>
          <cell r="G775">
            <v>6090</v>
          </cell>
          <cell r="H775" t="str">
            <v>DISC BRAKE</v>
          </cell>
          <cell r="I775">
            <v>0.28000000000000003</v>
          </cell>
        </row>
        <row r="776">
          <cell r="A776">
            <v>3005101001</v>
          </cell>
          <cell r="B776" t="str">
            <v>MINOR KIT TMC MM</v>
          </cell>
          <cell r="C776">
            <v>96</v>
          </cell>
          <cell r="D776">
            <v>40</v>
          </cell>
          <cell r="E776">
            <v>60</v>
          </cell>
          <cell r="F776" t="str">
            <v>DB</v>
          </cell>
          <cell r="G776">
            <v>6090</v>
          </cell>
          <cell r="H776" t="str">
            <v>DISC BRAKE</v>
          </cell>
          <cell r="I776">
            <v>0.28000000000000003</v>
          </cell>
        </row>
        <row r="777">
          <cell r="A777">
            <v>3005100101</v>
          </cell>
          <cell r="B777" t="str">
            <v>3WH MAJOR KIT TMC</v>
          </cell>
          <cell r="C777">
            <v>227</v>
          </cell>
          <cell r="D777">
            <v>30</v>
          </cell>
          <cell r="E777">
            <v>60</v>
          </cell>
          <cell r="F777" t="str">
            <v>DB</v>
          </cell>
          <cell r="G777">
            <v>6090</v>
          </cell>
          <cell r="H777" t="str">
            <v>DISC BRAKE</v>
          </cell>
          <cell r="I777">
            <v>0.28000000000000003</v>
          </cell>
        </row>
        <row r="778">
          <cell r="A778">
            <v>3005100201</v>
          </cell>
          <cell r="B778" t="str">
            <v>3WH MINOR KIT TMC</v>
          </cell>
          <cell r="C778">
            <v>103</v>
          </cell>
          <cell r="D778">
            <v>40</v>
          </cell>
          <cell r="E778">
            <v>60</v>
          </cell>
          <cell r="F778" t="str">
            <v>DB</v>
          </cell>
          <cell r="G778">
            <v>6090</v>
          </cell>
          <cell r="H778" t="str">
            <v>DISC BRAKE</v>
          </cell>
          <cell r="I778">
            <v>0.28000000000000003</v>
          </cell>
        </row>
        <row r="779">
          <cell r="A779">
            <v>2905101575</v>
          </cell>
          <cell r="B779" t="str">
            <v>3WH BRAKE SHOE KIT (NA)</v>
          </cell>
          <cell r="C779">
            <v>189</v>
          </cell>
          <cell r="D779">
            <v>18</v>
          </cell>
          <cell r="E779">
            <v>60</v>
          </cell>
          <cell r="F779" t="str">
            <v>DB</v>
          </cell>
          <cell r="G779">
            <v>6090</v>
          </cell>
          <cell r="H779" t="str">
            <v>DISC BRAKE</v>
          </cell>
          <cell r="I779">
            <v>0.28000000000000003</v>
          </cell>
        </row>
        <row r="780">
          <cell r="A780">
            <v>2905104475</v>
          </cell>
          <cell r="B780" t="str">
            <v>3WH BRAKE SHOE KIT (NA) 1000 - CC</v>
          </cell>
          <cell r="C780">
            <v>350</v>
          </cell>
          <cell r="D780">
            <v>21</v>
          </cell>
          <cell r="E780">
            <v>60</v>
          </cell>
          <cell r="F780" t="str">
            <v>DB</v>
          </cell>
          <cell r="G780">
            <v>6090</v>
          </cell>
          <cell r="H780" t="str">
            <v>DISC BRAKE</v>
          </cell>
          <cell r="I780">
            <v>0.28000000000000003</v>
          </cell>
        </row>
        <row r="781">
          <cell r="A781">
            <v>2905104575</v>
          </cell>
          <cell r="B781" t="str">
            <v>3WH BRAKE SHOE SET (NA) 1000 - CC</v>
          </cell>
          <cell r="C781">
            <v>319</v>
          </cell>
          <cell r="D781">
            <v>21</v>
          </cell>
          <cell r="E781">
            <v>60</v>
          </cell>
          <cell r="F781" t="str">
            <v>DB</v>
          </cell>
          <cell r="G781">
            <v>6090</v>
          </cell>
          <cell r="H781" t="str">
            <v>DISC BRAKE</v>
          </cell>
          <cell r="I781">
            <v>0.28000000000000003</v>
          </cell>
        </row>
        <row r="782">
          <cell r="A782">
            <v>2905101775</v>
          </cell>
          <cell r="B782" t="str">
            <v>3WH BRAKE SHOE SET (NA)</v>
          </cell>
          <cell r="C782">
            <v>173</v>
          </cell>
          <cell r="D782">
            <v>18</v>
          </cell>
          <cell r="E782">
            <v>60</v>
          </cell>
          <cell r="F782" t="str">
            <v>DB</v>
          </cell>
          <cell r="G782">
            <v>6090</v>
          </cell>
          <cell r="H782" t="str">
            <v>DISC BRAKE</v>
          </cell>
          <cell r="I782">
            <v>0.28000000000000003</v>
          </cell>
        </row>
        <row r="783">
          <cell r="A783">
            <v>2905104975</v>
          </cell>
          <cell r="B783" t="str">
            <v>BR.SHOE LH-RH-FR  TV KNG</v>
          </cell>
          <cell r="C783">
            <v>235</v>
          </cell>
          <cell r="D783">
            <v>14</v>
          </cell>
          <cell r="E783">
            <v>60</v>
          </cell>
          <cell r="F783" t="str">
            <v>DB</v>
          </cell>
          <cell r="G783">
            <v>6090</v>
          </cell>
          <cell r="H783" t="str">
            <v>DISC BRAKE</v>
          </cell>
          <cell r="I783">
            <v>0.28000000000000003</v>
          </cell>
        </row>
        <row r="784">
          <cell r="A784">
            <v>2905102775</v>
          </cell>
          <cell r="B784" t="str">
            <v>BR.SHOE LH-RH-FR MM</v>
          </cell>
          <cell r="C784">
            <v>270</v>
          </cell>
          <cell r="D784">
            <v>14</v>
          </cell>
          <cell r="E784">
            <v>60</v>
          </cell>
          <cell r="F784" t="str">
            <v>DB</v>
          </cell>
          <cell r="G784">
            <v>6090</v>
          </cell>
          <cell r="H784" t="str">
            <v>DISC BRAKE</v>
          </cell>
          <cell r="I784">
            <v>0.28000000000000003</v>
          </cell>
        </row>
        <row r="785">
          <cell r="A785">
            <v>2905104675</v>
          </cell>
          <cell r="B785" t="str">
            <v>PGO - AP BRAKE SHOE FRONT</v>
          </cell>
          <cell r="C785">
            <v>300</v>
          </cell>
          <cell r="D785">
            <v>15</v>
          </cell>
          <cell r="E785">
            <v>60</v>
          </cell>
          <cell r="F785" t="str">
            <v>DB</v>
          </cell>
          <cell r="G785">
            <v>6090</v>
          </cell>
          <cell r="H785" t="str">
            <v>DISC BRAKE</v>
          </cell>
          <cell r="I785">
            <v>0.28000000000000003</v>
          </cell>
        </row>
        <row r="786">
          <cell r="A786">
            <v>2905104775</v>
          </cell>
          <cell r="B786" t="str">
            <v>PGO - AP BRAKE SHOE RR LH</v>
          </cell>
          <cell r="C786">
            <v>320</v>
          </cell>
          <cell r="D786">
            <v>15</v>
          </cell>
          <cell r="E786">
            <v>60</v>
          </cell>
          <cell r="F786" t="str">
            <v>DB</v>
          </cell>
          <cell r="G786">
            <v>6090</v>
          </cell>
          <cell r="H786" t="str">
            <v>DISC BRAKE</v>
          </cell>
          <cell r="I786">
            <v>0.28000000000000003</v>
          </cell>
        </row>
        <row r="787">
          <cell r="A787">
            <v>2905104875</v>
          </cell>
          <cell r="B787" t="str">
            <v>PGO - AP BRAKE SHOE RR RH</v>
          </cell>
          <cell r="C787">
            <v>320</v>
          </cell>
          <cell r="D787">
            <v>15</v>
          </cell>
          <cell r="E787">
            <v>60</v>
          </cell>
          <cell r="F787" t="str">
            <v>DB</v>
          </cell>
          <cell r="G787">
            <v>6090</v>
          </cell>
          <cell r="H787" t="str">
            <v>DISC BRAKE</v>
          </cell>
          <cell r="I787">
            <v>0.28000000000000003</v>
          </cell>
        </row>
        <row r="788">
          <cell r="A788">
            <v>2805101101</v>
          </cell>
          <cell r="B788" t="str">
            <v>3WH PARKING LEVER ASSY RR LH</v>
          </cell>
          <cell r="C788">
            <v>37</v>
          </cell>
          <cell r="D788">
            <v>50</v>
          </cell>
          <cell r="E788">
            <v>60</v>
          </cell>
          <cell r="F788" t="str">
            <v>DB</v>
          </cell>
          <cell r="G788">
            <v>6090</v>
          </cell>
          <cell r="H788" t="str">
            <v>DISC BRAKE</v>
          </cell>
          <cell r="I788">
            <v>0.28000000000000003</v>
          </cell>
        </row>
        <row r="789">
          <cell r="A789">
            <v>2805101401</v>
          </cell>
          <cell r="B789" t="str">
            <v>3WH PARKING LEVER ASSY RR RH</v>
          </cell>
          <cell r="C789">
            <v>34</v>
          </cell>
          <cell r="D789">
            <v>50</v>
          </cell>
          <cell r="E789">
            <v>60</v>
          </cell>
          <cell r="F789" t="str">
            <v>DB</v>
          </cell>
          <cell r="G789">
            <v>6090</v>
          </cell>
          <cell r="H789" t="str">
            <v>DISC BRAKE</v>
          </cell>
          <cell r="I789">
            <v>0.28000000000000003</v>
          </cell>
        </row>
        <row r="790">
          <cell r="A790">
            <v>2841200201</v>
          </cell>
          <cell r="B790" t="str">
            <v>3WH BRAKE PANEL ASSY RR LH (NA)</v>
          </cell>
          <cell r="C790">
            <v>886</v>
          </cell>
          <cell r="D790">
            <v>2</v>
          </cell>
          <cell r="E790">
            <v>60</v>
          </cell>
          <cell r="F790" t="str">
            <v>DB</v>
          </cell>
          <cell r="G790">
            <v>6090</v>
          </cell>
          <cell r="H790" t="str">
            <v>DISC BRAKE</v>
          </cell>
          <cell r="I790">
            <v>0.28000000000000003</v>
          </cell>
        </row>
        <row r="791">
          <cell r="A791">
            <v>2841200301</v>
          </cell>
          <cell r="B791" t="str">
            <v>3WH BRAKE PANEL ASSY RR RH (NA)</v>
          </cell>
          <cell r="C791">
            <v>874</v>
          </cell>
          <cell r="D791">
            <v>2</v>
          </cell>
          <cell r="E791">
            <v>60</v>
          </cell>
          <cell r="F791" t="str">
            <v>DB</v>
          </cell>
          <cell r="G791">
            <v>6090</v>
          </cell>
          <cell r="H791" t="str">
            <v>DISC BRAKE</v>
          </cell>
          <cell r="I791">
            <v>0.28000000000000003</v>
          </cell>
        </row>
        <row r="792">
          <cell r="A792">
            <v>2841200801</v>
          </cell>
          <cell r="B792" t="str">
            <v>3WH BRAKE PANEL ASSY FRONT (NA)</v>
          </cell>
          <cell r="C792">
            <v>1541</v>
          </cell>
          <cell r="D792">
            <v>2</v>
          </cell>
          <cell r="E792">
            <v>60</v>
          </cell>
          <cell r="F792" t="str">
            <v>DB</v>
          </cell>
          <cell r="G792">
            <v>6090</v>
          </cell>
          <cell r="H792" t="str">
            <v>DISC BRAKE</v>
          </cell>
          <cell r="I792">
            <v>0.28000000000000003</v>
          </cell>
        </row>
        <row r="793">
          <cell r="A793">
            <v>2841500101</v>
          </cell>
          <cell r="B793" t="str">
            <v>3WH STRUT ASSY FR</v>
          </cell>
          <cell r="C793">
            <v>79</v>
          </cell>
          <cell r="D793">
            <v>50</v>
          </cell>
          <cell r="E793">
            <v>60</v>
          </cell>
          <cell r="F793" t="str">
            <v>DB</v>
          </cell>
          <cell r="G793">
            <v>6090</v>
          </cell>
          <cell r="H793" t="str">
            <v>DISC BRAKE</v>
          </cell>
          <cell r="I793">
            <v>0.28000000000000003</v>
          </cell>
        </row>
        <row r="794">
          <cell r="A794">
            <v>2841500201</v>
          </cell>
          <cell r="B794" t="str">
            <v>3WH STRUT ASSY RR LH</v>
          </cell>
          <cell r="C794">
            <v>84</v>
          </cell>
          <cell r="D794">
            <v>50</v>
          </cell>
          <cell r="E794">
            <v>60</v>
          </cell>
          <cell r="F794" t="str">
            <v>DB</v>
          </cell>
          <cell r="G794">
            <v>6090</v>
          </cell>
          <cell r="H794" t="str">
            <v>DISC BRAKE</v>
          </cell>
          <cell r="I794">
            <v>0.28000000000000003</v>
          </cell>
        </row>
        <row r="795">
          <cell r="A795">
            <v>2841500301</v>
          </cell>
          <cell r="B795" t="str">
            <v>3WH STR ASSY RR RH</v>
          </cell>
          <cell r="C795">
            <v>84</v>
          </cell>
          <cell r="D795">
            <v>50</v>
          </cell>
          <cell r="E795">
            <v>60</v>
          </cell>
          <cell r="F795" t="str">
            <v>DB</v>
          </cell>
          <cell r="G795">
            <v>6090</v>
          </cell>
          <cell r="H795" t="str">
            <v>DISC BRAKE</v>
          </cell>
          <cell r="I795">
            <v>0.28000000000000003</v>
          </cell>
        </row>
        <row r="796">
          <cell r="A796">
            <v>2851400201</v>
          </cell>
          <cell r="B796" t="str">
            <v>3WH CYL ASSY FR</v>
          </cell>
          <cell r="C796">
            <v>318</v>
          </cell>
          <cell r="D796">
            <v>30</v>
          </cell>
          <cell r="E796">
            <v>60</v>
          </cell>
          <cell r="F796" t="str">
            <v>DB</v>
          </cell>
          <cell r="G796">
            <v>6090</v>
          </cell>
          <cell r="H796" t="str">
            <v>DISC BRAKE</v>
          </cell>
          <cell r="I796">
            <v>0.28000000000000003</v>
          </cell>
        </row>
        <row r="797">
          <cell r="A797">
            <v>2871400201</v>
          </cell>
          <cell r="B797" t="str">
            <v>3WH CYL ASSY RR</v>
          </cell>
          <cell r="C797">
            <v>318</v>
          </cell>
          <cell r="D797">
            <v>30</v>
          </cell>
          <cell r="E797">
            <v>60</v>
          </cell>
          <cell r="F797" t="str">
            <v>DB</v>
          </cell>
          <cell r="G797">
            <v>6090</v>
          </cell>
          <cell r="H797" t="str">
            <v>DISC BRAKE</v>
          </cell>
          <cell r="I797">
            <v>0.28000000000000003</v>
          </cell>
        </row>
        <row r="798">
          <cell r="A798" t="str">
            <v>B35400700O</v>
          </cell>
          <cell r="B798" t="str">
            <v>TMC ASSLY PGO-AP with Reservoir</v>
          </cell>
          <cell r="C798">
            <v>1670</v>
          </cell>
          <cell r="D798">
            <v>6</v>
          </cell>
          <cell r="E798">
            <v>60</v>
          </cell>
          <cell r="F798" t="str">
            <v>DB</v>
          </cell>
          <cell r="G798">
            <v>6090</v>
          </cell>
          <cell r="H798" t="str">
            <v>DISC BRAKE</v>
          </cell>
          <cell r="I798">
            <v>0.28000000000000003</v>
          </cell>
        </row>
        <row r="799">
          <cell r="A799" t="str">
            <v>B35400800O</v>
          </cell>
          <cell r="B799" t="str">
            <v>TMC ASSY MM</v>
          </cell>
          <cell r="C799">
            <v>1310</v>
          </cell>
          <cell r="D799">
            <v>6</v>
          </cell>
          <cell r="E799">
            <v>60</v>
          </cell>
          <cell r="F799" t="str">
            <v>DB</v>
          </cell>
          <cell r="G799">
            <v>6090</v>
          </cell>
          <cell r="H799" t="str">
            <v>DISC BRAKE</v>
          </cell>
          <cell r="I799">
            <v>0.28000000000000003</v>
          </cell>
        </row>
        <row r="800">
          <cell r="A800" t="str">
            <v>B35400600O</v>
          </cell>
          <cell r="B800" t="str">
            <v>TMC ASSY TV KNG</v>
          </cell>
          <cell r="C800">
            <v>960</v>
          </cell>
          <cell r="D800">
            <v>6</v>
          </cell>
          <cell r="E800">
            <v>60</v>
          </cell>
          <cell r="F800" t="str">
            <v>DB</v>
          </cell>
          <cell r="G800">
            <v>6090</v>
          </cell>
          <cell r="H800" t="str">
            <v>DISC BRAKE</v>
          </cell>
          <cell r="I800">
            <v>0.28000000000000003</v>
          </cell>
        </row>
        <row r="801">
          <cell r="A801">
            <v>3031000101</v>
          </cell>
          <cell r="B801" t="str">
            <v>3WH TMC ASSY</v>
          </cell>
          <cell r="C801">
            <v>973</v>
          </cell>
          <cell r="D801">
            <v>6</v>
          </cell>
          <cell r="E801">
            <v>60</v>
          </cell>
          <cell r="F801" t="str">
            <v>DB</v>
          </cell>
          <cell r="G801">
            <v>6090</v>
          </cell>
          <cell r="H801" t="str">
            <v>DISC BRAKE</v>
          </cell>
          <cell r="I801">
            <v>0.28000000000000003</v>
          </cell>
        </row>
        <row r="802">
          <cell r="A802" t="str">
            <v>B35400400O</v>
          </cell>
          <cell r="B802" t="str">
            <v>3WH TMC ASSY  (FACELIFT)</v>
          </cell>
          <cell r="C802">
            <v>1250</v>
          </cell>
          <cell r="D802">
            <v>6</v>
          </cell>
          <cell r="E802">
            <v>60</v>
          </cell>
          <cell r="F802" t="str">
            <v>DB</v>
          </cell>
          <cell r="G802">
            <v>6090</v>
          </cell>
          <cell r="H802" t="str">
            <v>DISC BRAKE</v>
          </cell>
          <cell r="I802">
            <v>0.28000000000000003</v>
          </cell>
        </row>
        <row r="803">
          <cell r="A803">
            <v>3031000301</v>
          </cell>
          <cell r="B803" t="str">
            <v>3WH 1000CC TMC ASSY</v>
          </cell>
          <cell r="C803">
            <v>955</v>
          </cell>
          <cell r="D803">
            <v>6</v>
          </cell>
          <cell r="E803">
            <v>60</v>
          </cell>
          <cell r="F803" t="str">
            <v>DB</v>
          </cell>
          <cell r="G803">
            <v>6090</v>
          </cell>
          <cell r="H803" t="str">
            <v>DISC BRAKE</v>
          </cell>
          <cell r="I803">
            <v>0.28000000000000003</v>
          </cell>
        </row>
        <row r="804">
          <cell r="A804" t="str">
            <v>B35400200O</v>
          </cell>
          <cell r="B804" t="str">
            <v>TMC ASSLY 3WH RR CMPT</v>
          </cell>
          <cell r="C804">
            <v>900</v>
          </cell>
          <cell r="D804">
            <v>6</v>
          </cell>
          <cell r="E804">
            <v>60</v>
          </cell>
          <cell r="F804" t="str">
            <v>DB</v>
          </cell>
          <cell r="G804">
            <v>6090</v>
          </cell>
          <cell r="H804" t="str">
            <v>DISC BRAKE</v>
          </cell>
          <cell r="I804">
            <v>0.28000000000000003</v>
          </cell>
        </row>
        <row r="805">
          <cell r="A805" t="str">
            <v>B35400300O</v>
          </cell>
          <cell r="B805" t="str">
            <v>TMC ASSLY 3WH RR MXMA</v>
          </cell>
          <cell r="C805">
            <v>900</v>
          </cell>
          <cell r="D805">
            <v>6</v>
          </cell>
          <cell r="E805">
            <v>60</v>
          </cell>
          <cell r="F805" t="str">
            <v>DB</v>
          </cell>
          <cell r="G805">
            <v>6090</v>
          </cell>
          <cell r="H805" t="str">
            <v>DISC BRAKE</v>
          </cell>
          <cell r="I805">
            <v>0.28000000000000003</v>
          </cell>
        </row>
        <row r="806">
          <cell r="A806" t="str">
            <v>B35400100O</v>
          </cell>
          <cell r="B806" t="str">
            <v>TMC ASSLY 3WH RR OPTMA</v>
          </cell>
          <cell r="C806">
            <v>900</v>
          </cell>
          <cell r="D806">
            <v>6</v>
          </cell>
          <cell r="E806">
            <v>60</v>
          </cell>
          <cell r="F806" t="str">
            <v>DB</v>
          </cell>
          <cell r="G806">
            <v>6090</v>
          </cell>
          <cell r="H806" t="str">
            <v>DISC BRAKE</v>
          </cell>
          <cell r="I806">
            <v>0.28000000000000003</v>
          </cell>
        </row>
        <row r="807">
          <cell r="A807" t="str">
            <v>420HM00175</v>
          </cell>
          <cell r="B807" t="str">
            <v>3WH RESERVOIR WITH CAP (TMC)</v>
          </cell>
          <cell r="C807">
            <v>113</v>
          </cell>
          <cell r="D807">
            <v>10</v>
          </cell>
          <cell r="E807">
            <v>60</v>
          </cell>
          <cell r="F807" t="str">
            <v>DB</v>
          </cell>
          <cell r="G807">
            <v>6090</v>
          </cell>
          <cell r="H807" t="str">
            <v>DISC BRAKE</v>
          </cell>
          <cell r="I807">
            <v>0.28000000000000003</v>
          </cell>
        </row>
        <row r="808">
          <cell r="A808" t="str">
            <v>420QJ00375</v>
          </cell>
          <cell r="B808" t="str">
            <v>3WH CYL PISTON W/O SEAL RR</v>
          </cell>
          <cell r="C808">
            <v>42</v>
          </cell>
          <cell r="D808">
            <v>40</v>
          </cell>
          <cell r="E808">
            <v>60</v>
          </cell>
          <cell r="F808" t="str">
            <v>DB</v>
          </cell>
          <cell r="G808">
            <v>6090</v>
          </cell>
          <cell r="H808" t="str">
            <v>DISC BRAKE</v>
          </cell>
          <cell r="I808">
            <v>0.28000000000000003</v>
          </cell>
        </row>
        <row r="809">
          <cell r="A809" t="str">
            <v>420QJ00475</v>
          </cell>
          <cell r="B809" t="str">
            <v>3WH CYL PISTON W/O SEAL FR</v>
          </cell>
          <cell r="C809">
            <v>42</v>
          </cell>
          <cell r="D809">
            <v>40</v>
          </cell>
          <cell r="E809">
            <v>60</v>
          </cell>
          <cell r="F809" t="str">
            <v>DB</v>
          </cell>
          <cell r="G809">
            <v>6090</v>
          </cell>
          <cell r="H809" t="str">
            <v>DISC BRAKE</v>
          </cell>
          <cell r="I809">
            <v>0.28000000000000003</v>
          </cell>
        </row>
        <row r="810">
          <cell r="A810" t="str">
            <v>424AK00175</v>
          </cell>
          <cell r="B810" t="str">
            <v>3WH BACK PLATE ASSY FRONT</v>
          </cell>
          <cell r="C810">
            <v>453</v>
          </cell>
          <cell r="D810">
            <v>2</v>
          </cell>
          <cell r="E810">
            <v>60</v>
          </cell>
          <cell r="F810" t="str">
            <v>DB</v>
          </cell>
          <cell r="G810">
            <v>6090</v>
          </cell>
          <cell r="H810" t="str">
            <v>DISC BRAKE</v>
          </cell>
          <cell r="I810">
            <v>0.28000000000000003</v>
          </cell>
        </row>
        <row r="811">
          <cell r="A811" t="str">
            <v>424AK00275</v>
          </cell>
          <cell r="B811" t="str">
            <v>3WH BACK PLATE ASSY RR LH</v>
          </cell>
          <cell r="C811">
            <v>237</v>
          </cell>
          <cell r="D811">
            <v>2</v>
          </cell>
          <cell r="E811">
            <v>60</v>
          </cell>
          <cell r="F811" t="str">
            <v>DB</v>
          </cell>
          <cell r="G811">
            <v>6090</v>
          </cell>
          <cell r="H811" t="str">
            <v>DISC BRAKE</v>
          </cell>
          <cell r="I811">
            <v>0.28000000000000003</v>
          </cell>
        </row>
        <row r="812">
          <cell r="A812" t="str">
            <v>424AK00375</v>
          </cell>
          <cell r="B812" t="str">
            <v>3WH BACK PLATE ASSY RR RH</v>
          </cell>
          <cell r="C812">
            <v>237</v>
          </cell>
          <cell r="D812">
            <v>2</v>
          </cell>
          <cell r="E812">
            <v>60</v>
          </cell>
          <cell r="F812" t="str">
            <v>DB</v>
          </cell>
          <cell r="G812">
            <v>6090</v>
          </cell>
          <cell r="H812" t="str">
            <v>DISC BRAKE</v>
          </cell>
          <cell r="I812">
            <v>0.28000000000000003</v>
          </cell>
        </row>
        <row r="813">
          <cell r="A813" t="str">
            <v>424AK00475</v>
          </cell>
          <cell r="B813" t="str">
            <v>3WH BACK PLATE ASSY FRONT DI</v>
          </cell>
          <cell r="C813">
            <v>234</v>
          </cell>
          <cell r="D813">
            <v>2</v>
          </cell>
          <cell r="E813">
            <v>60</v>
          </cell>
          <cell r="F813" t="str">
            <v>DB</v>
          </cell>
          <cell r="G813">
            <v>6090</v>
          </cell>
          <cell r="H813" t="str">
            <v>DISC BRAKE</v>
          </cell>
          <cell r="I813">
            <v>0.28000000000000003</v>
          </cell>
        </row>
        <row r="814">
          <cell r="A814" t="str">
            <v>424AK01675</v>
          </cell>
          <cell r="B814" t="str">
            <v>3WH BACK PLT ASSY.FR WITH BUSH &amp; SEAL
(Old Model)</v>
          </cell>
          <cell r="C814">
            <v>743</v>
          </cell>
          <cell r="D814">
            <v>2</v>
          </cell>
          <cell r="E814">
            <v>60</v>
          </cell>
          <cell r="F814" t="str">
            <v>DB</v>
          </cell>
          <cell r="G814">
            <v>6090</v>
          </cell>
          <cell r="H814" t="str">
            <v>DISC BRAKE</v>
          </cell>
          <cell r="I814">
            <v>0.28000000000000003</v>
          </cell>
        </row>
        <row r="815">
          <cell r="A815" t="str">
            <v>424AK01775</v>
          </cell>
          <cell r="B815" t="str">
            <v>3WH BK PL ASSY RR L - (Old Model)</v>
          </cell>
          <cell r="C815">
            <v>276</v>
          </cell>
          <cell r="D815">
            <v>2</v>
          </cell>
          <cell r="E815">
            <v>60</v>
          </cell>
          <cell r="F815" t="str">
            <v>DB</v>
          </cell>
          <cell r="G815">
            <v>6090</v>
          </cell>
          <cell r="H815" t="str">
            <v>DISC BRAKE</v>
          </cell>
          <cell r="I815">
            <v>0.28000000000000003</v>
          </cell>
        </row>
        <row r="816">
          <cell r="A816" t="str">
            <v>424AK01875</v>
          </cell>
          <cell r="B816" t="str">
            <v>3WH BK PL ASSY RR R - (Old Model)</v>
          </cell>
          <cell r="C816">
            <v>276</v>
          </cell>
          <cell r="D816">
            <v>2</v>
          </cell>
          <cell r="E816">
            <v>60</v>
          </cell>
          <cell r="F816" t="str">
            <v>DB</v>
          </cell>
          <cell r="G816">
            <v>6090</v>
          </cell>
          <cell r="H816" t="str">
            <v>DISC BRAKE</v>
          </cell>
          <cell r="I816">
            <v>0.28000000000000003</v>
          </cell>
        </row>
        <row r="817">
          <cell r="A817">
            <v>2871400401</v>
          </cell>
          <cell r="B817" t="str">
            <v>WHEEL CYLINDER ASSLY RR MM Ø 25.4</v>
          </cell>
          <cell r="C817">
            <v>309</v>
          </cell>
          <cell r="D817">
            <v>30</v>
          </cell>
          <cell r="E817">
            <v>60</v>
          </cell>
          <cell r="F817" t="str">
            <v>DB</v>
          </cell>
          <cell r="G817">
            <v>6090</v>
          </cell>
          <cell r="H817" t="str">
            <v>DISC BRAKE</v>
          </cell>
          <cell r="I817">
            <v>0.28000000000000003</v>
          </cell>
        </row>
        <row r="818">
          <cell r="A818">
            <v>2851400301</v>
          </cell>
          <cell r="B818" t="str">
            <v>WHEEL CYLINDER ASSLY FRONT MM Ø22.225</v>
          </cell>
          <cell r="C818">
            <v>309</v>
          </cell>
          <cell r="D818">
            <v>30</v>
          </cell>
          <cell r="E818">
            <v>60</v>
          </cell>
          <cell r="F818" t="str">
            <v>DB</v>
          </cell>
          <cell r="G818">
            <v>6090</v>
          </cell>
          <cell r="H818" t="str">
            <v>DISC BRAKE</v>
          </cell>
          <cell r="I818">
            <v>0.28000000000000003</v>
          </cell>
        </row>
        <row r="819">
          <cell r="A819">
            <v>2871400501</v>
          </cell>
          <cell r="B819" t="str">
            <v>WHEEL CYLINDER ASSLY PGO -AP Ø 25.4</v>
          </cell>
          <cell r="C819">
            <v>309</v>
          </cell>
          <cell r="D819">
            <v>30</v>
          </cell>
          <cell r="E819">
            <v>60</v>
          </cell>
          <cell r="F819" t="str">
            <v>DB</v>
          </cell>
          <cell r="G819">
            <v>6090</v>
          </cell>
          <cell r="H819" t="str">
            <v>DISC BRAKE</v>
          </cell>
          <cell r="I819">
            <v>0.28000000000000003</v>
          </cell>
        </row>
        <row r="820">
          <cell r="A820">
            <v>2851400401</v>
          </cell>
          <cell r="B820" t="str">
            <v>WHEEL CYLINDER ASSLY PGO -AP Ø22.225</v>
          </cell>
          <cell r="C820">
            <v>309</v>
          </cell>
          <cell r="D820">
            <v>30</v>
          </cell>
          <cell r="E820">
            <v>60</v>
          </cell>
          <cell r="F820" t="str">
            <v>DB</v>
          </cell>
          <cell r="G820">
            <v>6090</v>
          </cell>
          <cell r="H820" t="str">
            <v>DISC BRAKE</v>
          </cell>
          <cell r="I820">
            <v>0.28000000000000003</v>
          </cell>
        </row>
        <row r="821">
          <cell r="A821">
            <v>2871400601</v>
          </cell>
          <cell r="B821" t="str">
            <v>WHEEL CYLINDER ASSLY TVS MOTOR MOTOR MOTOR Ø 25.4</v>
          </cell>
          <cell r="C821">
            <v>309</v>
          </cell>
          <cell r="D821">
            <v>30</v>
          </cell>
          <cell r="E821">
            <v>60</v>
          </cell>
          <cell r="F821" t="str">
            <v>DB</v>
          </cell>
          <cell r="G821">
            <v>6090</v>
          </cell>
          <cell r="H821" t="str">
            <v>DISC BRAKE</v>
          </cell>
          <cell r="I821">
            <v>0.28000000000000003</v>
          </cell>
        </row>
        <row r="822">
          <cell r="A822" t="str">
            <v>424AK02375</v>
          </cell>
          <cell r="B822" t="str">
            <v>BACK PLATE ASSEMBLY FRONT-TV KNG</v>
          </cell>
          <cell r="C822">
            <v>275</v>
          </cell>
          <cell r="D822">
            <v>2</v>
          </cell>
          <cell r="E822">
            <v>60</v>
          </cell>
          <cell r="F822" t="str">
            <v>DB</v>
          </cell>
          <cell r="G822">
            <v>6090</v>
          </cell>
          <cell r="H822" t="str">
            <v>DISC BRAKE</v>
          </cell>
          <cell r="I822">
            <v>0.28000000000000003</v>
          </cell>
        </row>
        <row r="823">
          <cell r="A823" t="str">
            <v>424AK02475</v>
          </cell>
          <cell r="B823" t="str">
            <v>BACK PLATE ASSEMBLY LH-TV KNG</v>
          </cell>
          <cell r="C823">
            <v>275</v>
          </cell>
          <cell r="D823">
            <v>2</v>
          </cell>
          <cell r="E823">
            <v>60</v>
          </cell>
          <cell r="F823" t="str">
            <v>DB</v>
          </cell>
          <cell r="G823">
            <v>6090</v>
          </cell>
          <cell r="H823" t="str">
            <v>DISC BRAKE</v>
          </cell>
          <cell r="I823">
            <v>0.28000000000000003</v>
          </cell>
        </row>
        <row r="824">
          <cell r="A824" t="str">
            <v>424AK02575</v>
          </cell>
          <cell r="B824" t="str">
            <v>BACK PLATE ASSEMBLY RH-TV KNG</v>
          </cell>
          <cell r="C824">
            <v>275</v>
          </cell>
          <cell r="D824">
            <v>2</v>
          </cell>
          <cell r="E824">
            <v>60</v>
          </cell>
          <cell r="F824" t="str">
            <v>DB</v>
          </cell>
          <cell r="G824">
            <v>6090</v>
          </cell>
          <cell r="H824" t="str">
            <v>DISC BRAKE</v>
          </cell>
          <cell r="I824">
            <v>0.28000000000000003</v>
          </cell>
        </row>
        <row r="825">
          <cell r="A825" t="str">
            <v>520AM00007</v>
          </cell>
          <cell r="B825" t="str">
            <v>ACC. CABLE   -  CLBR 115</v>
          </cell>
          <cell r="C825">
            <v>107</v>
          </cell>
          <cell r="D825">
            <v>25</v>
          </cell>
          <cell r="E825">
            <v>20</v>
          </cell>
          <cell r="F825" t="str">
            <v>CABLE</v>
          </cell>
          <cell r="G825">
            <v>2020</v>
          </cell>
          <cell r="H825" t="str">
            <v>CABLE</v>
          </cell>
          <cell r="I825">
            <v>0.28000000000000003</v>
          </cell>
        </row>
        <row r="826">
          <cell r="A826" t="str">
            <v>520AM00008</v>
          </cell>
          <cell r="B826" t="str">
            <v>CL. CABLE   -  CLBR 115</v>
          </cell>
          <cell r="C826">
            <v>88</v>
          </cell>
          <cell r="D826">
            <v>25</v>
          </cell>
          <cell r="E826">
            <v>20</v>
          </cell>
          <cell r="F826" t="str">
            <v>CABLE</v>
          </cell>
          <cell r="G826">
            <v>2020</v>
          </cell>
          <cell r="H826" t="str">
            <v>CABLE</v>
          </cell>
          <cell r="I826">
            <v>0.28000000000000003</v>
          </cell>
        </row>
        <row r="827">
          <cell r="A827" t="str">
            <v>520AM00009</v>
          </cell>
          <cell r="B827" t="str">
            <v>FR. BR. CABLE   -  CLBR 115</v>
          </cell>
          <cell r="C827">
            <v>90</v>
          </cell>
          <cell r="D827">
            <v>25</v>
          </cell>
          <cell r="E827">
            <v>20</v>
          </cell>
          <cell r="F827" t="str">
            <v>CABLE</v>
          </cell>
          <cell r="G827">
            <v>2020</v>
          </cell>
          <cell r="H827" t="str">
            <v>CABLE</v>
          </cell>
          <cell r="I827">
            <v>0.28000000000000003</v>
          </cell>
        </row>
        <row r="828">
          <cell r="A828" t="str">
            <v>520AM00010</v>
          </cell>
          <cell r="B828" t="str">
            <v>CH. CABLE    -  CLBR 115</v>
          </cell>
          <cell r="C828">
            <v>66</v>
          </cell>
          <cell r="D828">
            <v>25</v>
          </cell>
          <cell r="E828">
            <v>20</v>
          </cell>
          <cell r="F828" t="str">
            <v>CABLE</v>
          </cell>
          <cell r="G828">
            <v>2020</v>
          </cell>
          <cell r="H828" t="str">
            <v>CABLE</v>
          </cell>
          <cell r="I828">
            <v>0.28000000000000003</v>
          </cell>
        </row>
        <row r="829">
          <cell r="A829" t="str">
            <v>520AM00011</v>
          </cell>
          <cell r="B829" t="str">
            <v>SPEEDO CABLE   -  CLBR 115</v>
          </cell>
          <cell r="C829">
            <v>73</v>
          </cell>
          <cell r="D829">
            <v>25</v>
          </cell>
          <cell r="E829">
            <v>20</v>
          </cell>
          <cell r="F829" t="str">
            <v>CABLE</v>
          </cell>
          <cell r="G829">
            <v>2020</v>
          </cell>
          <cell r="H829" t="str">
            <v>CABLE</v>
          </cell>
          <cell r="I829">
            <v>0.28000000000000003</v>
          </cell>
        </row>
        <row r="830">
          <cell r="A830" t="str">
            <v>520AM00012</v>
          </cell>
          <cell r="B830" t="str">
            <v>ACC. CABLE   -  BXR CT/AT</v>
          </cell>
          <cell r="C830">
            <v>89</v>
          </cell>
          <cell r="D830">
            <v>25</v>
          </cell>
          <cell r="E830">
            <v>20</v>
          </cell>
          <cell r="F830" t="str">
            <v>CABLE</v>
          </cell>
          <cell r="G830">
            <v>2020</v>
          </cell>
          <cell r="H830" t="str">
            <v>CABLE</v>
          </cell>
          <cell r="I830">
            <v>0.28000000000000003</v>
          </cell>
        </row>
        <row r="831">
          <cell r="A831" t="str">
            <v>520AM00013</v>
          </cell>
          <cell r="B831" t="str">
            <v>CL. CABLE   -  BXR CT/AT</v>
          </cell>
          <cell r="C831">
            <v>78</v>
          </cell>
          <cell r="D831">
            <v>25</v>
          </cell>
          <cell r="E831">
            <v>20</v>
          </cell>
          <cell r="F831" t="str">
            <v>CABLE</v>
          </cell>
          <cell r="G831">
            <v>2020</v>
          </cell>
          <cell r="H831" t="str">
            <v>CABLE</v>
          </cell>
          <cell r="I831">
            <v>0.28000000000000003</v>
          </cell>
        </row>
        <row r="832">
          <cell r="A832" t="str">
            <v>520AM00015</v>
          </cell>
          <cell r="B832" t="str">
            <v>CH. CABLE    -  BXR CT/AT</v>
          </cell>
          <cell r="C832">
            <v>76</v>
          </cell>
          <cell r="D832">
            <v>25</v>
          </cell>
          <cell r="E832">
            <v>20</v>
          </cell>
          <cell r="F832" t="str">
            <v>CABLE</v>
          </cell>
          <cell r="G832">
            <v>2020</v>
          </cell>
          <cell r="H832" t="str">
            <v>CABLE</v>
          </cell>
          <cell r="I832">
            <v>0.28000000000000003</v>
          </cell>
        </row>
        <row r="833">
          <cell r="A833" t="str">
            <v>520AM00016</v>
          </cell>
          <cell r="B833" t="str">
            <v>SPEEDO CABLE   -  BXR CT/AT</v>
          </cell>
          <cell r="C833">
            <v>80</v>
          </cell>
          <cell r="D833">
            <v>25</v>
          </cell>
          <cell r="E833">
            <v>20</v>
          </cell>
          <cell r="F833" t="str">
            <v>CABLE</v>
          </cell>
          <cell r="G833">
            <v>2020</v>
          </cell>
          <cell r="H833" t="str">
            <v>CABLE</v>
          </cell>
          <cell r="I833">
            <v>0.28000000000000003</v>
          </cell>
        </row>
        <row r="834">
          <cell r="A834" t="str">
            <v>520AM00017</v>
          </cell>
          <cell r="B834" t="str">
            <v>SPEEDO INNER   -  BXR CT/AT</v>
          </cell>
          <cell r="C834">
            <v>20</v>
          </cell>
          <cell r="D834">
            <v>50</v>
          </cell>
          <cell r="E834">
            <v>20</v>
          </cell>
          <cell r="F834" t="str">
            <v>CABLE</v>
          </cell>
          <cell r="G834">
            <v>2020</v>
          </cell>
          <cell r="H834" t="str">
            <v>CABLE</v>
          </cell>
          <cell r="I834">
            <v>0.28000000000000003</v>
          </cell>
        </row>
        <row r="835">
          <cell r="A835" t="str">
            <v>520AM00018</v>
          </cell>
          <cell r="B835" t="str">
            <v>ACC. CABLE   -  CT-100/PLTIN</v>
          </cell>
          <cell r="C835">
            <v>109</v>
          </cell>
          <cell r="D835">
            <v>25</v>
          </cell>
          <cell r="E835">
            <v>20</v>
          </cell>
          <cell r="F835" t="str">
            <v>CABLE</v>
          </cell>
          <cell r="G835">
            <v>2020</v>
          </cell>
          <cell r="H835" t="str">
            <v>CABLE</v>
          </cell>
          <cell r="I835">
            <v>0.28000000000000003</v>
          </cell>
        </row>
        <row r="836">
          <cell r="A836" t="str">
            <v>520AM00019</v>
          </cell>
          <cell r="B836" t="str">
            <v>CL. CABLE   -  CT-100/PLTIN</v>
          </cell>
          <cell r="C836">
            <v>92</v>
          </cell>
          <cell r="D836">
            <v>25</v>
          </cell>
          <cell r="E836">
            <v>20</v>
          </cell>
          <cell r="F836" t="str">
            <v>CABLE</v>
          </cell>
          <cell r="G836">
            <v>2020</v>
          </cell>
          <cell r="H836" t="str">
            <v>CABLE</v>
          </cell>
          <cell r="I836">
            <v>0.28000000000000003</v>
          </cell>
        </row>
        <row r="837">
          <cell r="A837" t="str">
            <v>520AM00020</v>
          </cell>
          <cell r="B837" t="str">
            <v>FR. BR. CABLE   -  CT-100/PLTIN</v>
          </cell>
          <cell r="C837">
            <v>107</v>
          </cell>
          <cell r="D837">
            <v>25</v>
          </cell>
          <cell r="E837">
            <v>20</v>
          </cell>
          <cell r="F837" t="str">
            <v>CABLE</v>
          </cell>
          <cell r="G837">
            <v>2020</v>
          </cell>
          <cell r="H837" t="str">
            <v>CABLE</v>
          </cell>
          <cell r="I837">
            <v>0.28000000000000003</v>
          </cell>
        </row>
        <row r="838">
          <cell r="A838" t="str">
            <v>520AM00022</v>
          </cell>
          <cell r="B838" t="str">
            <v>SPEEDO CABLE   -  CT-100/PLTIN</v>
          </cell>
          <cell r="C838">
            <v>73</v>
          </cell>
          <cell r="D838">
            <v>25</v>
          </cell>
          <cell r="E838">
            <v>20</v>
          </cell>
          <cell r="F838" t="str">
            <v>CABLE</v>
          </cell>
          <cell r="G838">
            <v>2020</v>
          </cell>
          <cell r="H838" t="str">
            <v>CABLE</v>
          </cell>
          <cell r="I838">
            <v>0.28000000000000003</v>
          </cell>
        </row>
        <row r="839">
          <cell r="A839" t="str">
            <v>520AM00023</v>
          </cell>
          <cell r="B839" t="str">
            <v>ACC. CABLE   -  CT-100 DLX</v>
          </cell>
          <cell r="C839">
            <v>119</v>
          </cell>
          <cell r="D839">
            <v>25</v>
          </cell>
          <cell r="E839">
            <v>20</v>
          </cell>
          <cell r="F839" t="str">
            <v>CABLE</v>
          </cell>
          <cell r="G839">
            <v>2020</v>
          </cell>
          <cell r="H839" t="str">
            <v>CABLE</v>
          </cell>
          <cell r="I839">
            <v>0.28000000000000003</v>
          </cell>
        </row>
        <row r="840">
          <cell r="A840" t="str">
            <v>520AM00024</v>
          </cell>
          <cell r="B840" t="str">
            <v>CL. CABLE   -  CT-100 DLX</v>
          </cell>
          <cell r="C840">
            <v>99</v>
          </cell>
          <cell r="D840">
            <v>25</v>
          </cell>
          <cell r="E840">
            <v>20</v>
          </cell>
          <cell r="F840" t="str">
            <v>CABLE</v>
          </cell>
          <cell r="G840">
            <v>2020</v>
          </cell>
          <cell r="H840" t="str">
            <v>CABLE</v>
          </cell>
          <cell r="I840">
            <v>0.28000000000000003</v>
          </cell>
        </row>
        <row r="841">
          <cell r="A841" t="str">
            <v>520AM00025</v>
          </cell>
          <cell r="B841" t="str">
            <v>FR. BR. CABLE   -  CT-100 DLX</v>
          </cell>
          <cell r="C841">
            <v>119</v>
          </cell>
          <cell r="D841">
            <v>25</v>
          </cell>
          <cell r="E841">
            <v>20</v>
          </cell>
          <cell r="F841" t="str">
            <v>CABLE</v>
          </cell>
          <cell r="G841">
            <v>2020</v>
          </cell>
          <cell r="H841" t="str">
            <v>CABLE</v>
          </cell>
          <cell r="I841">
            <v>0.28000000000000003</v>
          </cell>
        </row>
        <row r="842">
          <cell r="A842" t="str">
            <v>520AM00029</v>
          </cell>
          <cell r="B842" t="str">
            <v>CL. CABLE   -  PLSR DTS-I 150</v>
          </cell>
          <cell r="C842">
            <v>90</v>
          </cell>
          <cell r="D842">
            <v>25</v>
          </cell>
          <cell r="E842">
            <v>20</v>
          </cell>
          <cell r="F842" t="str">
            <v>CABLE</v>
          </cell>
          <cell r="G842">
            <v>2020</v>
          </cell>
          <cell r="H842" t="str">
            <v>CABLE</v>
          </cell>
          <cell r="I842">
            <v>0.28000000000000003</v>
          </cell>
        </row>
        <row r="843">
          <cell r="A843" t="str">
            <v>520AM00032</v>
          </cell>
          <cell r="B843" t="str">
            <v>CL. CABLE   -  PLSR DTS-I 180</v>
          </cell>
          <cell r="C843">
            <v>98</v>
          </cell>
          <cell r="D843">
            <v>25</v>
          </cell>
          <cell r="E843">
            <v>20</v>
          </cell>
          <cell r="F843" t="str">
            <v>CABLE</v>
          </cell>
          <cell r="G843">
            <v>2020</v>
          </cell>
          <cell r="H843" t="str">
            <v>CABLE</v>
          </cell>
          <cell r="I843">
            <v>0.28000000000000003</v>
          </cell>
        </row>
        <row r="844">
          <cell r="A844" t="str">
            <v>520AM00034</v>
          </cell>
          <cell r="B844" t="str">
            <v>ACC. CABLE   -  DSVR 125/135</v>
          </cell>
          <cell r="C844">
            <v>78</v>
          </cell>
          <cell r="D844">
            <v>25</v>
          </cell>
          <cell r="E844">
            <v>20</v>
          </cell>
          <cell r="F844" t="str">
            <v>CABLE</v>
          </cell>
          <cell r="G844">
            <v>2020</v>
          </cell>
          <cell r="H844" t="str">
            <v>CABLE</v>
          </cell>
          <cell r="I844">
            <v>0.28000000000000003</v>
          </cell>
        </row>
        <row r="845">
          <cell r="A845" t="str">
            <v>520AM00036</v>
          </cell>
          <cell r="B845" t="str">
            <v>FR. BR. CABLE   -  DSVR 125/135</v>
          </cell>
          <cell r="C845">
            <v>99</v>
          </cell>
          <cell r="D845">
            <v>25</v>
          </cell>
          <cell r="E845">
            <v>20</v>
          </cell>
          <cell r="F845" t="str">
            <v>CABLE</v>
          </cell>
          <cell r="G845">
            <v>2020</v>
          </cell>
          <cell r="H845" t="str">
            <v>CABLE</v>
          </cell>
          <cell r="I845">
            <v>0.28000000000000003</v>
          </cell>
        </row>
        <row r="846">
          <cell r="A846" t="str">
            <v>520AM00040</v>
          </cell>
          <cell r="B846" t="str">
            <v>SPEEDO CABLE   -  DSVR 125/135</v>
          </cell>
          <cell r="C846">
            <v>78</v>
          </cell>
          <cell r="D846">
            <v>25</v>
          </cell>
          <cell r="E846">
            <v>20</v>
          </cell>
          <cell r="F846" t="str">
            <v>CABLE</v>
          </cell>
          <cell r="G846">
            <v>2020</v>
          </cell>
          <cell r="H846" t="str">
            <v>CABLE</v>
          </cell>
          <cell r="I846">
            <v>0.28000000000000003</v>
          </cell>
        </row>
        <row r="847">
          <cell r="A847" t="str">
            <v>520AM00042</v>
          </cell>
          <cell r="B847" t="str">
            <v>ACC. CABLE   -  PLTIN  125 /XCD-125</v>
          </cell>
          <cell r="C847">
            <v>78</v>
          </cell>
          <cell r="D847">
            <v>25</v>
          </cell>
          <cell r="E847">
            <v>20</v>
          </cell>
          <cell r="F847" t="str">
            <v>CABLE</v>
          </cell>
          <cell r="G847">
            <v>2020</v>
          </cell>
          <cell r="H847" t="str">
            <v>CABLE</v>
          </cell>
          <cell r="I847">
            <v>0.28000000000000003</v>
          </cell>
        </row>
        <row r="848">
          <cell r="A848" t="str">
            <v>520AM00043</v>
          </cell>
          <cell r="B848" t="str">
            <v>CL. CABLE   -  PLTIN  125 /XCD-125</v>
          </cell>
          <cell r="C848">
            <v>118</v>
          </cell>
          <cell r="D848">
            <v>25</v>
          </cell>
          <cell r="E848">
            <v>20</v>
          </cell>
          <cell r="F848" t="str">
            <v>CABLE</v>
          </cell>
          <cell r="G848">
            <v>2020</v>
          </cell>
          <cell r="H848" t="str">
            <v>CABLE</v>
          </cell>
          <cell r="I848">
            <v>0.28000000000000003</v>
          </cell>
        </row>
        <row r="849">
          <cell r="A849" t="str">
            <v>520AM00044</v>
          </cell>
          <cell r="B849" t="str">
            <v>CH. CABLE   -  PLTIN  125 /XCD-125</v>
          </cell>
          <cell r="C849">
            <v>71</v>
          </cell>
          <cell r="D849">
            <v>25</v>
          </cell>
          <cell r="E849">
            <v>20</v>
          </cell>
          <cell r="F849" t="str">
            <v>CABLE</v>
          </cell>
          <cell r="G849">
            <v>2020</v>
          </cell>
          <cell r="H849" t="str">
            <v>CABLE</v>
          </cell>
          <cell r="I849">
            <v>0.28000000000000003</v>
          </cell>
        </row>
        <row r="850">
          <cell r="A850" t="str">
            <v>520AM00045</v>
          </cell>
          <cell r="B850" t="str">
            <v>FR. BR. CABLE   -  PLTIN  125 /XCD-125</v>
          </cell>
          <cell r="C850">
            <v>113</v>
          </cell>
          <cell r="D850">
            <v>25</v>
          </cell>
          <cell r="E850">
            <v>20</v>
          </cell>
          <cell r="F850" t="str">
            <v>CABLE</v>
          </cell>
          <cell r="G850">
            <v>2020</v>
          </cell>
          <cell r="H850" t="str">
            <v>CABLE</v>
          </cell>
          <cell r="I850">
            <v>0.28000000000000003</v>
          </cell>
        </row>
        <row r="851">
          <cell r="A851" t="str">
            <v>520AM00046</v>
          </cell>
          <cell r="B851" t="str">
            <v>SPEEDO CABLE   -  PLTIN  125 /XCD-125</v>
          </cell>
          <cell r="C851">
            <v>104</v>
          </cell>
          <cell r="D851">
            <v>25</v>
          </cell>
          <cell r="E851">
            <v>20</v>
          </cell>
          <cell r="F851" t="str">
            <v>CABLE</v>
          </cell>
          <cell r="G851">
            <v>2020</v>
          </cell>
          <cell r="H851" t="str">
            <v>CABLE</v>
          </cell>
          <cell r="I851">
            <v>0.28000000000000003</v>
          </cell>
        </row>
        <row r="852">
          <cell r="A852" t="str">
            <v>520AM00047</v>
          </cell>
          <cell r="B852" t="str">
            <v>ACC. CABLE   -  PLSR 150 / 180</v>
          </cell>
          <cell r="C852">
            <v>87</v>
          </cell>
          <cell r="D852">
            <v>25</v>
          </cell>
          <cell r="E852">
            <v>20</v>
          </cell>
          <cell r="F852" t="str">
            <v>CABLE</v>
          </cell>
          <cell r="G852">
            <v>2020</v>
          </cell>
          <cell r="H852" t="str">
            <v>CABLE</v>
          </cell>
          <cell r="I852">
            <v>0.28000000000000003</v>
          </cell>
        </row>
        <row r="853">
          <cell r="A853" t="str">
            <v>520AM00049</v>
          </cell>
          <cell r="B853" t="str">
            <v>SEAT LOCK CABLE   -  PLSR 150/180 DIGI</v>
          </cell>
          <cell r="C853">
            <v>43</v>
          </cell>
          <cell r="D853">
            <v>25</v>
          </cell>
          <cell r="E853">
            <v>20</v>
          </cell>
          <cell r="F853" t="str">
            <v>CABLE</v>
          </cell>
          <cell r="G853">
            <v>2020</v>
          </cell>
          <cell r="H853" t="str">
            <v>CABLE</v>
          </cell>
          <cell r="I853">
            <v>0.28000000000000003</v>
          </cell>
        </row>
        <row r="854">
          <cell r="A854" t="str">
            <v>520AM00050</v>
          </cell>
          <cell r="B854" t="str">
            <v>CL. CABLE   -  PLSR 200CC DIGI</v>
          </cell>
          <cell r="C854">
            <v>102</v>
          </cell>
          <cell r="D854">
            <v>25</v>
          </cell>
          <cell r="E854">
            <v>20</v>
          </cell>
          <cell r="F854" t="str">
            <v>CABLE</v>
          </cell>
          <cell r="G854">
            <v>2020</v>
          </cell>
          <cell r="H854" t="str">
            <v>CABLE</v>
          </cell>
          <cell r="I854">
            <v>0.28000000000000003</v>
          </cell>
        </row>
        <row r="855">
          <cell r="A855" t="str">
            <v>520AM00051</v>
          </cell>
          <cell r="B855" t="str">
            <v>ACC. CABLE   -  PLSR 200 NS</v>
          </cell>
          <cell r="C855">
            <v>111</v>
          </cell>
          <cell r="D855">
            <v>25</v>
          </cell>
          <cell r="E855">
            <v>20</v>
          </cell>
          <cell r="F855" t="str">
            <v>CABLE</v>
          </cell>
          <cell r="G855">
            <v>2020</v>
          </cell>
          <cell r="H855" t="str">
            <v>CABLE</v>
          </cell>
          <cell r="I855">
            <v>0.28000000000000003</v>
          </cell>
        </row>
        <row r="856">
          <cell r="A856" t="str">
            <v>520AM00052</v>
          </cell>
          <cell r="B856" t="str">
            <v>CL. CABLE   -  PLSR 200 NS</v>
          </cell>
          <cell r="C856">
            <v>111</v>
          </cell>
          <cell r="D856">
            <v>25</v>
          </cell>
          <cell r="E856">
            <v>20</v>
          </cell>
          <cell r="F856" t="str">
            <v>CABLE</v>
          </cell>
          <cell r="G856">
            <v>2020</v>
          </cell>
          <cell r="H856" t="str">
            <v>CABLE</v>
          </cell>
          <cell r="I856">
            <v>0.28000000000000003</v>
          </cell>
        </row>
        <row r="857">
          <cell r="A857" t="str">
            <v>520AM00053</v>
          </cell>
          <cell r="B857" t="str">
            <v>ACC. CABLE   -  PLSR 135</v>
          </cell>
          <cell r="C857">
            <v>105</v>
          </cell>
          <cell r="D857">
            <v>25</v>
          </cell>
          <cell r="E857">
            <v>20</v>
          </cell>
          <cell r="F857" t="str">
            <v>CABLE</v>
          </cell>
          <cell r="G857">
            <v>2020</v>
          </cell>
          <cell r="H857" t="str">
            <v>CABLE</v>
          </cell>
          <cell r="I857">
            <v>0.28000000000000003</v>
          </cell>
        </row>
        <row r="858">
          <cell r="A858" t="str">
            <v>520AM00054</v>
          </cell>
          <cell r="B858" t="str">
            <v>CL. CABLE   -  PLSR 135</v>
          </cell>
          <cell r="C858">
            <v>96</v>
          </cell>
          <cell r="D858">
            <v>25</v>
          </cell>
          <cell r="E858">
            <v>20</v>
          </cell>
          <cell r="F858" t="str">
            <v>CABLE</v>
          </cell>
          <cell r="G858">
            <v>2020</v>
          </cell>
          <cell r="H858" t="str">
            <v>CABLE</v>
          </cell>
          <cell r="I858">
            <v>0.28000000000000003</v>
          </cell>
        </row>
        <row r="859">
          <cell r="A859" t="str">
            <v>520AM00055</v>
          </cell>
          <cell r="B859" t="str">
            <v>ACC. CABLE   -  PLSR 180/220 FI</v>
          </cell>
          <cell r="C859">
            <v>81</v>
          </cell>
          <cell r="D859">
            <v>25</v>
          </cell>
          <cell r="E859">
            <v>20</v>
          </cell>
          <cell r="F859" t="str">
            <v>CABLE</v>
          </cell>
          <cell r="G859">
            <v>2020</v>
          </cell>
          <cell r="H859" t="str">
            <v>CABLE</v>
          </cell>
          <cell r="I859">
            <v>0.28000000000000003</v>
          </cell>
        </row>
        <row r="860">
          <cell r="A860" t="str">
            <v>520AM00056</v>
          </cell>
          <cell r="B860" t="str">
            <v>CL. CABLE   -  PLSR 180/220 FI</v>
          </cell>
          <cell r="C860">
            <v>108</v>
          </cell>
          <cell r="D860">
            <v>25</v>
          </cell>
          <cell r="E860">
            <v>20</v>
          </cell>
          <cell r="F860" t="str">
            <v>CABLE</v>
          </cell>
          <cell r="G860">
            <v>2020</v>
          </cell>
          <cell r="H860" t="str">
            <v>CABLE</v>
          </cell>
          <cell r="I860">
            <v>0.28000000000000003</v>
          </cell>
        </row>
        <row r="861">
          <cell r="A861" t="str">
            <v>520AM00057</v>
          </cell>
          <cell r="B861" t="str">
            <v>ACC. CABLE   -  DSVR 100</v>
          </cell>
          <cell r="C861">
            <v>68</v>
          </cell>
          <cell r="D861">
            <v>25</v>
          </cell>
          <cell r="E861">
            <v>20</v>
          </cell>
          <cell r="F861" t="str">
            <v>CABLE</v>
          </cell>
          <cell r="G861">
            <v>2020</v>
          </cell>
          <cell r="H861" t="str">
            <v>CABLE</v>
          </cell>
          <cell r="I861">
            <v>0.28000000000000003</v>
          </cell>
        </row>
        <row r="862">
          <cell r="A862" t="str">
            <v>520AM00058</v>
          </cell>
          <cell r="B862" t="str">
            <v>CL. CABLE   -  DSVR 100</v>
          </cell>
          <cell r="C862">
            <v>119</v>
          </cell>
          <cell r="D862">
            <v>25</v>
          </cell>
          <cell r="E862">
            <v>20</v>
          </cell>
          <cell r="F862" t="str">
            <v>CABLE</v>
          </cell>
          <cell r="G862">
            <v>2020</v>
          </cell>
          <cell r="H862" t="str">
            <v>CABLE</v>
          </cell>
          <cell r="I862">
            <v>0.28000000000000003</v>
          </cell>
        </row>
        <row r="863">
          <cell r="A863" t="str">
            <v>520AM00059</v>
          </cell>
          <cell r="B863" t="str">
            <v>ACC. CABLE   -  DSVR 150</v>
          </cell>
          <cell r="C863">
            <v>68</v>
          </cell>
          <cell r="D863">
            <v>25</v>
          </cell>
          <cell r="E863">
            <v>20</v>
          </cell>
          <cell r="F863" t="str">
            <v>CABLE</v>
          </cell>
          <cell r="G863">
            <v>2020</v>
          </cell>
          <cell r="H863" t="str">
            <v>CABLE</v>
          </cell>
          <cell r="I863">
            <v>0.28000000000000003</v>
          </cell>
        </row>
        <row r="864">
          <cell r="A864" t="str">
            <v>520AM00060</v>
          </cell>
          <cell r="B864" t="str">
            <v>CL. CABLE   -  DSVR 150</v>
          </cell>
          <cell r="C864">
            <v>110</v>
          </cell>
          <cell r="D864">
            <v>25</v>
          </cell>
          <cell r="E864">
            <v>20</v>
          </cell>
          <cell r="F864" t="str">
            <v>CABLE</v>
          </cell>
          <cell r="G864">
            <v>2020</v>
          </cell>
          <cell r="H864" t="str">
            <v>CABLE</v>
          </cell>
          <cell r="I864">
            <v>0.28000000000000003</v>
          </cell>
        </row>
        <row r="865">
          <cell r="A865" t="str">
            <v>520AM00061</v>
          </cell>
          <cell r="B865" t="str">
            <v>SPEEDO CABLE   -  DSVR 150</v>
          </cell>
          <cell r="C865">
            <v>81</v>
          </cell>
          <cell r="D865">
            <v>25</v>
          </cell>
          <cell r="E865">
            <v>20</v>
          </cell>
          <cell r="F865" t="str">
            <v>CABLE</v>
          </cell>
          <cell r="G865">
            <v>2020</v>
          </cell>
          <cell r="H865" t="str">
            <v>CABLE</v>
          </cell>
          <cell r="I865">
            <v>0.28000000000000003</v>
          </cell>
        </row>
        <row r="866">
          <cell r="A866" t="str">
            <v>520AM00138</v>
          </cell>
          <cell r="B866" t="str">
            <v>ACC. CABLE   -   CD - 100</v>
          </cell>
          <cell r="C866">
            <v>70</v>
          </cell>
          <cell r="D866">
            <v>25</v>
          </cell>
          <cell r="E866">
            <v>20</v>
          </cell>
          <cell r="F866" t="str">
            <v>CABLE</v>
          </cell>
          <cell r="G866">
            <v>2020</v>
          </cell>
          <cell r="H866" t="str">
            <v>CABLE</v>
          </cell>
          <cell r="I866">
            <v>0.28000000000000003</v>
          </cell>
        </row>
        <row r="867">
          <cell r="A867" t="str">
            <v>520AM00139</v>
          </cell>
          <cell r="B867" t="str">
            <v>ACC. CABLE   -   SPL</v>
          </cell>
          <cell r="C867">
            <v>60</v>
          </cell>
          <cell r="D867">
            <v>25</v>
          </cell>
          <cell r="E867">
            <v>20</v>
          </cell>
          <cell r="F867" t="str">
            <v>CABLE</v>
          </cell>
          <cell r="G867">
            <v>2020</v>
          </cell>
          <cell r="H867" t="str">
            <v>CABLE</v>
          </cell>
          <cell r="I867">
            <v>0.28000000000000003</v>
          </cell>
        </row>
        <row r="868">
          <cell r="A868" t="str">
            <v>520AM00140</v>
          </cell>
          <cell r="B868" t="str">
            <v>ACC. CABLE   -  HH-CZ</v>
          </cell>
          <cell r="C868">
            <v>140</v>
          </cell>
          <cell r="D868">
            <v>25</v>
          </cell>
          <cell r="E868">
            <v>20</v>
          </cell>
          <cell r="F868" t="str">
            <v>CABLE</v>
          </cell>
          <cell r="G868">
            <v>2020</v>
          </cell>
          <cell r="H868" t="str">
            <v>CABLE</v>
          </cell>
          <cell r="I868">
            <v>0.28000000000000003</v>
          </cell>
        </row>
        <row r="869">
          <cell r="A869" t="str">
            <v>520AM00141</v>
          </cell>
          <cell r="B869" t="str">
            <v>ACC. CABLE   -   KRZM</v>
          </cell>
          <cell r="C869">
            <v>100</v>
          </cell>
          <cell r="D869">
            <v>25</v>
          </cell>
          <cell r="E869">
            <v>20</v>
          </cell>
          <cell r="F869" t="str">
            <v>CABLE</v>
          </cell>
          <cell r="G869">
            <v>2020</v>
          </cell>
          <cell r="H869" t="str">
            <v>CABLE</v>
          </cell>
          <cell r="I869">
            <v>0.28000000000000003</v>
          </cell>
        </row>
        <row r="870">
          <cell r="A870" t="str">
            <v>520AM00143</v>
          </cell>
          <cell r="B870" t="str">
            <v>ACC. CABLE   -   CD-DLX/ SPL</v>
          </cell>
          <cell r="C870">
            <v>75</v>
          </cell>
          <cell r="D870">
            <v>25</v>
          </cell>
          <cell r="E870">
            <v>20</v>
          </cell>
          <cell r="F870" t="str">
            <v>CABLE</v>
          </cell>
          <cell r="G870">
            <v>2020</v>
          </cell>
          <cell r="H870" t="str">
            <v>CABLE</v>
          </cell>
          <cell r="I870">
            <v>0.28000000000000003</v>
          </cell>
        </row>
        <row r="871">
          <cell r="A871" t="str">
            <v>520AM00144</v>
          </cell>
          <cell r="B871" t="str">
            <v>ACC. CABLE   -   SPR SPL</v>
          </cell>
          <cell r="C871">
            <v>65</v>
          </cell>
          <cell r="D871">
            <v>25</v>
          </cell>
          <cell r="E871">
            <v>20</v>
          </cell>
          <cell r="F871" t="str">
            <v>CABLE</v>
          </cell>
          <cell r="G871">
            <v>2020</v>
          </cell>
          <cell r="H871" t="str">
            <v>CABLE</v>
          </cell>
          <cell r="I871">
            <v>0.28000000000000003</v>
          </cell>
        </row>
        <row r="872">
          <cell r="A872" t="str">
            <v>520AM00145</v>
          </cell>
          <cell r="B872" t="str">
            <v>ACC. CABLE   -   PLSUR</v>
          </cell>
          <cell r="C872">
            <v>147</v>
          </cell>
          <cell r="D872">
            <v>25</v>
          </cell>
          <cell r="E872">
            <v>20</v>
          </cell>
          <cell r="F872" t="str">
            <v>CABLE</v>
          </cell>
          <cell r="G872">
            <v>2020</v>
          </cell>
          <cell r="H872" t="str">
            <v>CABLE</v>
          </cell>
          <cell r="I872">
            <v>0.28000000000000003</v>
          </cell>
        </row>
        <row r="873">
          <cell r="A873" t="str">
            <v>520AM00146</v>
          </cell>
          <cell r="B873" t="str">
            <v>ACC. CABLE   -   HNK</v>
          </cell>
          <cell r="C873">
            <v>80</v>
          </cell>
          <cell r="D873">
            <v>25</v>
          </cell>
          <cell r="E873">
            <v>20</v>
          </cell>
          <cell r="F873" t="str">
            <v>CABLE</v>
          </cell>
          <cell r="G873">
            <v>2020</v>
          </cell>
          <cell r="H873" t="str">
            <v>CABLE</v>
          </cell>
          <cell r="I873">
            <v>0.28000000000000003</v>
          </cell>
        </row>
        <row r="874">
          <cell r="A874" t="str">
            <v>520AM00147</v>
          </cell>
          <cell r="B874" t="str">
            <v>ACC. CABLE   -   PSSN PR</v>
          </cell>
          <cell r="C874">
            <v>67</v>
          </cell>
          <cell r="D874">
            <v>25</v>
          </cell>
          <cell r="E874">
            <v>20</v>
          </cell>
          <cell r="F874" t="str">
            <v>CABLE</v>
          </cell>
          <cell r="G874">
            <v>2020</v>
          </cell>
          <cell r="H874" t="str">
            <v>CABLE</v>
          </cell>
          <cell r="I874">
            <v>0.28000000000000003</v>
          </cell>
        </row>
        <row r="875">
          <cell r="A875" t="str">
            <v>520AM00148</v>
          </cell>
          <cell r="B875" t="str">
            <v>ACC. CABLE   -  HH-CZ EXTREME</v>
          </cell>
          <cell r="C875">
            <v>83</v>
          </cell>
          <cell r="D875">
            <v>25</v>
          </cell>
          <cell r="E875">
            <v>20</v>
          </cell>
          <cell r="F875" t="str">
            <v>CABLE</v>
          </cell>
          <cell r="G875">
            <v>2020</v>
          </cell>
          <cell r="H875" t="str">
            <v>CABLE</v>
          </cell>
          <cell r="I875">
            <v>0.28000000000000003</v>
          </cell>
        </row>
        <row r="876">
          <cell r="A876" t="str">
            <v>520AM00150</v>
          </cell>
          <cell r="B876" t="str">
            <v>ACC. CABLE   -   KRZM</v>
          </cell>
          <cell r="C876">
            <v>101</v>
          </cell>
          <cell r="D876">
            <v>25</v>
          </cell>
          <cell r="E876">
            <v>20</v>
          </cell>
          <cell r="F876" t="str">
            <v>CABLE</v>
          </cell>
          <cell r="G876">
            <v>2020</v>
          </cell>
          <cell r="H876" t="str">
            <v>CABLE</v>
          </cell>
          <cell r="I876">
            <v>0.28000000000000003</v>
          </cell>
        </row>
        <row r="877">
          <cell r="A877" t="str">
            <v>520AM00153</v>
          </cell>
          <cell r="B877" t="str">
            <v>CH. CABLE    -   KRZM</v>
          </cell>
          <cell r="C877">
            <v>58</v>
          </cell>
          <cell r="D877">
            <v>25</v>
          </cell>
          <cell r="E877">
            <v>20</v>
          </cell>
          <cell r="F877" t="str">
            <v>CABLE</v>
          </cell>
          <cell r="G877">
            <v>2020</v>
          </cell>
          <cell r="H877" t="str">
            <v>CABLE</v>
          </cell>
          <cell r="I877">
            <v>0.28000000000000003</v>
          </cell>
        </row>
        <row r="878">
          <cell r="A878" t="str">
            <v>520AM00154</v>
          </cell>
          <cell r="B878" t="str">
            <v>CH. CABLE    -  HH-CZ EXTREME / HNK</v>
          </cell>
          <cell r="C878">
            <v>60</v>
          </cell>
          <cell r="D878">
            <v>25</v>
          </cell>
          <cell r="E878">
            <v>20</v>
          </cell>
          <cell r="F878" t="str">
            <v>CABLE</v>
          </cell>
          <cell r="G878">
            <v>2020</v>
          </cell>
          <cell r="H878" t="str">
            <v>CABLE</v>
          </cell>
          <cell r="I878">
            <v>0.28000000000000003</v>
          </cell>
        </row>
        <row r="879">
          <cell r="A879" t="str">
            <v>520AM00156</v>
          </cell>
          <cell r="B879" t="str">
            <v>CL. CABLE   -   CD - 100</v>
          </cell>
          <cell r="C879">
            <v>74</v>
          </cell>
          <cell r="D879">
            <v>25</v>
          </cell>
          <cell r="E879">
            <v>20</v>
          </cell>
          <cell r="F879" t="str">
            <v>CABLE</v>
          </cell>
          <cell r="G879">
            <v>2020</v>
          </cell>
          <cell r="H879" t="str">
            <v>CABLE</v>
          </cell>
          <cell r="I879">
            <v>0.28000000000000003</v>
          </cell>
        </row>
        <row r="880">
          <cell r="A880" t="str">
            <v>520AM00157</v>
          </cell>
          <cell r="B880" t="str">
            <v>CL. CABLE   -  CD-DLX /  SPL NXG</v>
          </cell>
          <cell r="C880">
            <v>68</v>
          </cell>
          <cell r="D880">
            <v>25</v>
          </cell>
          <cell r="E880">
            <v>20</v>
          </cell>
          <cell r="F880" t="str">
            <v>CABLE</v>
          </cell>
          <cell r="G880">
            <v>2020</v>
          </cell>
          <cell r="H880" t="str">
            <v>CABLE</v>
          </cell>
          <cell r="I880">
            <v>0.28000000000000003</v>
          </cell>
        </row>
        <row r="881">
          <cell r="A881" t="str">
            <v>520AM00158</v>
          </cell>
          <cell r="B881" t="str">
            <v>CL. CABLE   -  HH-CZ</v>
          </cell>
          <cell r="C881">
            <v>80</v>
          </cell>
          <cell r="D881">
            <v>25</v>
          </cell>
          <cell r="E881">
            <v>20</v>
          </cell>
          <cell r="F881" t="str">
            <v>CABLE</v>
          </cell>
          <cell r="G881">
            <v>2020</v>
          </cell>
          <cell r="H881" t="str">
            <v>CABLE</v>
          </cell>
          <cell r="I881">
            <v>0.28000000000000003</v>
          </cell>
        </row>
        <row r="882">
          <cell r="A882" t="str">
            <v>520AM00159</v>
          </cell>
          <cell r="B882" t="str">
            <v>CL. CABLE   -   KRZM</v>
          </cell>
          <cell r="C882">
            <v>90</v>
          </cell>
          <cell r="D882">
            <v>25</v>
          </cell>
          <cell r="E882">
            <v>20</v>
          </cell>
          <cell r="F882" t="str">
            <v>CABLE</v>
          </cell>
          <cell r="G882">
            <v>2020</v>
          </cell>
          <cell r="H882" t="str">
            <v>CABLE</v>
          </cell>
          <cell r="I882">
            <v>0.28000000000000003</v>
          </cell>
        </row>
        <row r="883">
          <cell r="A883" t="str">
            <v>520AM00161</v>
          </cell>
          <cell r="B883" t="str">
            <v>CL. CABLE   -   SPR SPL</v>
          </cell>
          <cell r="C883">
            <v>73</v>
          </cell>
          <cell r="D883">
            <v>25</v>
          </cell>
          <cell r="E883">
            <v>20</v>
          </cell>
          <cell r="F883" t="str">
            <v>CABLE</v>
          </cell>
          <cell r="G883">
            <v>2020</v>
          </cell>
          <cell r="H883" t="str">
            <v>CABLE</v>
          </cell>
          <cell r="I883">
            <v>0.28000000000000003</v>
          </cell>
        </row>
        <row r="884">
          <cell r="A884" t="str">
            <v>520AM00162</v>
          </cell>
          <cell r="B884" t="str">
            <v>CL. CABLE   -   HNK</v>
          </cell>
          <cell r="C884">
            <v>80</v>
          </cell>
          <cell r="D884">
            <v>25</v>
          </cell>
          <cell r="E884">
            <v>20</v>
          </cell>
          <cell r="F884" t="str">
            <v>CABLE</v>
          </cell>
          <cell r="G884">
            <v>2020</v>
          </cell>
          <cell r="H884" t="str">
            <v>CABLE</v>
          </cell>
          <cell r="I884">
            <v>0.28000000000000003</v>
          </cell>
        </row>
        <row r="885">
          <cell r="A885" t="str">
            <v>520AM00163</v>
          </cell>
          <cell r="B885" t="str">
            <v>CL. CABLE   -  HH-CZ EXTREME</v>
          </cell>
          <cell r="C885">
            <v>80</v>
          </cell>
          <cell r="D885">
            <v>25</v>
          </cell>
          <cell r="E885">
            <v>20</v>
          </cell>
          <cell r="F885" t="str">
            <v>CABLE</v>
          </cell>
          <cell r="G885">
            <v>2020</v>
          </cell>
          <cell r="H885" t="str">
            <v>CABLE</v>
          </cell>
          <cell r="I885">
            <v>0.28000000000000003</v>
          </cell>
        </row>
        <row r="886">
          <cell r="A886" t="str">
            <v>520AM00164</v>
          </cell>
          <cell r="B886" t="str">
            <v>CL. CABLE   -   PSSN PR</v>
          </cell>
          <cell r="C886">
            <v>72</v>
          </cell>
          <cell r="D886">
            <v>25</v>
          </cell>
          <cell r="E886">
            <v>20</v>
          </cell>
          <cell r="F886" t="str">
            <v>CABLE</v>
          </cell>
          <cell r="G886">
            <v>2020</v>
          </cell>
          <cell r="H886" t="str">
            <v>CABLE</v>
          </cell>
          <cell r="I886">
            <v>0.28000000000000003</v>
          </cell>
        </row>
        <row r="887">
          <cell r="A887" t="str">
            <v>520AM00165</v>
          </cell>
          <cell r="B887" t="str">
            <v>SPEEDO CABLE   -   I- SMART</v>
          </cell>
          <cell r="C887">
            <v>69</v>
          </cell>
          <cell r="D887">
            <v>25</v>
          </cell>
          <cell r="E887">
            <v>20</v>
          </cell>
          <cell r="F887" t="str">
            <v>CABLE</v>
          </cell>
          <cell r="G887">
            <v>2020</v>
          </cell>
          <cell r="H887" t="str">
            <v>CABLE</v>
          </cell>
          <cell r="I887">
            <v>0.28000000000000003</v>
          </cell>
        </row>
        <row r="888">
          <cell r="A888" t="str">
            <v>520AM00166</v>
          </cell>
          <cell r="B888" t="str">
            <v>ACC. CABLE   -   I- SMART</v>
          </cell>
          <cell r="C888">
            <v>135</v>
          </cell>
          <cell r="D888">
            <v>25</v>
          </cell>
          <cell r="E888">
            <v>20</v>
          </cell>
          <cell r="F888" t="str">
            <v>CABLE</v>
          </cell>
          <cell r="G888">
            <v>2020</v>
          </cell>
          <cell r="H888" t="str">
            <v>CABLE</v>
          </cell>
          <cell r="I888">
            <v>0.28000000000000003</v>
          </cell>
        </row>
        <row r="889">
          <cell r="A889" t="str">
            <v>520AM00168</v>
          </cell>
          <cell r="B889" t="str">
            <v>RR. BR. CABLE   -   PLSUR</v>
          </cell>
          <cell r="C889">
            <v>165</v>
          </cell>
          <cell r="D889">
            <v>25</v>
          </cell>
          <cell r="E889">
            <v>20</v>
          </cell>
          <cell r="F889" t="str">
            <v>CABLE</v>
          </cell>
          <cell r="G889">
            <v>2020</v>
          </cell>
          <cell r="H889" t="str">
            <v>CABLE</v>
          </cell>
          <cell r="I889">
            <v>0.28000000000000003</v>
          </cell>
        </row>
        <row r="890">
          <cell r="A890" t="str">
            <v>520AM00171</v>
          </cell>
          <cell r="B890" t="str">
            <v>SPEEDO CABLE   -   SPL</v>
          </cell>
          <cell r="C890">
            <v>70</v>
          </cell>
          <cell r="D890">
            <v>25</v>
          </cell>
          <cell r="E890">
            <v>20</v>
          </cell>
          <cell r="F890" t="str">
            <v>CABLE</v>
          </cell>
          <cell r="G890">
            <v>2020</v>
          </cell>
          <cell r="H890" t="str">
            <v>CABLE</v>
          </cell>
          <cell r="I890">
            <v>0.28000000000000003</v>
          </cell>
        </row>
        <row r="891">
          <cell r="A891" t="str">
            <v>520AM00174</v>
          </cell>
          <cell r="B891" t="str">
            <v>SPEEDO CABLE   -  CD DLX /  SPL</v>
          </cell>
          <cell r="C891">
            <v>73</v>
          </cell>
          <cell r="D891">
            <v>25</v>
          </cell>
          <cell r="E891">
            <v>20</v>
          </cell>
          <cell r="F891" t="str">
            <v>CABLE</v>
          </cell>
          <cell r="G891">
            <v>2020</v>
          </cell>
          <cell r="H891" t="str">
            <v>CABLE</v>
          </cell>
          <cell r="I891">
            <v>0.28000000000000003</v>
          </cell>
        </row>
        <row r="892">
          <cell r="A892" t="str">
            <v>520AM00175</v>
          </cell>
          <cell r="B892" t="str">
            <v>SPEEDO CABLE   -   PLSUR</v>
          </cell>
          <cell r="C892">
            <v>87</v>
          </cell>
          <cell r="D892">
            <v>25</v>
          </cell>
          <cell r="E892">
            <v>20</v>
          </cell>
          <cell r="F892" t="str">
            <v>CABLE</v>
          </cell>
          <cell r="G892">
            <v>2020</v>
          </cell>
          <cell r="H892" t="str">
            <v>CABLE</v>
          </cell>
          <cell r="I892">
            <v>0.28000000000000003</v>
          </cell>
        </row>
        <row r="893">
          <cell r="A893" t="str">
            <v>520AM00176</v>
          </cell>
          <cell r="B893" t="str">
            <v>SPEEDO CABLE   -   HNK</v>
          </cell>
          <cell r="C893">
            <v>78</v>
          </cell>
          <cell r="D893">
            <v>25</v>
          </cell>
          <cell r="E893">
            <v>20</v>
          </cell>
          <cell r="F893" t="str">
            <v>CABLE</v>
          </cell>
          <cell r="G893">
            <v>2020</v>
          </cell>
          <cell r="H893" t="str">
            <v>CABLE</v>
          </cell>
          <cell r="I893">
            <v>0.28000000000000003</v>
          </cell>
        </row>
        <row r="894">
          <cell r="A894" t="str">
            <v>520AM00177</v>
          </cell>
          <cell r="B894" t="str">
            <v>SPEEDO CABLE   -   PSSN PR</v>
          </cell>
          <cell r="C894">
            <v>68</v>
          </cell>
          <cell r="D894">
            <v>25</v>
          </cell>
          <cell r="E894">
            <v>20</v>
          </cell>
          <cell r="F894" t="str">
            <v>CABLE</v>
          </cell>
          <cell r="G894">
            <v>2020</v>
          </cell>
          <cell r="H894" t="str">
            <v>CABLE</v>
          </cell>
          <cell r="I894">
            <v>0.28000000000000003</v>
          </cell>
        </row>
        <row r="895">
          <cell r="A895" t="str">
            <v>520AM00179</v>
          </cell>
          <cell r="B895" t="str">
            <v>SPEEDO INNER   -   CD - 100</v>
          </cell>
          <cell r="C895">
            <v>20</v>
          </cell>
          <cell r="D895">
            <v>25</v>
          </cell>
          <cell r="E895">
            <v>20</v>
          </cell>
          <cell r="F895" t="str">
            <v>CABLE</v>
          </cell>
          <cell r="G895">
            <v>2020</v>
          </cell>
          <cell r="H895" t="str">
            <v>CABLE</v>
          </cell>
          <cell r="I895">
            <v>0.28000000000000003</v>
          </cell>
        </row>
        <row r="896">
          <cell r="A896" t="str">
            <v>520AM00181</v>
          </cell>
          <cell r="B896" t="str">
            <v>SPEEDO CABLE   -   CD - 100</v>
          </cell>
          <cell r="C896">
            <v>72</v>
          </cell>
          <cell r="D896">
            <v>25</v>
          </cell>
          <cell r="E896">
            <v>20</v>
          </cell>
          <cell r="F896" t="str">
            <v>CABLE</v>
          </cell>
          <cell r="G896">
            <v>2020</v>
          </cell>
          <cell r="H896" t="str">
            <v>CABLE</v>
          </cell>
          <cell r="I896">
            <v>0.28000000000000003</v>
          </cell>
        </row>
        <row r="897">
          <cell r="A897" t="str">
            <v>520AM00183</v>
          </cell>
          <cell r="B897" t="str">
            <v>FR. BR. CABLE   -   CD - 100</v>
          </cell>
          <cell r="C897">
            <v>94</v>
          </cell>
          <cell r="D897">
            <v>25</v>
          </cell>
          <cell r="E897">
            <v>20</v>
          </cell>
          <cell r="F897" t="str">
            <v>CABLE</v>
          </cell>
          <cell r="G897">
            <v>2020</v>
          </cell>
          <cell r="H897" t="str">
            <v>CABLE</v>
          </cell>
          <cell r="I897">
            <v>0.28000000000000003</v>
          </cell>
        </row>
        <row r="898">
          <cell r="A898" t="str">
            <v>520AM00184</v>
          </cell>
          <cell r="B898" t="str">
            <v>FR. BR. CABLE   -   CD DWN/ JOY</v>
          </cell>
          <cell r="C898">
            <v>93</v>
          </cell>
          <cell r="D898">
            <v>25</v>
          </cell>
          <cell r="E898">
            <v>20</v>
          </cell>
          <cell r="F898" t="str">
            <v>CABLE</v>
          </cell>
          <cell r="G898">
            <v>2020</v>
          </cell>
          <cell r="H898" t="str">
            <v>CABLE</v>
          </cell>
          <cell r="I898">
            <v>0.28000000000000003</v>
          </cell>
        </row>
        <row r="899">
          <cell r="A899" t="str">
            <v>520AM00185</v>
          </cell>
          <cell r="B899" t="str">
            <v>FR. BR. CABLE   -   SPL</v>
          </cell>
          <cell r="C899">
            <v>83</v>
          </cell>
          <cell r="D899">
            <v>25</v>
          </cell>
          <cell r="E899">
            <v>20</v>
          </cell>
          <cell r="F899" t="str">
            <v>CABLE</v>
          </cell>
          <cell r="G899">
            <v>2020</v>
          </cell>
          <cell r="H899" t="str">
            <v>CABLE</v>
          </cell>
          <cell r="I899">
            <v>0.28000000000000003</v>
          </cell>
        </row>
        <row r="900">
          <cell r="A900" t="str">
            <v>520AM00186</v>
          </cell>
          <cell r="B900" t="str">
            <v>FR. BR. CABLE   -  HH-CZ</v>
          </cell>
          <cell r="C900">
            <v>90</v>
          </cell>
          <cell r="D900">
            <v>25</v>
          </cell>
          <cell r="E900">
            <v>20</v>
          </cell>
          <cell r="F900" t="str">
            <v>CABLE</v>
          </cell>
          <cell r="G900">
            <v>2020</v>
          </cell>
          <cell r="H900" t="str">
            <v>CABLE</v>
          </cell>
          <cell r="I900">
            <v>0.28000000000000003</v>
          </cell>
        </row>
        <row r="901">
          <cell r="A901" t="str">
            <v>520AM00188</v>
          </cell>
          <cell r="B901" t="str">
            <v>FR. BR. CABLE   -  CD DLX /  SPL</v>
          </cell>
          <cell r="C901">
            <v>92</v>
          </cell>
          <cell r="D901">
            <v>25</v>
          </cell>
          <cell r="E901">
            <v>20</v>
          </cell>
          <cell r="F901" t="str">
            <v>CABLE</v>
          </cell>
          <cell r="G901">
            <v>2020</v>
          </cell>
          <cell r="H901" t="str">
            <v>CABLE</v>
          </cell>
          <cell r="I901">
            <v>0.28000000000000003</v>
          </cell>
        </row>
        <row r="902">
          <cell r="A902" t="str">
            <v>520AM00189</v>
          </cell>
          <cell r="B902" t="str">
            <v>FR. BR. CABLE   -   SPR SPL</v>
          </cell>
          <cell r="C902">
            <v>92</v>
          </cell>
          <cell r="D902">
            <v>25</v>
          </cell>
          <cell r="E902">
            <v>20</v>
          </cell>
          <cell r="F902" t="str">
            <v>CABLE</v>
          </cell>
          <cell r="G902">
            <v>2020</v>
          </cell>
          <cell r="H902" t="str">
            <v>CABLE</v>
          </cell>
          <cell r="I902">
            <v>0.28000000000000003</v>
          </cell>
        </row>
        <row r="903">
          <cell r="A903" t="str">
            <v>520AM00191</v>
          </cell>
          <cell r="B903" t="str">
            <v>FR. BR. CABLE   -   PLSUR</v>
          </cell>
          <cell r="C903">
            <v>122</v>
          </cell>
          <cell r="D903">
            <v>25</v>
          </cell>
          <cell r="E903">
            <v>20</v>
          </cell>
          <cell r="F903" t="str">
            <v>CABLE</v>
          </cell>
          <cell r="G903">
            <v>2020</v>
          </cell>
          <cell r="H903" t="str">
            <v>CABLE</v>
          </cell>
          <cell r="I903">
            <v>0.28000000000000003</v>
          </cell>
        </row>
        <row r="904">
          <cell r="A904" t="str">
            <v>520AM00194</v>
          </cell>
          <cell r="B904" t="str">
            <v>FR. BR. CABLE   -   PSSN PR</v>
          </cell>
          <cell r="C904">
            <v>83</v>
          </cell>
          <cell r="D904">
            <v>25</v>
          </cell>
          <cell r="E904">
            <v>20</v>
          </cell>
          <cell r="F904" t="str">
            <v>CABLE</v>
          </cell>
          <cell r="G904">
            <v>2020</v>
          </cell>
          <cell r="H904" t="str">
            <v>CABLE</v>
          </cell>
          <cell r="I904">
            <v>0.28000000000000003</v>
          </cell>
        </row>
        <row r="905">
          <cell r="A905" t="str">
            <v>520AM00195</v>
          </cell>
          <cell r="B905" t="str">
            <v>SEAT LOCK CABLE   -   CD DWN / JOY</v>
          </cell>
          <cell r="C905">
            <v>26</v>
          </cell>
          <cell r="D905">
            <v>25</v>
          </cell>
          <cell r="E905">
            <v>20</v>
          </cell>
          <cell r="F905" t="str">
            <v>CABLE</v>
          </cell>
          <cell r="G905">
            <v>2020</v>
          </cell>
          <cell r="H905" t="str">
            <v>CABLE</v>
          </cell>
          <cell r="I905">
            <v>0.28000000000000003</v>
          </cell>
        </row>
        <row r="906">
          <cell r="A906" t="str">
            <v>520AM00196</v>
          </cell>
          <cell r="B906" t="str">
            <v>SEAT LOCK CABLE   -  HH-CZ</v>
          </cell>
          <cell r="C906">
            <v>24</v>
          </cell>
          <cell r="D906">
            <v>25</v>
          </cell>
          <cell r="E906">
            <v>20</v>
          </cell>
          <cell r="F906" t="str">
            <v>CABLE</v>
          </cell>
          <cell r="G906">
            <v>2020</v>
          </cell>
          <cell r="H906" t="str">
            <v>CABLE</v>
          </cell>
          <cell r="I906">
            <v>0.28000000000000003</v>
          </cell>
        </row>
        <row r="907">
          <cell r="A907" t="str">
            <v>520AM00197</v>
          </cell>
          <cell r="B907" t="str">
            <v>SEAT LOCK CABLE   -  HH-CZ EXTREME</v>
          </cell>
          <cell r="C907">
            <v>20</v>
          </cell>
          <cell r="D907">
            <v>25</v>
          </cell>
          <cell r="E907">
            <v>20</v>
          </cell>
          <cell r="F907" t="str">
            <v>CABLE</v>
          </cell>
          <cell r="G907">
            <v>2020</v>
          </cell>
          <cell r="H907" t="str">
            <v>CABLE</v>
          </cell>
          <cell r="I907">
            <v>0.28000000000000003</v>
          </cell>
        </row>
        <row r="908">
          <cell r="A908" t="str">
            <v>520AM00198</v>
          </cell>
          <cell r="B908" t="str">
            <v>SEAT LOCK CABLE   -   HNK</v>
          </cell>
          <cell r="C908">
            <v>20</v>
          </cell>
          <cell r="D908">
            <v>25</v>
          </cell>
          <cell r="E908">
            <v>20</v>
          </cell>
          <cell r="F908" t="str">
            <v>CABLE</v>
          </cell>
          <cell r="G908">
            <v>2020</v>
          </cell>
          <cell r="H908" t="str">
            <v>CABLE</v>
          </cell>
          <cell r="I908">
            <v>0.28000000000000003</v>
          </cell>
        </row>
        <row r="909">
          <cell r="A909" t="str">
            <v>520AM00200</v>
          </cell>
          <cell r="B909" t="str">
            <v>SEAT LOCK CABLE   -   PLSUR</v>
          </cell>
          <cell r="C909">
            <v>24</v>
          </cell>
          <cell r="D909">
            <v>25</v>
          </cell>
          <cell r="E909">
            <v>20</v>
          </cell>
          <cell r="F909" t="str">
            <v>CABLE</v>
          </cell>
          <cell r="G909">
            <v>2020</v>
          </cell>
          <cell r="H909" t="str">
            <v>CABLE</v>
          </cell>
          <cell r="I909">
            <v>0.28000000000000003</v>
          </cell>
        </row>
        <row r="910">
          <cell r="A910" t="str">
            <v>520AM00137</v>
          </cell>
          <cell r="B910" t="str">
            <v>ACC. CABLE   -  ACTV 110</v>
          </cell>
          <cell r="C910">
            <v>170</v>
          </cell>
          <cell r="D910">
            <v>25</v>
          </cell>
          <cell r="E910">
            <v>20</v>
          </cell>
          <cell r="F910" t="str">
            <v>CABLE</v>
          </cell>
          <cell r="G910">
            <v>2020</v>
          </cell>
          <cell r="H910" t="str">
            <v>CABLE</v>
          </cell>
          <cell r="I910">
            <v>0.28000000000000003</v>
          </cell>
        </row>
        <row r="911">
          <cell r="A911" t="str">
            <v>520AM00142</v>
          </cell>
          <cell r="B911" t="str">
            <v>ACC. CABLE   -  UNCRN</v>
          </cell>
          <cell r="C911">
            <v>95</v>
          </cell>
          <cell r="D911">
            <v>25</v>
          </cell>
          <cell r="E911">
            <v>20</v>
          </cell>
          <cell r="F911" t="str">
            <v>CABLE</v>
          </cell>
          <cell r="G911">
            <v>2020</v>
          </cell>
          <cell r="H911" t="str">
            <v>CABLE</v>
          </cell>
          <cell r="I911">
            <v>0.28000000000000003</v>
          </cell>
        </row>
        <row r="912">
          <cell r="A912" t="str">
            <v>520AM00149</v>
          </cell>
          <cell r="B912" t="str">
            <v>ACC. CABLE   -  ACTV/ DIO</v>
          </cell>
          <cell r="C912">
            <v>208</v>
          </cell>
          <cell r="D912">
            <v>25</v>
          </cell>
          <cell r="E912">
            <v>20</v>
          </cell>
          <cell r="F912" t="str">
            <v>CABLE</v>
          </cell>
          <cell r="G912">
            <v>2020</v>
          </cell>
          <cell r="H912" t="str">
            <v>CABLE</v>
          </cell>
          <cell r="I912">
            <v>0.28000000000000003</v>
          </cell>
        </row>
        <row r="913">
          <cell r="A913" t="str">
            <v>520AM00151</v>
          </cell>
          <cell r="B913" t="str">
            <v>ACC. CABLE   -  ACTV /DIO NEW</v>
          </cell>
          <cell r="C913">
            <v>170</v>
          </cell>
          <cell r="D913">
            <v>25</v>
          </cell>
          <cell r="E913">
            <v>20</v>
          </cell>
          <cell r="F913" t="str">
            <v>CABLE</v>
          </cell>
          <cell r="G913">
            <v>2020</v>
          </cell>
          <cell r="H913" t="str">
            <v>CABLE</v>
          </cell>
          <cell r="I913">
            <v>0.28000000000000003</v>
          </cell>
        </row>
        <row r="914">
          <cell r="A914" t="str">
            <v>520AM00152</v>
          </cell>
          <cell r="B914" t="str">
            <v>CH. CABLE    -  ACTV  110 /DIO NEW</v>
          </cell>
          <cell r="C914">
            <v>89</v>
          </cell>
          <cell r="D914">
            <v>25</v>
          </cell>
          <cell r="E914">
            <v>20</v>
          </cell>
          <cell r="F914" t="str">
            <v>CABLE</v>
          </cell>
          <cell r="G914">
            <v>2020</v>
          </cell>
          <cell r="H914" t="str">
            <v>CABLE</v>
          </cell>
          <cell r="I914">
            <v>0.28000000000000003</v>
          </cell>
        </row>
        <row r="915">
          <cell r="A915" t="str">
            <v>520AM00155</v>
          </cell>
          <cell r="B915" t="str">
            <v>CH. CABLE    -  ACTV  110 /DIO NEW</v>
          </cell>
          <cell r="C915">
            <v>81</v>
          </cell>
          <cell r="D915">
            <v>25</v>
          </cell>
          <cell r="E915">
            <v>20</v>
          </cell>
          <cell r="F915" t="str">
            <v>CABLE</v>
          </cell>
          <cell r="G915">
            <v>2020</v>
          </cell>
          <cell r="H915" t="str">
            <v>CABLE</v>
          </cell>
          <cell r="I915">
            <v>0.28000000000000003</v>
          </cell>
        </row>
        <row r="916">
          <cell r="A916" t="str">
            <v>520AM00160</v>
          </cell>
          <cell r="B916" t="str">
            <v>CL. CABLE   -  UNCRN</v>
          </cell>
          <cell r="C916">
            <v>99</v>
          </cell>
          <cell r="D916">
            <v>25</v>
          </cell>
          <cell r="E916">
            <v>20</v>
          </cell>
          <cell r="F916" t="str">
            <v>CABLE</v>
          </cell>
          <cell r="G916">
            <v>2020</v>
          </cell>
          <cell r="H916" t="str">
            <v>CABLE</v>
          </cell>
          <cell r="I916">
            <v>0.28000000000000003</v>
          </cell>
        </row>
        <row r="917">
          <cell r="A917" t="str">
            <v>520AM00167</v>
          </cell>
          <cell r="B917" t="str">
            <v>RR. BR. CABLE   -  HND ACTV / DIO</v>
          </cell>
          <cell r="C917">
            <v>145</v>
          </cell>
          <cell r="D917">
            <v>25</v>
          </cell>
          <cell r="E917">
            <v>20</v>
          </cell>
          <cell r="F917" t="str">
            <v>CABLE</v>
          </cell>
          <cell r="G917">
            <v>2020</v>
          </cell>
          <cell r="H917" t="str">
            <v>CABLE</v>
          </cell>
          <cell r="I917">
            <v>0.28000000000000003</v>
          </cell>
        </row>
        <row r="918">
          <cell r="A918" t="str">
            <v>520AM00169</v>
          </cell>
          <cell r="B918" t="str">
            <v>RR. BR. CABLE   -  ACTV 110/DIO</v>
          </cell>
          <cell r="C918">
            <v>145</v>
          </cell>
          <cell r="D918">
            <v>25</v>
          </cell>
          <cell r="E918">
            <v>20</v>
          </cell>
          <cell r="F918" t="str">
            <v>CABLE</v>
          </cell>
          <cell r="G918">
            <v>2020</v>
          </cell>
          <cell r="H918" t="str">
            <v>CABLE</v>
          </cell>
          <cell r="I918">
            <v>0.28000000000000003</v>
          </cell>
        </row>
        <row r="919">
          <cell r="A919" t="str">
            <v>520AM00170</v>
          </cell>
          <cell r="B919" t="str">
            <v>RR. BR. CABLE   -  ACTV 110/DIO</v>
          </cell>
          <cell r="C919">
            <v>155</v>
          </cell>
          <cell r="D919">
            <v>25</v>
          </cell>
          <cell r="E919">
            <v>20</v>
          </cell>
          <cell r="F919" t="str">
            <v>CABLE</v>
          </cell>
          <cell r="G919">
            <v>2020</v>
          </cell>
          <cell r="H919" t="str">
            <v>CABLE</v>
          </cell>
          <cell r="I919">
            <v>0.28000000000000003</v>
          </cell>
        </row>
        <row r="920">
          <cell r="A920" t="str">
            <v>520AM00172</v>
          </cell>
          <cell r="B920" t="str">
            <v>SPEEDO CABLE   -  ACTV / DIO</v>
          </cell>
          <cell r="C920">
            <v>88</v>
          </cell>
          <cell r="D920">
            <v>25</v>
          </cell>
          <cell r="E920">
            <v>20</v>
          </cell>
          <cell r="F920" t="str">
            <v>CABLE</v>
          </cell>
          <cell r="G920">
            <v>2020</v>
          </cell>
          <cell r="H920" t="str">
            <v>CABLE</v>
          </cell>
          <cell r="I920">
            <v>0.28000000000000003</v>
          </cell>
        </row>
        <row r="921">
          <cell r="A921" t="str">
            <v>520AM00173</v>
          </cell>
          <cell r="B921" t="str">
            <v>SPEEDO CABLE   -  UNCRN</v>
          </cell>
          <cell r="C921">
            <v>86</v>
          </cell>
          <cell r="D921">
            <v>25</v>
          </cell>
          <cell r="E921">
            <v>20</v>
          </cell>
          <cell r="F921" t="str">
            <v>CABLE</v>
          </cell>
          <cell r="G921">
            <v>2020</v>
          </cell>
          <cell r="H921" t="str">
            <v>CABLE</v>
          </cell>
          <cell r="I921">
            <v>0.28000000000000003</v>
          </cell>
        </row>
        <row r="922">
          <cell r="A922" t="str">
            <v>520AM00178</v>
          </cell>
          <cell r="B922" t="str">
            <v>SPEEDO CABLE   -  ACTV 110/ DIO</v>
          </cell>
          <cell r="C922">
            <v>95</v>
          </cell>
          <cell r="D922">
            <v>25</v>
          </cell>
          <cell r="E922">
            <v>20</v>
          </cell>
          <cell r="F922" t="str">
            <v>CABLE</v>
          </cell>
          <cell r="G922">
            <v>2020</v>
          </cell>
          <cell r="H922" t="str">
            <v>CABLE</v>
          </cell>
          <cell r="I922">
            <v>0.28000000000000003</v>
          </cell>
        </row>
        <row r="923">
          <cell r="A923" t="str">
            <v>520AM00180</v>
          </cell>
          <cell r="B923" t="str">
            <v>SPEEDO INNER   -  ACTV / DIO</v>
          </cell>
          <cell r="C923">
            <v>22</v>
          </cell>
          <cell r="D923">
            <v>25</v>
          </cell>
          <cell r="E923">
            <v>20</v>
          </cell>
          <cell r="F923" t="str">
            <v>CABLE</v>
          </cell>
          <cell r="G923">
            <v>2020</v>
          </cell>
          <cell r="H923" t="str">
            <v>CABLE</v>
          </cell>
          <cell r="I923">
            <v>0.28000000000000003</v>
          </cell>
        </row>
        <row r="924">
          <cell r="A924" t="str">
            <v>520AM00182</v>
          </cell>
          <cell r="B924" t="str">
            <v>FR. BR. CABLE LH   -  ACTV 110 / DIO</v>
          </cell>
          <cell r="C924">
            <v>116</v>
          </cell>
          <cell r="D924">
            <v>25</v>
          </cell>
          <cell r="E924">
            <v>20</v>
          </cell>
          <cell r="F924" t="str">
            <v>CABLE</v>
          </cell>
          <cell r="G924">
            <v>2020</v>
          </cell>
          <cell r="H924" t="str">
            <v>CABLE</v>
          </cell>
          <cell r="I924">
            <v>0.28000000000000003</v>
          </cell>
        </row>
        <row r="925">
          <cell r="A925" t="str">
            <v>520AM00187</v>
          </cell>
          <cell r="B925" t="str">
            <v>FR. BR. CABLE   -  ACTV 110 / DIO</v>
          </cell>
          <cell r="C925">
            <v>109</v>
          </cell>
          <cell r="D925">
            <v>25</v>
          </cell>
          <cell r="E925">
            <v>20</v>
          </cell>
          <cell r="F925" t="str">
            <v>CABLE</v>
          </cell>
          <cell r="G925">
            <v>2020</v>
          </cell>
          <cell r="H925" t="str">
            <v>CABLE</v>
          </cell>
          <cell r="I925">
            <v>0.28000000000000003</v>
          </cell>
        </row>
        <row r="926">
          <cell r="A926" t="str">
            <v>520AM00190</v>
          </cell>
          <cell r="B926" t="str">
            <v>FR. BR. CABLE   -  UNCRN</v>
          </cell>
          <cell r="C926">
            <v>95</v>
          </cell>
          <cell r="D926">
            <v>25</v>
          </cell>
          <cell r="E926">
            <v>20</v>
          </cell>
          <cell r="F926" t="str">
            <v>CABLE</v>
          </cell>
          <cell r="G926">
            <v>2020</v>
          </cell>
          <cell r="H926" t="str">
            <v>CABLE</v>
          </cell>
          <cell r="I926">
            <v>0.28000000000000003</v>
          </cell>
        </row>
        <row r="927">
          <cell r="A927" t="str">
            <v>520AM00192</v>
          </cell>
          <cell r="B927" t="str">
            <v>FR. BR. CABLE   -  ACTV 110/ DIO</v>
          </cell>
          <cell r="C927">
            <v>121</v>
          </cell>
          <cell r="D927">
            <v>25</v>
          </cell>
          <cell r="E927">
            <v>20</v>
          </cell>
          <cell r="F927" t="str">
            <v>CABLE</v>
          </cell>
          <cell r="G927">
            <v>2020</v>
          </cell>
          <cell r="H927" t="str">
            <v>CABLE</v>
          </cell>
          <cell r="I927">
            <v>0.28000000000000003</v>
          </cell>
        </row>
        <row r="928">
          <cell r="A928" t="str">
            <v>520AM00193</v>
          </cell>
          <cell r="B928" t="str">
            <v>FR. BR. CABLE   -  ACTV 110/ DIO</v>
          </cell>
          <cell r="C928">
            <v>124</v>
          </cell>
          <cell r="D928">
            <v>25</v>
          </cell>
          <cell r="E928">
            <v>20</v>
          </cell>
          <cell r="F928" t="str">
            <v>CABLE</v>
          </cell>
          <cell r="G928">
            <v>2020</v>
          </cell>
          <cell r="H928" t="str">
            <v>CABLE</v>
          </cell>
          <cell r="I928">
            <v>0.28000000000000003</v>
          </cell>
        </row>
        <row r="929">
          <cell r="A929" t="str">
            <v>520AM00199</v>
          </cell>
          <cell r="B929" t="str">
            <v>SEAT LOCK CABLE   -  ACTV / DIO</v>
          </cell>
          <cell r="C929">
            <v>30</v>
          </cell>
          <cell r="D929">
            <v>25</v>
          </cell>
          <cell r="E929">
            <v>20</v>
          </cell>
          <cell r="F929" t="str">
            <v>CABLE</v>
          </cell>
          <cell r="G929">
            <v>2020</v>
          </cell>
          <cell r="H929" t="str">
            <v>CABLE</v>
          </cell>
          <cell r="I929">
            <v>0.28000000000000003</v>
          </cell>
        </row>
        <row r="930">
          <cell r="A930" t="str">
            <v>520AM00210</v>
          </cell>
          <cell r="B930" t="str">
            <v>CH. CABLE    -  KING</v>
          </cell>
          <cell r="C930">
            <v>140</v>
          </cell>
          <cell r="D930">
            <v>25</v>
          </cell>
          <cell r="E930">
            <v>20</v>
          </cell>
          <cell r="F930" t="str">
            <v>CABLE</v>
          </cell>
          <cell r="G930">
            <v>2020</v>
          </cell>
          <cell r="H930" t="str">
            <v>CABLE</v>
          </cell>
          <cell r="I930">
            <v>0.28000000000000003</v>
          </cell>
        </row>
        <row r="931">
          <cell r="A931" t="str">
            <v>520AM00211</v>
          </cell>
          <cell r="B931" t="str">
            <v>FR. BR. CABLE   -  WGO</v>
          </cell>
          <cell r="C931">
            <v>92</v>
          </cell>
          <cell r="D931">
            <v>25</v>
          </cell>
          <cell r="E931">
            <v>20</v>
          </cell>
          <cell r="F931" t="str">
            <v>CABLE</v>
          </cell>
          <cell r="G931">
            <v>2020</v>
          </cell>
          <cell r="H931" t="str">
            <v>CABLE</v>
          </cell>
          <cell r="I931">
            <v>0.28000000000000003</v>
          </cell>
        </row>
        <row r="932">
          <cell r="A932" t="str">
            <v>520AM00212</v>
          </cell>
          <cell r="B932" t="str">
            <v>RR. BR. CABLE   -  WGO</v>
          </cell>
          <cell r="C932">
            <v>209</v>
          </cell>
          <cell r="D932">
            <v>25</v>
          </cell>
          <cell r="E932">
            <v>20</v>
          </cell>
          <cell r="F932" t="str">
            <v>CABLE</v>
          </cell>
          <cell r="G932">
            <v>2020</v>
          </cell>
          <cell r="H932" t="str">
            <v>CABLE</v>
          </cell>
          <cell r="I932">
            <v>0.28000000000000003</v>
          </cell>
        </row>
        <row r="933">
          <cell r="A933" t="str">
            <v>520AM00213</v>
          </cell>
          <cell r="B933" t="str">
            <v>SPEEDO CABLE   -  WGO</v>
          </cell>
          <cell r="C933">
            <v>91</v>
          </cell>
          <cell r="D933">
            <v>25</v>
          </cell>
          <cell r="E933">
            <v>20</v>
          </cell>
          <cell r="F933" t="str">
            <v>CABLE</v>
          </cell>
          <cell r="G933">
            <v>2020</v>
          </cell>
          <cell r="H933" t="str">
            <v>CABLE</v>
          </cell>
          <cell r="I933">
            <v>0.28000000000000003</v>
          </cell>
        </row>
        <row r="934">
          <cell r="A934" t="str">
            <v>520AM00214</v>
          </cell>
          <cell r="B934" t="str">
            <v>ACC. CABLE   -  WGO</v>
          </cell>
          <cell r="C934">
            <v>185</v>
          </cell>
          <cell r="D934">
            <v>25</v>
          </cell>
          <cell r="E934">
            <v>20</v>
          </cell>
          <cell r="F934" t="str">
            <v>CABLE</v>
          </cell>
          <cell r="G934">
            <v>2020</v>
          </cell>
          <cell r="H934" t="str">
            <v>CABLE</v>
          </cell>
          <cell r="I934">
            <v>0.28000000000000003</v>
          </cell>
        </row>
        <row r="935">
          <cell r="A935" t="str">
            <v>520AM00215</v>
          </cell>
          <cell r="B935" t="str">
            <v>STATER CABLE   -  WGO</v>
          </cell>
          <cell r="C935">
            <v>117</v>
          </cell>
          <cell r="D935">
            <v>25</v>
          </cell>
          <cell r="E935">
            <v>20</v>
          </cell>
          <cell r="F935" t="str">
            <v>CABLE</v>
          </cell>
          <cell r="G935">
            <v>2020</v>
          </cell>
          <cell r="H935" t="str">
            <v>CABLE</v>
          </cell>
          <cell r="I935">
            <v>0.28000000000000003</v>
          </cell>
        </row>
        <row r="936">
          <cell r="A936" t="str">
            <v>520AM00216</v>
          </cell>
          <cell r="B936" t="str">
            <v>SPEEDO CABLE   -  WGO</v>
          </cell>
          <cell r="C936">
            <v>94</v>
          </cell>
          <cell r="D936">
            <v>25</v>
          </cell>
          <cell r="E936">
            <v>20</v>
          </cell>
          <cell r="F936" t="str">
            <v>CABLE</v>
          </cell>
          <cell r="G936">
            <v>2020</v>
          </cell>
          <cell r="H936" t="str">
            <v>CABLE</v>
          </cell>
          <cell r="I936">
            <v>0.28000000000000003</v>
          </cell>
        </row>
        <row r="937">
          <cell r="A937" t="str">
            <v>520AM00217</v>
          </cell>
          <cell r="B937" t="str">
            <v>CH. CABLE    -  APCH</v>
          </cell>
          <cell r="C937">
            <v>95</v>
          </cell>
          <cell r="D937">
            <v>25</v>
          </cell>
          <cell r="E937">
            <v>20</v>
          </cell>
          <cell r="F937" t="str">
            <v>CABLE</v>
          </cell>
          <cell r="G937">
            <v>2020</v>
          </cell>
          <cell r="H937" t="str">
            <v>CABLE</v>
          </cell>
          <cell r="I937">
            <v>0.28000000000000003</v>
          </cell>
        </row>
        <row r="938">
          <cell r="A938" t="str">
            <v>520AM00219</v>
          </cell>
          <cell r="B938" t="str">
            <v>CL. CABLE   -  VCTR GL/GLS 110</v>
          </cell>
          <cell r="C938">
            <v>100</v>
          </cell>
          <cell r="D938">
            <v>25</v>
          </cell>
          <cell r="E938">
            <v>20</v>
          </cell>
          <cell r="F938" t="str">
            <v>CABLE</v>
          </cell>
          <cell r="G938">
            <v>2020</v>
          </cell>
          <cell r="H938" t="str">
            <v>CABLE</v>
          </cell>
          <cell r="I938">
            <v>0.28000000000000003</v>
          </cell>
        </row>
        <row r="939">
          <cell r="A939" t="str">
            <v>520AM00220</v>
          </cell>
          <cell r="B939" t="str">
            <v>ACC. CABLE   -  VCTR GL/GLS 110</v>
          </cell>
          <cell r="C939">
            <v>122</v>
          </cell>
          <cell r="D939">
            <v>25</v>
          </cell>
          <cell r="E939">
            <v>20</v>
          </cell>
          <cell r="F939" t="str">
            <v>CABLE</v>
          </cell>
          <cell r="G939">
            <v>2020</v>
          </cell>
          <cell r="H939" t="str">
            <v>CABLE</v>
          </cell>
          <cell r="I939">
            <v>0.28000000000000003</v>
          </cell>
        </row>
        <row r="940">
          <cell r="A940" t="str">
            <v>520AM00221</v>
          </cell>
          <cell r="B940" t="str">
            <v>CH. CABLE    -  VCTR GL/GLS 110</v>
          </cell>
          <cell r="C940">
            <v>74</v>
          </cell>
          <cell r="D940">
            <v>25</v>
          </cell>
          <cell r="E940">
            <v>20</v>
          </cell>
          <cell r="F940" t="str">
            <v>CABLE</v>
          </cell>
          <cell r="G940">
            <v>2020</v>
          </cell>
          <cell r="H940" t="str">
            <v>CABLE</v>
          </cell>
          <cell r="I940">
            <v>0.28000000000000003</v>
          </cell>
        </row>
        <row r="941">
          <cell r="A941" t="str">
            <v>520AM00222</v>
          </cell>
          <cell r="B941" t="str">
            <v>SPEEDO CABLE   -  VCTR GL/GLS 110</v>
          </cell>
          <cell r="C941">
            <v>95</v>
          </cell>
          <cell r="D941">
            <v>25</v>
          </cell>
          <cell r="E941">
            <v>20</v>
          </cell>
          <cell r="F941" t="str">
            <v>CABLE</v>
          </cell>
          <cell r="G941">
            <v>2020</v>
          </cell>
          <cell r="H941" t="str">
            <v>CABLE</v>
          </cell>
          <cell r="I941">
            <v>0.28000000000000003</v>
          </cell>
        </row>
        <row r="942">
          <cell r="A942" t="str">
            <v>520AM00223</v>
          </cell>
          <cell r="B942" t="str">
            <v>SPEEDO CABLE   -  STR CTY/UG</v>
          </cell>
          <cell r="C942">
            <v>93</v>
          </cell>
          <cell r="D942">
            <v>25</v>
          </cell>
          <cell r="E942">
            <v>20</v>
          </cell>
          <cell r="F942" t="str">
            <v>CABLE</v>
          </cell>
          <cell r="G942">
            <v>2020</v>
          </cell>
          <cell r="H942" t="str">
            <v>CABLE</v>
          </cell>
          <cell r="I942">
            <v>0.28000000000000003</v>
          </cell>
        </row>
        <row r="943">
          <cell r="A943" t="str">
            <v>520AM00224</v>
          </cell>
          <cell r="B943" t="str">
            <v>CL. CABLE   -  STR CTY/UG</v>
          </cell>
          <cell r="C943">
            <v>125</v>
          </cell>
          <cell r="D943">
            <v>25</v>
          </cell>
          <cell r="E943">
            <v>20</v>
          </cell>
          <cell r="F943" t="str">
            <v>CABLE</v>
          </cell>
          <cell r="G943">
            <v>2020</v>
          </cell>
          <cell r="H943" t="str">
            <v>CABLE</v>
          </cell>
          <cell r="I943">
            <v>0.28000000000000003</v>
          </cell>
        </row>
        <row r="944">
          <cell r="A944" t="str">
            <v>520AM00226</v>
          </cell>
          <cell r="B944" t="str">
            <v>ACC. CABLE   -  STR CTY/UG</v>
          </cell>
          <cell r="C944">
            <v>132</v>
          </cell>
          <cell r="D944">
            <v>25</v>
          </cell>
          <cell r="E944">
            <v>20</v>
          </cell>
          <cell r="F944" t="str">
            <v>CABLE</v>
          </cell>
          <cell r="G944">
            <v>2020</v>
          </cell>
          <cell r="H944" t="str">
            <v>CABLE</v>
          </cell>
          <cell r="I944">
            <v>0.28000000000000003</v>
          </cell>
        </row>
        <row r="945">
          <cell r="A945" t="str">
            <v>520AM00227</v>
          </cell>
          <cell r="B945" t="str">
            <v>ACC. CABLE   -  STR CTY/UG</v>
          </cell>
          <cell r="C945">
            <v>144</v>
          </cell>
          <cell r="D945">
            <v>25</v>
          </cell>
          <cell r="E945">
            <v>20</v>
          </cell>
          <cell r="F945" t="str">
            <v>CABLE</v>
          </cell>
          <cell r="G945">
            <v>2020</v>
          </cell>
          <cell r="H945" t="str">
            <v>CABLE</v>
          </cell>
          <cell r="I945">
            <v>0.28000000000000003</v>
          </cell>
        </row>
        <row r="946">
          <cell r="A946" t="str">
            <v>520AM00228</v>
          </cell>
          <cell r="B946" t="str">
            <v>SEAT LOCK CABLE   -  APCH RTR</v>
          </cell>
          <cell r="C946">
            <v>35</v>
          </cell>
          <cell r="D946">
            <v>25</v>
          </cell>
          <cell r="E946">
            <v>20</v>
          </cell>
          <cell r="F946" t="str">
            <v>CABLE</v>
          </cell>
          <cell r="G946">
            <v>2020</v>
          </cell>
          <cell r="H946" t="str">
            <v>CABLE</v>
          </cell>
          <cell r="I946">
            <v>0.28000000000000003</v>
          </cell>
        </row>
        <row r="947">
          <cell r="A947" t="str">
            <v>520AM00229</v>
          </cell>
          <cell r="B947" t="str">
            <v>CL. CABLE   -  APCH</v>
          </cell>
          <cell r="C947">
            <v>138</v>
          </cell>
          <cell r="D947">
            <v>25</v>
          </cell>
          <cell r="E947">
            <v>20</v>
          </cell>
          <cell r="F947" t="str">
            <v>CABLE</v>
          </cell>
          <cell r="G947">
            <v>2020</v>
          </cell>
          <cell r="H947" t="str">
            <v>CABLE</v>
          </cell>
          <cell r="I947">
            <v>0.28000000000000003</v>
          </cell>
        </row>
        <row r="948">
          <cell r="A948" t="str">
            <v>520AM00230</v>
          </cell>
          <cell r="B948" t="str">
            <v>FR. BR. CABLE   -  APCH</v>
          </cell>
          <cell r="C948">
            <v>106</v>
          </cell>
          <cell r="D948">
            <v>25</v>
          </cell>
          <cell r="E948">
            <v>20</v>
          </cell>
          <cell r="F948" t="str">
            <v>CABLE</v>
          </cell>
          <cell r="G948">
            <v>2020</v>
          </cell>
          <cell r="H948" t="str">
            <v>CABLE</v>
          </cell>
          <cell r="I948">
            <v>0.28000000000000003</v>
          </cell>
        </row>
        <row r="949">
          <cell r="A949" t="str">
            <v>520AM00231</v>
          </cell>
          <cell r="B949" t="str">
            <v>ACC. CABLE   -  APCH</v>
          </cell>
          <cell r="C949">
            <v>134</v>
          </cell>
          <cell r="D949">
            <v>25</v>
          </cell>
          <cell r="E949">
            <v>20</v>
          </cell>
          <cell r="F949" t="str">
            <v>CABLE</v>
          </cell>
          <cell r="G949">
            <v>2020</v>
          </cell>
          <cell r="H949" t="str">
            <v>CABLE</v>
          </cell>
          <cell r="I949">
            <v>0.28000000000000003</v>
          </cell>
        </row>
        <row r="950">
          <cell r="A950" t="str">
            <v>520AM00232</v>
          </cell>
          <cell r="B950" t="str">
            <v>SPEEDO CABLE   -  APCH</v>
          </cell>
          <cell r="C950">
            <v>97</v>
          </cell>
          <cell r="D950">
            <v>25</v>
          </cell>
          <cell r="E950">
            <v>20</v>
          </cell>
          <cell r="F950" t="str">
            <v>CABLE</v>
          </cell>
          <cell r="G950">
            <v>2020</v>
          </cell>
          <cell r="H950" t="str">
            <v>CABLE</v>
          </cell>
          <cell r="I950">
            <v>0.28000000000000003</v>
          </cell>
        </row>
        <row r="951">
          <cell r="A951" t="str">
            <v>520AM00234</v>
          </cell>
          <cell r="B951" t="str">
            <v>CL. CABLE   -  APCH</v>
          </cell>
          <cell r="C951">
            <v>133</v>
          </cell>
          <cell r="D951">
            <v>25</v>
          </cell>
          <cell r="E951">
            <v>20</v>
          </cell>
          <cell r="F951" t="str">
            <v>CABLE</v>
          </cell>
          <cell r="G951">
            <v>2020</v>
          </cell>
          <cell r="H951" t="str">
            <v>CABLE</v>
          </cell>
          <cell r="I951">
            <v>0.28000000000000003</v>
          </cell>
        </row>
        <row r="952">
          <cell r="A952" t="str">
            <v>520AM00235</v>
          </cell>
          <cell r="B952" t="str">
            <v>CH. CABLE    -  APCH RTR</v>
          </cell>
          <cell r="C952">
            <v>74</v>
          </cell>
          <cell r="D952">
            <v>25</v>
          </cell>
          <cell r="E952">
            <v>20</v>
          </cell>
          <cell r="F952" t="str">
            <v>CABLE</v>
          </cell>
          <cell r="G952">
            <v>2020</v>
          </cell>
          <cell r="H952" t="str">
            <v>CABLE</v>
          </cell>
          <cell r="I952">
            <v>0.28000000000000003</v>
          </cell>
        </row>
        <row r="953">
          <cell r="A953" t="str">
            <v>520AM00236</v>
          </cell>
          <cell r="B953" t="str">
            <v>CL. CABLE   -  APCH RTR</v>
          </cell>
          <cell r="C953">
            <v>122</v>
          </cell>
          <cell r="D953">
            <v>25</v>
          </cell>
          <cell r="E953">
            <v>20</v>
          </cell>
          <cell r="F953" t="str">
            <v>CABLE</v>
          </cell>
          <cell r="G953">
            <v>2020</v>
          </cell>
          <cell r="H953" t="str">
            <v>CABLE</v>
          </cell>
          <cell r="I953">
            <v>0.28000000000000003</v>
          </cell>
        </row>
        <row r="954">
          <cell r="A954" t="str">
            <v>520AM00028</v>
          </cell>
          <cell r="B954" t="str">
            <v>ACC. CABLE   -  PLSR DTS-I 150</v>
          </cell>
          <cell r="C954">
            <v>75</v>
          </cell>
          <cell r="D954">
            <v>25</v>
          </cell>
          <cell r="E954">
            <v>20</v>
          </cell>
          <cell r="F954" t="str">
            <v>CABLE</v>
          </cell>
          <cell r="G954">
            <v>2020</v>
          </cell>
          <cell r="H954" t="str">
            <v>CABLE</v>
          </cell>
          <cell r="I954">
            <v>0.28000000000000003</v>
          </cell>
        </row>
        <row r="955">
          <cell r="A955" t="str">
            <v>520AM00031</v>
          </cell>
          <cell r="B955" t="str">
            <v>ACC. CABLE   -  PLSR DTS-I 180</v>
          </cell>
          <cell r="C955">
            <v>75</v>
          </cell>
          <cell r="D955">
            <v>25</v>
          </cell>
          <cell r="E955">
            <v>20</v>
          </cell>
          <cell r="F955" t="str">
            <v>CABLE</v>
          </cell>
          <cell r="G955">
            <v>2020</v>
          </cell>
          <cell r="H955" t="str">
            <v>CABLE</v>
          </cell>
          <cell r="I955">
            <v>0.28000000000000003</v>
          </cell>
        </row>
        <row r="956">
          <cell r="A956" t="str">
            <v>520AM00033</v>
          </cell>
          <cell r="B956" t="str">
            <v>CH. CABLE    -  PLSR DTS-I 180</v>
          </cell>
          <cell r="C956">
            <v>73</v>
          </cell>
          <cell r="D956">
            <v>25</v>
          </cell>
          <cell r="E956">
            <v>20</v>
          </cell>
          <cell r="F956" t="str">
            <v>CABLE</v>
          </cell>
          <cell r="G956">
            <v>2020</v>
          </cell>
          <cell r="H956" t="str">
            <v>CABLE</v>
          </cell>
          <cell r="I956">
            <v>0.28000000000000003</v>
          </cell>
        </row>
        <row r="957">
          <cell r="A957" t="str">
            <v>520AM00037</v>
          </cell>
          <cell r="B957" t="str">
            <v>CH. CABLE    -  DSVR 125 / 135</v>
          </cell>
          <cell r="C957">
            <v>49</v>
          </cell>
          <cell r="D957">
            <v>25</v>
          </cell>
          <cell r="E957">
            <v>20</v>
          </cell>
          <cell r="F957" t="str">
            <v>CABLE</v>
          </cell>
          <cell r="G957">
            <v>2020</v>
          </cell>
          <cell r="H957" t="str">
            <v>CABLE</v>
          </cell>
          <cell r="I957">
            <v>0.28000000000000003</v>
          </cell>
        </row>
        <row r="958">
          <cell r="A958" t="str">
            <v>520AM00038</v>
          </cell>
          <cell r="B958" t="str">
            <v>SPEEDO CABLE   -  DSVR 125 / 135</v>
          </cell>
          <cell r="C958">
            <v>80</v>
          </cell>
          <cell r="D958">
            <v>25</v>
          </cell>
          <cell r="E958">
            <v>20</v>
          </cell>
          <cell r="F958" t="str">
            <v>CABLE</v>
          </cell>
          <cell r="G958">
            <v>2020</v>
          </cell>
          <cell r="H958" t="str">
            <v>CABLE</v>
          </cell>
          <cell r="I958">
            <v>0.28000000000000003</v>
          </cell>
        </row>
        <row r="959">
          <cell r="A959" t="str">
            <v>520AM00039</v>
          </cell>
          <cell r="B959" t="str">
            <v>SPEEDO INNER   -  DSVR 125 / 135</v>
          </cell>
          <cell r="C959">
            <v>20</v>
          </cell>
          <cell r="D959">
            <v>50</v>
          </cell>
          <cell r="E959">
            <v>20</v>
          </cell>
          <cell r="F959" t="str">
            <v>CABLE</v>
          </cell>
          <cell r="G959">
            <v>2020</v>
          </cell>
          <cell r="H959" t="str">
            <v>CABLE</v>
          </cell>
          <cell r="I959">
            <v>0.28000000000000003</v>
          </cell>
        </row>
        <row r="960">
          <cell r="A960" t="str">
            <v>520AM00041</v>
          </cell>
          <cell r="B960" t="str">
            <v>SPEEDO CABLE   -  DSVR 125 / 135</v>
          </cell>
          <cell r="C960">
            <v>80</v>
          </cell>
          <cell r="D960">
            <v>25</v>
          </cell>
          <cell r="E960">
            <v>20</v>
          </cell>
          <cell r="F960" t="str">
            <v>CABLE</v>
          </cell>
          <cell r="G960">
            <v>2020</v>
          </cell>
          <cell r="H960" t="str">
            <v>CABLE</v>
          </cell>
          <cell r="I960">
            <v>0.28000000000000003</v>
          </cell>
        </row>
        <row r="961">
          <cell r="A961" t="str">
            <v>520AM00063</v>
          </cell>
          <cell r="B961" t="str">
            <v>ACC. CABLE   -  DSVR 125</v>
          </cell>
          <cell r="C961">
            <v>85</v>
          </cell>
          <cell r="D961">
            <v>25</v>
          </cell>
          <cell r="E961">
            <v>20</v>
          </cell>
          <cell r="F961" t="str">
            <v>CABLE</v>
          </cell>
          <cell r="G961">
            <v>2020</v>
          </cell>
          <cell r="H961" t="str">
            <v>CABLE</v>
          </cell>
          <cell r="I961">
            <v>0.28000000000000003</v>
          </cell>
        </row>
        <row r="962">
          <cell r="A962" t="str">
            <v>520AM00114</v>
          </cell>
          <cell r="B962" t="str">
            <v>HAND BR. CABLE   -  PJO AP</v>
          </cell>
          <cell r="C962">
            <v>273</v>
          </cell>
          <cell r="D962">
            <v>25</v>
          </cell>
          <cell r="E962">
            <v>20</v>
          </cell>
          <cell r="F962" t="str">
            <v>CABLE</v>
          </cell>
          <cell r="G962">
            <v>2020</v>
          </cell>
          <cell r="H962" t="str">
            <v>CABLE</v>
          </cell>
          <cell r="I962">
            <v>0.28000000000000003</v>
          </cell>
        </row>
        <row r="963">
          <cell r="A963" t="str">
            <v>520AM00115</v>
          </cell>
          <cell r="B963" t="str">
            <v>GEAR CABLE   -  PJO AP</v>
          </cell>
          <cell r="C963">
            <v>71</v>
          </cell>
          <cell r="D963">
            <v>25</v>
          </cell>
          <cell r="E963">
            <v>20</v>
          </cell>
          <cell r="F963" t="str">
            <v>CABLE</v>
          </cell>
          <cell r="G963">
            <v>2020</v>
          </cell>
          <cell r="H963" t="str">
            <v>CABLE</v>
          </cell>
          <cell r="I963">
            <v>0.28000000000000003</v>
          </cell>
        </row>
        <row r="964">
          <cell r="A964" t="str">
            <v>520AM00116</v>
          </cell>
          <cell r="B964" t="str">
            <v>CL. CABLE   -  PJO AP</v>
          </cell>
          <cell r="C964">
            <v>107</v>
          </cell>
          <cell r="D964">
            <v>25</v>
          </cell>
          <cell r="E964">
            <v>20</v>
          </cell>
          <cell r="F964" t="str">
            <v>CABLE</v>
          </cell>
          <cell r="G964">
            <v>2020</v>
          </cell>
          <cell r="H964" t="str">
            <v>CABLE</v>
          </cell>
          <cell r="I964">
            <v>0.28000000000000003</v>
          </cell>
        </row>
        <row r="965">
          <cell r="A965" t="str">
            <v>520AM00117</v>
          </cell>
          <cell r="B965" t="str">
            <v>ACC. CABLE   -  PJO AP</v>
          </cell>
          <cell r="C965">
            <v>71</v>
          </cell>
          <cell r="D965">
            <v>25</v>
          </cell>
          <cell r="E965">
            <v>20</v>
          </cell>
          <cell r="F965" t="str">
            <v>CABLE</v>
          </cell>
          <cell r="G965">
            <v>2020</v>
          </cell>
          <cell r="H965" t="str">
            <v>CABLE</v>
          </cell>
          <cell r="I965">
            <v>0.28000000000000003</v>
          </cell>
        </row>
        <row r="966">
          <cell r="A966" t="str">
            <v>520AM00118</v>
          </cell>
          <cell r="B966" t="str">
            <v>REVERS GEAR CABLE   -  PJO AP</v>
          </cell>
          <cell r="C966">
            <v>88</v>
          </cell>
          <cell r="D966">
            <v>25</v>
          </cell>
          <cell r="E966">
            <v>20</v>
          </cell>
          <cell r="F966" t="str">
            <v>CABLE</v>
          </cell>
          <cell r="G966">
            <v>2020</v>
          </cell>
          <cell r="H966" t="str">
            <v>CABLE</v>
          </cell>
          <cell r="I966">
            <v>0.28000000000000003</v>
          </cell>
        </row>
        <row r="967">
          <cell r="A967" t="str">
            <v>520AM00119</v>
          </cell>
          <cell r="B967" t="str">
            <v>GEAR CABLE (GREY)   -  PJO AP</v>
          </cell>
          <cell r="C967">
            <v>71</v>
          </cell>
          <cell r="D967">
            <v>25</v>
          </cell>
          <cell r="E967">
            <v>20</v>
          </cell>
          <cell r="F967" t="str">
            <v>CABLE</v>
          </cell>
          <cell r="G967">
            <v>2020</v>
          </cell>
          <cell r="H967" t="str">
            <v>CABLE</v>
          </cell>
          <cell r="I967">
            <v>0.28000000000000003</v>
          </cell>
        </row>
        <row r="968">
          <cell r="A968" t="str">
            <v>520AM00120</v>
          </cell>
          <cell r="B968" t="str">
            <v>ENG STOP CABLE   -  PJO AP</v>
          </cell>
          <cell r="C968">
            <v>69</v>
          </cell>
          <cell r="D968">
            <v>25</v>
          </cell>
          <cell r="E968">
            <v>20</v>
          </cell>
          <cell r="F968" t="str">
            <v>CABLE</v>
          </cell>
          <cell r="G968">
            <v>2020</v>
          </cell>
          <cell r="H968" t="str">
            <v>CABLE</v>
          </cell>
          <cell r="I968">
            <v>0.28000000000000003</v>
          </cell>
        </row>
        <row r="969">
          <cell r="A969" t="str">
            <v>520AM00121</v>
          </cell>
          <cell r="B969" t="str">
            <v>CL. CABLE   -  PJO AP</v>
          </cell>
          <cell r="D969">
            <v>25</v>
          </cell>
          <cell r="E969">
            <v>20</v>
          </cell>
          <cell r="F969" t="str">
            <v>CABLE</v>
          </cell>
          <cell r="G969">
            <v>2020</v>
          </cell>
          <cell r="H969" t="str">
            <v>CABLE</v>
          </cell>
          <cell r="I969">
            <v>0.28000000000000003</v>
          </cell>
        </row>
        <row r="970">
          <cell r="A970" t="str">
            <v>520AM00122</v>
          </cell>
          <cell r="B970" t="str">
            <v>D.COMP CABLE   -  PJO AP</v>
          </cell>
          <cell r="C970">
            <v>63</v>
          </cell>
          <cell r="D970">
            <v>25</v>
          </cell>
          <cell r="E970">
            <v>20</v>
          </cell>
          <cell r="F970" t="str">
            <v>CABLE</v>
          </cell>
          <cell r="G970">
            <v>2020</v>
          </cell>
          <cell r="H970" t="str">
            <v>CABLE</v>
          </cell>
          <cell r="I970">
            <v>0.28000000000000003</v>
          </cell>
        </row>
        <row r="971">
          <cell r="A971" t="str">
            <v>520AM00123</v>
          </cell>
          <cell r="B971" t="str">
            <v>SPEEDO CABLE   -  PJO AP</v>
          </cell>
          <cell r="C971">
            <v>122</v>
          </cell>
          <cell r="D971">
            <v>25</v>
          </cell>
          <cell r="E971">
            <v>20</v>
          </cell>
          <cell r="F971" t="str">
            <v>CABLE</v>
          </cell>
          <cell r="G971">
            <v>2020</v>
          </cell>
          <cell r="H971" t="str">
            <v>CABLE</v>
          </cell>
          <cell r="I971">
            <v>0.28000000000000003</v>
          </cell>
        </row>
        <row r="972">
          <cell r="A972" t="str">
            <v>520AM00064</v>
          </cell>
          <cell r="B972" t="str">
            <v>ACC. CABLE   -  RE 2S / 4S</v>
          </cell>
          <cell r="C972">
            <v>88</v>
          </cell>
          <cell r="D972">
            <v>25</v>
          </cell>
          <cell r="E972">
            <v>20</v>
          </cell>
          <cell r="F972" t="str">
            <v>CABLE</v>
          </cell>
          <cell r="G972">
            <v>2020</v>
          </cell>
          <cell r="H972" t="str">
            <v>CABLE</v>
          </cell>
          <cell r="I972">
            <v>0.28000000000000003</v>
          </cell>
        </row>
        <row r="973">
          <cell r="A973" t="str">
            <v>520AM00066</v>
          </cell>
          <cell r="B973" t="str">
            <v>ACC. CABLE   -  RE 2S / 4S</v>
          </cell>
          <cell r="C973">
            <v>82</v>
          </cell>
          <cell r="D973">
            <v>25</v>
          </cell>
          <cell r="E973">
            <v>20</v>
          </cell>
          <cell r="F973" t="str">
            <v>CABLE</v>
          </cell>
          <cell r="G973">
            <v>2020</v>
          </cell>
          <cell r="H973" t="str">
            <v>CABLE</v>
          </cell>
          <cell r="I973">
            <v>0.28000000000000003</v>
          </cell>
        </row>
        <row r="974">
          <cell r="A974" t="str">
            <v>520AM00069</v>
          </cell>
          <cell r="B974" t="str">
            <v>CL. CABLE   -  RE 2S / 4S</v>
          </cell>
          <cell r="C974">
            <v>122</v>
          </cell>
          <cell r="D974">
            <v>25</v>
          </cell>
          <cell r="E974">
            <v>20</v>
          </cell>
          <cell r="F974" t="str">
            <v>CABLE</v>
          </cell>
          <cell r="G974">
            <v>2020</v>
          </cell>
          <cell r="H974" t="str">
            <v>CABLE</v>
          </cell>
          <cell r="I974">
            <v>0.28000000000000003</v>
          </cell>
        </row>
        <row r="975">
          <cell r="A975" t="str">
            <v>520AM00071</v>
          </cell>
          <cell r="B975" t="str">
            <v>REVERS GEAR CABLE   -  RE 2S / 4S</v>
          </cell>
          <cell r="C975">
            <v>85</v>
          </cell>
          <cell r="D975">
            <v>25</v>
          </cell>
          <cell r="E975">
            <v>20</v>
          </cell>
          <cell r="F975" t="str">
            <v>CABLE</v>
          </cell>
          <cell r="G975">
            <v>2020</v>
          </cell>
          <cell r="H975" t="str">
            <v>CABLE</v>
          </cell>
          <cell r="I975">
            <v>0.28000000000000003</v>
          </cell>
        </row>
        <row r="976">
          <cell r="A976" t="str">
            <v>520AM00073</v>
          </cell>
          <cell r="B976" t="str">
            <v>GEAR CABLE (GREY)   -  RE 2S / 4S</v>
          </cell>
          <cell r="C976">
            <v>148</v>
          </cell>
          <cell r="D976">
            <v>25</v>
          </cell>
          <cell r="E976">
            <v>20</v>
          </cell>
          <cell r="F976" t="str">
            <v>CABLE</v>
          </cell>
          <cell r="G976">
            <v>2020</v>
          </cell>
          <cell r="H976" t="str">
            <v>CABLE</v>
          </cell>
          <cell r="I976">
            <v>0.28000000000000003</v>
          </cell>
        </row>
        <row r="977">
          <cell r="A977" t="str">
            <v>520AM00074</v>
          </cell>
          <cell r="B977" t="str">
            <v>GEAR CABLE (GREY)   -  RE 2S / 4S</v>
          </cell>
          <cell r="C977">
            <v>121</v>
          </cell>
          <cell r="D977">
            <v>25</v>
          </cell>
          <cell r="E977">
            <v>20</v>
          </cell>
          <cell r="F977" t="str">
            <v>CABLE</v>
          </cell>
          <cell r="G977">
            <v>2020</v>
          </cell>
          <cell r="H977" t="str">
            <v>CABLE</v>
          </cell>
          <cell r="I977">
            <v>0.28000000000000003</v>
          </cell>
        </row>
        <row r="978">
          <cell r="A978" t="str">
            <v>520AM00076</v>
          </cell>
          <cell r="B978" t="str">
            <v>GEAR CABLE   -  RE 2S / 4S</v>
          </cell>
          <cell r="C978">
            <v>148</v>
          </cell>
          <cell r="D978">
            <v>25</v>
          </cell>
          <cell r="E978">
            <v>20</v>
          </cell>
          <cell r="F978" t="str">
            <v>CABLE</v>
          </cell>
          <cell r="G978">
            <v>2020</v>
          </cell>
          <cell r="H978" t="str">
            <v>CABLE</v>
          </cell>
          <cell r="I978">
            <v>0.28000000000000003</v>
          </cell>
        </row>
        <row r="979">
          <cell r="A979" t="str">
            <v>520AM00077</v>
          </cell>
          <cell r="B979" t="str">
            <v>GEAR CABLE   -  RE 2S / 4S</v>
          </cell>
          <cell r="C979">
            <v>121</v>
          </cell>
          <cell r="D979">
            <v>25</v>
          </cell>
          <cell r="E979">
            <v>20</v>
          </cell>
          <cell r="F979" t="str">
            <v>CABLE</v>
          </cell>
          <cell r="G979">
            <v>2020</v>
          </cell>
          <cell r="H979" t="str">
            <v>CABLE</v>
          </cell>
          <cell r="I979">
            <v>0.28000000000000003</v>
          </cell>
        </row>
        <row r="980">
          <cell r="A980" t="str">
            <v>520AM00082</v>
          </cell>
          <cell r="B980" t="str">
            <v>CL. CABLE   -  RE 2S / 4S</v>
          </cell>
          <cell r="C980">
            <v>122</v>
          </cell>
          <cell r="D980">
            <v>25</v>
          </cell>
          <cell r="E980">
            <v>20</v>
          </cell>
          <cell r="F980" t="str">
            <v>CABLE</v>
          </cell>
          <cell r="G980">
            <v>2020</v>
          </cell>
          <cell r="H980" t="str">
            <v>CABLE</v>
          </cell>
          <cell r="I980">
            <v>0.28000000000000003</v>
          </cell>
        </row>
        <row r="981">
          <cell r="A981" t="str">
            <v>520AM00083</v>
          </cell>
          <cell r="B981" t="str">
            <v xml:space="preserve">REVERS GEAR CABLE   -  RE 2S </v>
          </cell>
          <cell r="C981">
            <v>80</v>
          </cell>
          <cell r="D981">
            <v>25</v>
          </cell>
          <cell r="E981">
            <v>20</v>
          </cell>
          <cell r="F981" t="str">
            <v>CABLE</v>
          </cell>
          <cell r="G981">
            <v>2020</v>
          </cell>
          <cell r="H981" t="str">
            <v>CABLE</v>
          </cell>
          <cell r="I981">
            <v>0.28000000000000003</v>
          </cell>
        </row>
        <row r="982">
          <cell r="A982" t="str">
            <v>520AM00084</v>
          </cell>
          <cell r="B982" t="str">
            <v xml:space="preserve">ACC. CABLE   -  RE 2S </v>
          </cell>
          <cell r="C982">
            <v>95</v>
          </cell>
          <cell r="D982">
            <v>50</v>
          </cell>
          <cell r="E982">
            <v>20</v>
          </cell>
          <cell r="F982" t="str">
            <v>CABLE</v>
          </cell>
          <cell r="G982">
            <v>2020</v>
          </cell>
          <cell r="H982" t="str">
            <v>CABLE</v>
          </cell>
          <cell r="I982">
            <v>0.28000000000000003</v>
          </cell>
        </row>
        <row r="983">
          <cell r="A983" t="str">
            <v>520AM00104</v>
          </cell>
          <cell r="B983" t="str">
            <v xml:space="preserve">GEAR CABLE   -  RE 2S </v>
          </cell>
          <cell r="D983">
            <v>25</v>
          </cell>
          <cell r="E983">
            <v>20</v>
          </cell>
          <cell r="F983" t="str">
            <v>CABLE</v>
          </cell>
          <cell r="G983">
            <v>2020</v>
          </cell>
          <cell r="H983" t="str">
            <v>CABLE</v>
          </cell>
          <cell r="I983">
            <v>0.28000000000000003</v>
          </cell>
        </row>
        <row r="984">
          <cell r="A984" t="str">
            <v>520AM00105</v>
          </cell>
          <cell r="B984" t="str">
            <v xml:space="preserve">GEAR CABLE   -  RE 2S </v>
          </cell>
          <cell r="D984">
            <v>25</v>
          </cell>
          <cell r="E984">
            <v>20</v>
          </cell>
          <cell r="F984" t="str">
            <v>CABLE</v>
          </cell>
          <cell r="G984">
            <v>2020</v>
          </cell>
          <cell r="H984" t="str">
            <v>CABLE</v>
          </cell>
          <cell r="I984">
            <v>0.28000000000000003</v>
          </cell>
        </row>
        <row r="985">
          <cell r="A985" t="str">
            <v>520AM00107</v>
          </cell>
          <cell r="B985" t="str">
            <v>CL. CABLE   -  RE 2S / 4S</v>
          </cell>
          <cell r="C985">
            <v>227</v>
          </cell>
          <cell r="D985">
            <v>25</v>
          </cell>
          <cell r="E985">
            <v>20</v>
          </cell>
          <cell r="F985" t="str">
            <v>CABLE</v>
          </cell>
          <cell r="G985">
            <v>2020</v>
          </cell>
          <cell r="H985" t="str">
            <v>CABLE</v>
          </cell>
          <cell r="I985">
            <v>0.28000000000000003</v>
          </cell>
        </row>
        <row r="986">
          <cell r="A986" t="str">
            <v>520AM00086</v>
          </cell>
          <cell r="B986" t="str">
            <v>ACC. CABLE   -  RE 2S / 4S</v>
          </cell>
          <cell r="C986">
            <v>107</v>
          </cell>
          <cell r="D986">
            <v>50</v>
          </cell>
          <cell r="E986">
            <v>20</v>
          </cell>
          <cell r="F986" t="str">
            <v>CABLE</v>
          </cell>
          <cell r="G986">
            <v>2020</v>
          </cell>
          <cell r="H986" t="str">
            <v>CABLE</v>
          </cell>
          <cell r="I986">
            <v>0.28000000000000003</v>
          </cell>
        </row>
        <row r="987">
          <cell r="A987" t="str">
            <v>520AM00087</v>
          </cell>
          <cell r="B987" t="str">
            <v>CL. CABLE   -  RE 2S / 4S</v>
          </cell>
          <cell r="D987">
            <v>25</v>
          </cell>
          <cell r="E987">
            <v>20</v>
          </cell>
          <cell r="F987" t="str">
            <v>CABLE</v>
          </cell>
          <cell r="G987">
            <v>2020</v>
          </cell>
          <cell r="H987" t="str">
            <v>CABLE</v>
          </cell>
          <cell r="I987">
            <v>0.28000000000000003</v>
          </cell>
        </row>
        <row r="988">
          <cell r="A988" t="str">
            <v>520AM00088</v>
          </cell>
          <cell r="B988" t="str">
            <v>GEAR CABLE   -  RE 2S / 4S</v>
          </cell>
          <cell r="C988">
            <v>155</v>
          </cell>
          <cell r="D988">
            <v>25</v>
          </cell>
          <cell r="E988">
            <v>20</v>
          </cell>
          <cell r="F988" t="str">
            <v>CABLE</v>
          </cell>
          <cell r="G988">
            <v>2020</v>
          </cell>
          <cell r="H988" t="str">
            <v>CABLE</v>
          </cell>
          <cell r="I988">
            <v>0.28000000000000003</v>
          </cell>
        </row>
        <row r="989">
          <cell r="A989" t="str">
            <v>520AM00089</v>
          </cell>
          <cell r="B989" t="str">
            <v>GEAR CABLE   -  RE 2S / 4S</v>
          </cell>
          <cell r="C989">
            <v>155</v>
          </cell>
          <cell r="D989">
            <v>50</v>
          </cell>
          <cell r="E989">
            <v>20</v>
          </cell>
          <cell r="F989" t="str">
            <v>CABLE</v>
          </cell>
          <cell r="G989">
            <v>2020</v>
          </cell>
          <cell r="H989" t="str">
            <v>CABLE</v>
          </cell>
          <cell r="I989">
            <v>0.28000000000000003</v>
          </cell>
        </row>
        <row r="990">
          <cell r="A990" t="str">
            <v>520AM00090</v>
          </cell>
          <cell r="B990" t="str">
            <v>SPEEDO CABLE   -  RE 2S / 4S</v>
          </cell>
          <cell r="C990">
            <v>221</v>
          </cell>
          <cell r="D990">
            <v>25</v>
          </cell>
          <cell r="E990">
            <v>20</v>
          </cell>
          <cell r="F990" t="str">
            <v>CABLE</v>
          </cell>
          <cell r="G990">
            <v>2020</v>
          </cell>
          <cell r="H990" t="str">
            <v>CABLE</v>
          </cell>
          <cell r="I990">
            <v>0.28000000000000003</v>
          </cell>
        </row>
        <row r="991">
          <cell r="A991" t="str">
            <v>520AM00093</v>
          </cell>
          <cell r="B991" t="str">
            <v xml:space="preserve">CH. CABLE    -  RE 2S </v>
          </cell>
          <cell r="C991">
            <v>145</v>
          </cell>
          <cell r="D991">
            <v>25</v>
          </cell>
          <cell r="E991">
            <v>20</v>
          </cell>
          <cell r="F991" t="str">
            <v>CABLE</v>
          </cell>
          <cell r="G991">
            <v>2020</v>
          </cell>
          <cell r="H991" t="str">
            <v>CABLE</v>
          </cell>
          <cell r="I991">
            <v>0.28000000000000003</v>
          </cell>
        </row>
        <row r="992">
          <cell r="A992" t="str">
            <v>520AM00095</v>
          </cell>
          <cell r="B992" t="str">
            <v>REVERS GEAR CABLE   -  RE 2S / 4S</v>
          </cell>
          <cell r="C992">
            <v>172</v>
          </cell>
          <cell r="D992">
            <v>25</v>
          </cell>
          <cell r="E992">
            <v>20</v>
          </cell>
          <cell r="F992" t="str">
            <v>CABLE</v>
          </cell>
          <cell r="G992">
            <v>2020</v>
          </cell>
          <cell r="H992" t="str">
            <v>CABLE</v>
          </cell>
          <cell r="I992">
            <v>0.28000000000000003</v>
          </cell>
        </row>
        <row r="993">
          <cell r="A993" t="str">
            <v>520AM00096</v>
          </cell>
          <cell r="B993" t="str">
            <v xml:space="preserve">SPEEDO CABLE   -  RE 2S </v>
          </cell>
          <cell r="C993">
            <v>102</v>
          </cell>
          <cell r="D993">
            <v>25</v>
          </cell>
          <cell r="E993">
            <v>20</v>
          </cell>
          <cell r="F993" t="str">
            <v>CABLE</v>
          </cell>
          <cell r="G993">
            <v>2020</v>
          </cell>
          <cell r="H993" t="str">
            <v>CABLE</v>
          </cell>
          <cell r="I993">
            <v>0.28000000000000003</v>
          </cell>
        </row>
        <row r="994">
          <cell r="A994" t="str">
            <v>520AM00097</v>
          </cell>
          <cell r="B994" t="str">
            <v xml:space="preserve">SPEEDO INNER   -  RE 2S </v>
          </cell>
          <cell r="C994">
            <v>34</v>
          </cell>
          <cell r="D994">
            <v>50</v>
          </cell>
          <cell r="E994">
            <v>20</v>
          </cell>
          <cell r="F994" t="str">
            <v>CABLE</v>
          </cell>
          <cell r="G994">
            <v>2020</v>
          </cell>
          <cell r="H994" t="str">
            <v>CABLE</v>
          </cell>
          <cell r="I994">
            <v>0.28000000000000003</v>
          </cell>
        </row>
        <row r="995">
          <cell r="A995" t="str">
            <v>520AM00098</v>
          </cell>
          <cell r="B995" t="str">
            <v>RR. BR. CABLE LH   -  RE 2S / 4S</v>
          </cell>
          <cell r="C995">
            <v>91</v>
          </cell>
          <cell r="D995">
            <v>25</v>
          </cell>
          <cell r="E995">
            <v>20</v>
          </cell>
          <cell r="F995" t="str">
            <v>CABLE</v>
          </cell>
          <cell r="G995">
            <v>2020</v>
          </cell>
          <cell r="H995" t="str">
            <v>CABLE</v>
          </cell>
          <cell r="I995">
            <v>0.28000000000000003</v>
          </cell>
        </row>
        <row r="996">
          <cell r="A996" t="str">
            <v>520AM00099</v>
          </cell>
          <cell r="B996" t="str">
            <v>RR. BR. CABLE RH   -  RE 2S / 4S</v>
          </cell>
          <cell r="C996">
            <v>87</v>
          </cell>
          <cell r="D996">
            <v>25</v>
          </cell>
          <cell r="E996">
            <v>20</v>
          </cell>
          <cell r="F996" t="str">
            <v>CABLE</v>
          </cell>
          <cell r="G996">
            <v>2020</v>
          </cell>
          <cell r="H996" t="str">
            <v>CABLE</v>
          </cell>
          <cell r="I996">
            <v>0.28000000000000003</v>
          </cell>
        </row>
        <row r="997">
          <cell r="A997" t="str">
            <v>520AM00124</v>
          </cell>
          <cell r="B997" t="str">
            <v>HAND BR. CABLE   -  RE 2S / 4S</v>
          </cell>
          <cell r="C997">
            <v>158</v>
          </cell>
          <cell r="D997">
            <v>25</v>
          </cell>
          <cell r="E997">
            <v>20</v>
          </cell>
          <cell r="F997" t="str">
            <v>CABLE</v>
          </cell>
          <cell r="G997">
            <v>2020</v>
          </cell>
          <cell r="H997" t="str">
            <v>CABLE</v>
          </cell>
          <cell r="I997">
            <v>0.28000000000000003</v>
          </cell>
        </row>
        <row r="998">
          <cell r="A998" t="str">
            <v>520AM00125</v>
          </cell>
          <cell r="B998" t="str">
            <v>GEAR INNER   -  RE 2S / 4S</v>
          </cell>
          <cell r="C998">
            <v>19</v>
          </cell>
          <cell r="D998">
            <v>25</v>
          </cell>
          <cell r="E998">
            <v>20</v>
          </cell>
          <cell r="F998" t="str">
            <v>CABLE</v>
          </cell>
          <cell r="G998">
            <v>2020</v>
          </cell>
          <cell r="H998" t="str">
            <v>CABLE</v>
          </cell>
          <cell r="I998">
            <v>0.28000000000000003</v>
          </cell>
        </row>
        <row r="999">
          <cell r="A999" t="str">
            <v>520AM00126</v>
          </cell>
          <cell r="B999" t="str">
            <v>GEAR CABLE   -  RE 2S / 4S</v>
          </cell>
          <cell r="C999">
            <v>66</v>
          </cell>
          <cell r="D999">
            <v>25</v>
          </cell>
          <cell r="E999">
            <v>20</v>
          </cell>
          <cell r="F999" t="str">
            <v>CABLE</v>
          </cell>
          <cell r="G999">
            <v>2020</v>
          </cell>
          <cell r="H999" t="str">
            <v>CABLE</v>
          </cell>
          <cell r="I999">
            <v>0.28000000000000003</v>
          </cell>
        </row>
        <row r="1000">
          <cell r="A1000" t="str">
            <v>520AM00127</v>
          </cell>
          <cell r="B1000" t="str">
            <v>GEAR CABLE (GREY)   -  RE 2S / 4S</v>
          </cell>
          <cell r="C1000">
            <v>68</v>
          </cell>
          <cell r="D1000">
            <v>25</v>
          </cell>
          <cell r="E1000">
            <v>20</v>
          </cell>
          <cell r="F1000" t="str">
            <v>CABLE</v>
          </cell>
          <cell r="G1000">
            <v>2020</v>
          </cell>
          <cell r="H1000" t="str">
            <v>CABLE</v>
          </cell>
          <cell r="I1000">
            <v>0.28000000000000003</v>
          </cell>
        </row>
        <row r="1001">
          <cell r="A1001" t="str">
            <v>520AM00128</v>
          </cell>
          <cell r="B1001" t="str">
            <v>ACC. CABLE   -  RE 2S / 4S</v>
          </cell>
          <cell r="C1001">
            <v>67</v>
          </cell>
          <cell r="D1001">
            <v>25</v>
          </cell>
          <cell r="E1001">
            <v>20</v>
          </cell>
          <cell r="F1001" t="str">
            <v>CABLE</v>
          </cell>
          <cell r="G1001">
            <v>2020</v>
          </cell>
          <cell r="H1001" t="str">
            <v>CABLE</v>
          </cell>
          <cell r="I1001">
            <v>0.28000000000000003</v>
          </cell>
        </row>
        <row r="1002">
          <cell r="A1002" t="str">
            <v>520AM00129</v>
          </cell>
          <cell r="B1002" t="str">
            <v>ACC. CABLE   -  RE 2S / 4S</v>
          </cell>
          <cell r="C1002">
            <v>81</v>
          </cell>
          <cell r="D1002">
            <v>25</v>
          </cell>
          <cell r="E1002">
            <v>20</v>
          </cell>
          <cell r="F1002" t="str">
            <v>CABLE</v>
          </cell>
          <cell r="G1002">
            <v>2020</v>
          </cell>
          <cell r="H1002" t="str">
            <v>CABLE</v>
          </cell>
          <cell r="I1002">
            <v>0.28000000000000003</v>
          </cell>
        </row>
        <row r="1003">
          <cell r="A1003" t="str">
            <v>520AM00130</v>
          </cell>
          <cell r="B1003" t="str">
            <v>REVERS GEAR CABLE   -  RE 2S / 4S</v>
          </cell>
          <cell r="C1003">
            <v>71</v>
          </cell>
          <cell r="D1003">
            <v>25</v>
          </cell>
          <cell r="E1003">
            <v>20</v>
          </cell>
          <cell r="F1003" t="str">
            <v>CABLE</v>
          </cell>
          <cell r="G1003">
            <v>2020</v>
          </cell>
          <cell r="H1003" t="str">
            <v>CABLE</v>
          </cell>
          <cell r="I1003">
            <v>0.28000000000000003</v>
          </cell>
        </row>
        <row r="1004">
          <cell r="A1004" t="str">
            <v>520AM00131</v>
          </cell>
          <cell r="B1004" t="str">
            <v xml:space="preserve">GEAR CABLE   -  RE 2S </v>
          </cell>
          <cell r="C1004">
            <v>82</v>
          </cell>
          <cell r="D1004">
            <v>25</v>
          </cell>
          <cell r="E1004">
            <v>20</v>
          </cell>
          <cell r="F1004" t="str">
            <v>CABLE</v>
          </cell>
          <cell r="G1004">
            <v>2020</v>
          </cell>
          <cell r="H1004" t="str">
            <v>CABLE</v>
          </cell>
          <cell r="I1004">
            <v>0.28000000000000003</v>
          </cell>
        </row>
        <row r="1005">
          <cell r="A1005" t="str">
            <v>520AM00132</v>
          </cell>
          <cell r="B1005" t="str">
            <v xml:space="preserve">GEAR CABLE (GREY)   -  RE 2S </v>
          </cell>
          <cell r="C1005">
            <v>80</v>
          </cell>
          <cell r="D1005">
            <v>25</v>
          </cell>
          <cell r="E1005">
            <v>20</v>
          </cell>
          <cell r="F1005" t="str">
            <v>CABLE</v>
          </cell>
          <cell r="G1005">
            <v>2020</v>
          </cell>
          <cell r="H1005" t="str">
            <v>CABLE</v>
          </cell>
          <cell r="I1005">
            <v>0.28000000000000003</v>
          </cell>
        </row>
        <row r="1006">
          <cell r="A1006" t="str">
            <v>520AM00133</v>
          </cell>
          <cell r="B1006" t="str">
            <v>CL. INNER    -  RE 2S / 4S</v>
          </cell>
          <cell r="C1006">
            <v>19</v>
          </cell>
          <cell r="D1006">
            <v>25</v>
          </cell>
          <cell r="E1006">
            <v>20</v>
          </cell>
          <cell r="F1006" t="str">
            <v>CABLE</v>
          </cell>
          <cell r="G1006">
            <v>2020</v>
          </cell>
          <cell r="H1006" t="str">
            <v>CABLE</v>
          </cell>
          <cell r="I1006">
            <v>0.28000000000000003</v>
          </cell>
        </row>
        <row r="1007">
          <cell r="A1007" t="str">
            <v>520AM00134</v>
          </cell>
          <cell r="B1007" t="str">
            <v xml:space="preserve">CL. CABLE   -  RE 2S </v>
          </cell>
          <cell r="C1007">
            <v>85</v>
          </cell>
          <cell r="D1007">
            <v>25</v>
          </cell>
          <cell r="E1007">
            <v>20</v>
          </cell>
          <cell r="F1007" t="str">
            <v>CABLE</v>
          </cell>
          <cell r="G1007">
            <v>2020</v>
          </cell>
          <cell r="H1007" t="str">
            <v>CABLE</v>
          </cell>
          <cell r="I1007">
            <v>0.28000000000000003</v>
          </cell>
        </row>
        <row r="1008">
          <cell r="A1008" t="str">
            <v>520AM00135</v>
          </cell>
          <cell r="B1008" t="str">
            <v xml:space="preserve">CL. CABLE   -  RE 2S </v>
          </cell>
          <cell r="C1008">
            <v>130</v>
          </cell>
          <cell r="D1008">
            <v>25</v>
          </cell>
          <cell r="E1008">
            <v>20</v>
          </cell>
          <cell r="F1008" t="str">
            <v>CABLE</v>
          </cell>
          <cell r="G1008">
            <v>2020</v>
          </cell>
          <cell r="H1008" t="str">
            <v>CABLE</v>
          </cell>
          <cell r="I1008">
            <v>0.28000000000000003</v>
          </cell>
        </row>
        <row r="1009">
          <cell r="A1009" t="str">
            <v>520AM00136</v>
          </cell>
          <cell r="B1009" t="str">
            <v xml:space="preserve">SPEEDO CABLE   -  RE 2S </v>
          </cell>
          <cell r="C1009">
            <v>72</v>
          </cell>
          <cell r="D1009">
            <v>25</v>
          </cell>
          <cell r="E1009">
            <v>20</v>
          </cell>
          <cell r="F1009" t="str">
            <v>CABLE</v>
          </cell>
          <cell r="G1009">
            <v>2020</v>
          </cell>
          <cell r="H1009" t="str">
            <v>CABLE</v>
          </cell>
          <cell r="I1009">
            <v>0.28000000000000003</v>
          </cell>
        </row>
        <row r="1010">
          <cell r="A1010" t="str">
            <v>520AM00201</v>
          </cell>
          <cell r="B1010" t="str">
            <v>GEAR CABLE (GREY)   -  RE 4S/CNG</v>
          </cell>
          <cell r="C1010">
            <v>111</v>
          </cell>
          <cell r="D1010">
            <v>25</v>
          </cell>
          <cell r="E1010">
            <v>20</v>
          </cell>
          <cell r="F1010" t="str">
            <v>CABLE</v>
          </cell>
          <cell r="G1010">
            <v>2020</v>
          </cell>
          <cell r="H1010" t="str">
            <v>CABLE</v>
          </cell>
          <cell r="I1010">
            <v>0.28000000000000003</v>
          </cell>
        </row>
        <row r="1011">
          <cell r="A1011" t="str">
            <v>520AM00203</v>
          </cell>
          <cell r="B1011" t="str">
            <v>GEAR CABLE   -  RE 4S/CNG</v>
          </cell>
          <cell r="C1011">
            <v>106</v>
          </cell>
          <cell r="D1011">
            <v>25</v>
          </cell>
          <cell r="E1011">
            <v>20</v>
          </cell>
          <cell r="F1011" t="str">
            <v>CABLE</v>
          </cell>
          <cell r="G1011">
            <v>2020</v>
          </cell>
          <cell r="H1011" t="str">
            <v>CABLE</v>
          </cell>
          <cell r="I1011">
            <v>0.28000000000000003</v>
          </cell>
        </row>
        <row r="1012">
          <cell r="A1012" t="str">
            <v>520AM00204</v>
          </cell>
          <cell r="B1012" t="str">
            <v>CL. CABLE   -  RE 4S/CNG</v>
          </cell>
          <cell r="C1012">
            <v>113</v>
          </cell>
          <cell r="D1012">
            <v>25</v>
          </cell>
          <cell r="E1012">
            <v>20</v>
          </cell>
          <cell r="F1012" t="str">
            <v>CABLE</v>
          </cell>
          <cell r="G1012">
            <v>2020</v>
          </cell>
          <cell r="H1012" t="str">
            <v>CABLE</v>
          </cell>
          <cell r="I1012">
            <v>0.28000000000000003</v>
          </cell>
        </row>
        <row r="1013">
          <cell r="A1013" t="str">
            <v>520AM00205</v>
          </cell>
          <cell r="B1013" t="str">
            <v>SPEEDO CABLE   -  RE 4S/CNG</v>
          </cell>
          <cell r="C1013">
            <v>73</v>
          </cell>
          <cell r="D1013">
            <v>25</v>
          </cell>
          <cell r="E1013">
            <v>20</v>
          </cell>
          <cell r="F1013" t="str">
            <v>CABLE</v>
          </cell>
          <cell r="G1013">
            <v>2020</v>
          </cell>
          <cell r="H1013" t="str">
            <v>CABLE</v>
          </cell>
          <cell r="I1013">
            <v>0.28000000000000003</v>
          </cell>
        </row>
        <row r="1014">
          <cell r="A1014" t="str">
            <v>520AM00206</v>
          </cell>
          <cell r="B1014" t="str">
            <v>CH. CABLE    -  RE 4S/CNG</v>
          </cell>
          <cell r="C1014">
            <v>80</v>
          </cell>
          <cell r="D1014">
            <v>25</v>
          </cell>
          <cell r="E1014">
            <v>20</v>
          </cell>
          <cell r="F1014" t="str">
            <v>CABLE</v>
          </cell>
          <cell r="G1014">
            <v>2020</v>
          </cell>
          <cell r="H1014" t="str">
            <v>CABLE</v>
          </cell>
          <cell r="I1014">
            <v>0.28000000000000003</v>
          </cell>
        </row>
        <row r="1015">
          <cell r="A1015" t="str">
            <v>520AM00207</v>
          </cell>
          <cell r="B1015" t="str">
            <v>CL. CABLE   -  RE DIESEL</v>
          </cell>
          <cell r="C1015">
            <v>270</v>
          </cell>
          <cell r="D1015">
            <v>25</v>
          </cell>
          <cell r="E1015">
            <v>20</v>
          </cell>
          <cell r="F1015" t="str">
            <v>CABLE</v>
          </cell>
          <cell r="G1015">
            <v>2020</v>
          </cell>
          <cell r="H1015" t="str">
            <v>CABLE</v>
          </cell>
          <cell r="I1015">
            <v>0.28000000000000003</v>
          </cell>
        </row>
        <row r="1016">
          <cell r="A1016" t="str">
            <v>520AM00208</v>
          </cell>
          <cell r="B1016" t="str">
            <v>ACC. CABLE   -  RE DIESEL</v>
          </cell>
          <cell r="C1016">
            <v>163</v>
          </cell>
          <cell r="D1016">
            <v>25</v>
          </cell>
          <cell r="E1016">
            <v>20</v>
          </cell>
          <cell r="F1016" t="str">
            <v>CABLE</v>
          </cell>
          <cell r="G1016">
            <v>2020</v>
          </cell>
          <cell r="H1016" t="str">
            <v>CABLE</v>
          </cell>
          <cell r="I1016">
            <v>0.28000000000000003</v>
          </cell>
        </row>
        <row r="1017">
          <cell r="A1017" t="str">
            <v>520AM00209</v>
          </cell>
          <cell r="B1017" t="str">
            <v>GEAR CABLE   -  RE DIESEL</v>
          </cell>
          <cell r="C1017">
            <v>163</v>
          </cell>
          <cell r="D1017">
            <v>25</v>
          </cell>
          <cell r="E1017">
            <v>20</v>
          </cell>
          <cell r="F1017" t="str">
            <v>CABLE</v>
          </cell>
          <cell r="G1017">
            <v>2020</v>
          </cell>
          <cell r="H1017" t="str">
            <v>CABLE</v>
          </cell>
          <cell r="I1017">
            <v>0.28000000000000003</v>
          </cell>
        </row>
        <row r="1018">
          <cell r="A1018" t="str">
            <v>520AM00065</v>
          </cell>
          <cell r="B1018" t="str">
            <v>ACC. CABLE   -  KING</v>
          </cell>
          <cell r="C1018">
            <v>200</v>
          </cell>
          <cell r="D1018">
            <v>25</v>
          </cell>
          <cell r="E1018">
            <v>20</v>
          </cell>
          <cell r="F1018" t="str">
            <v>CABLE</v>
          </cell>
          <cell r="G1018">
            <v>2020</v>
          </cell>
          <cell r="H1018" t="str">
            <v>CABLE</v>
          </cell>
          <cell r="I1018">
            <v>0.28000000000000003</v>
          </cell>
        </row>
        <row r="1019">
          <cell r="A1019" t="str">
            <v>520AM00067</v>
          </cell>
          <cell r="B1019" t="str">
            <v>SPEEDO INNER   -  KING</v>
          </cell>
          <cell r="C1019">
            <v>28</v>
          </cell>
          <cell r="D1019">
            <v>50</v>
          </cell>
          <cell r="E1019">
            <v>20</v>
          </cell>
          <cell r="F1019" t="str">
            <v>CABLE</v>
          </cell>
          <cell r="G1019">
            <v>2020</v>
          </cell>
          <cell r="H1019" t="str">
            <v>CABLE</v>
          </cell>
          <cell r="I1019">
            <v>0.28000000000000003</v>
          </cell>
        </row>
        <row r="1020">
          <cell r="A1020" t="str">
            <v>520AM00068</v>
          </cell>
          <cell r="B1020" t="str">
            <v>CL. CABLE   -  KING</v>
          </cell>
          <cell r="C1020">
            <v>183</v>
          </cell>
          <cell r="D1020">
            <v>25</v>
          </cell>
          <cell r="E1020">
            <v>20</v>
          </cell>
          <cell r="F1020" t="str">
            <v>CABLE</v>
          </cell>
          <cell r="G1020">
            <v>2020</v>
          </cell>
          <cell r="H1020" t="str">
            <v>CABLE</v>
          </cell>
          <cell r="I1020">
            <v>0.28000000000000003</v>
          </cell>
        </row>
        <row r="1021">
          <cell r="A1021" t="str">
            <v>520AM00070</v>
          </cell>
          <cell r="B1021" t="str">
            <v>HAND BR. CABLE   -  KING</v>
          </cell>
          <cell r="C1021">
            <v>230</v>
          </cell>
          <cell r="D1021">
            <v>25</v>
          </cell>
          <cell r="E1021">
            <v>20</v>
          </cell>
          <cell r="F1021" t="str">
            <v>CABLE</v>
          </cell>
          <cell r="G1021">
            <v>2020</v>
          </cell>
          <cell r="H1021" t="str">
            <v>CABLE</v>
          </cell>
          <cell r="I1021">
            <v>0.28000000000000003</v>
          </cell>
        </row>
        <row r="1022">
          <cell r="A1022" t="str">
            <v>520AM00072</v>
          </cell>
          <cell r="B1022" t="str">
            <v>GEAR CABLE (GREY)   -  KING</v>
          </cell>
          <cell r="C1022">
            <v>191</v>
          </cell>
          <cell r="D1022">
            <v>25</v>
          </cell>
          <cell r="E1022">
            <v>20</v>
          </cell>
          <cell r="F1022" t="str">
            <v>CABLE</v>
          </cell>
          <cell r="G1022">
            <v>2020</v>
          </cell>
          <cell r="H1022" t="str">
            <v>CABLE</v>
          </cell>
          <cell r="I1022">
            <v>0.28000000000000003</v>
          </cell>
        </row>
        <row r="1023">
          <cell r="A1023" t="str">
            <v>520AM00075</v>
          </cell>
          <cell r="B1023" t="str">
            <v>GEAR CABLE   -  KING</v>
          </cell>
          <cell r="C1023">
            <v>191</v>
          </cell>
          <cell r="D1023">
            <v>25</v>
          </cell>
          <cell r="E1023">
            <v>20</v>
          </cell>
          <cell r="F1023" t="str">
            <v>CABLE</v>
          </cell>
          <cell r="G1023">
            <v>2020</v>
          </cell>
          <cell r="H1023" t="str">
            <v>CABLE</v>
          </cell>
          <cell r="I1023">
            <v>0.28000000000000003</v>
          </cell>
        </row>
        <row r="1024">
          <cell r="A1024" t="str">
            <v>520AM00078</v>
          </cell>
          <cell r="B1024" t="str">
            <v>SPEEDO CABLE   -  KING</v>
          </cell>
          <cell r="C1024">
            <v>93</v>
          </cell>
          <cell r="D1024">
            <v>25</v>
          </cell>
          <cell r="E1024">
            <v>20</v>
          </cell>
          <cell r="F1024" t="str">
            <v>CABLE</v>
          </cell>
          <cell r="G1024">
            <v>2020</v>
          </cell>
          <cell r="H1024" t="str">
            <v>CABLE</v>
          </cell>
          <cell r="I1024">
            <v>0.28000000000000003</v>
          </cell>
        </row>
        <row r="1025">
          <cell r="A1025" t="str">
            <v>520AM00079</v>
          </cell>
          <cell r="B1025" t="str">
            <v>CL. INNER    -  KING</v>
          </cell>
          <cell r="C1025">
            <v>44</v>
          </cell>
          <cell r="D1025">
            <v>50</v>
          </cell>
          <cell r="E1025">
            <v>20</v>
          </cell>
          <cell r="F1025" t="str">
            <v>CABLE</v>
          </cell>
          <cell r="G1025">
            <v>2020</v>
          </cell>
          <cell r="H1025" t="str">
            <v>CABLE</v>
          </cell>
          <cell r="I1025">
            <v>0.28000000000000003</v>
          </cell>
        </row>
        <row r="1026">
          <cell r="A1026" t="str">
            <v>520AM00081</v>
          </cell>
          <cell r="B1026" t="str">
            <v>GEAR INNER   -  KING</v>
          </cell>
          <cell r="C1026">
            <v>42</v>
          </cell>
          <cell r="D1026">
            <v>50</v>
          </cell>
          <cell r="E1026">
            <v>20</v>
          </cell>
          <cell r="F1026" t="str">
            <v>CABLE</v>
          </cell>
          <cell r="G1026">
            <v>2020</v>
          </cell>
          <cell r="H1026" t="str">
            <v>CABLE</v>
          </cell>
          <cell r="I1026">
            <v>0.28000000000000003</v>
          </cell>
        </row>
        <row r="1027">
          <cell r="A1027" t="str">
            <v>520AM00080</v>
          </cell>
          <cell r="B1027" t="str">
            <v>REVERS GEAR INNER   -  RE 2S / 4S</v>
          </cell>
          <cell r="C1027">
            <v>19</v>
          </cell>
          <cell r="D1027">
            <v>50</v>
          </cell>
          <cell r="E1027">
            <v>20</v>
          </cell>
          <cell r="F1027" t="str">
            <v>CABLE</v>
          </cell>
          <cell r="G1027">
            <v>2020</v>
          </cell>
          <cell r="H1027" t="str">
            <v>CABLE</v>
          </cell>
          <cell r="I1027">
            <v>0.28000000000000003</v>
          </cell>
        </row>
        <row r="1028">
          <cell r="A1028" t="str">
            <v>520AM00243</v>
          </cell>
          <cell r="B1028" t="str">
            <v>CL. CABLE  RE 4S COMPACT</v>
          </cell>
          <cell r="C1028">
            <v>201</v>
          </cell>
          <cell r="D1028">
            <v>25</v>
          </cell>
          <cell r="E1028">
            <v>20</v>
          </cell>
          <cell r="F1028" t="str">
            <v>CABLE</v>
          </cell>
          <cell r="G1028">
            <v>2020</v>
          </cell>
          <cell r="H1028" t="str">
            <v>CABLE</v>
          </cell>
          <cell r="I1028">
            <v>0.28000000000000003</v>
          </cell>
        </row>
        <row r="1029">
          <cell r="A1029" t="str">
            <v>520AM00244</v>
          </cell>
          <cell r="B1029" t="str">
            <v>CL. CABLE  RE 1000</v>
          </cell>
          <cell r="C1029">
            <v>147</v>
          </cell>
          <cell r="D1029">
            <v>25</v>
          </cell>
          <cell r="E1029">
            <v>20</v>
          </cell>
          <cell r="F1029" t="str">
            <v>CABLE</v>
          </cell>
          <cell r="G1029">
            <v>2020</v>
          </cell>
          <cell r="H1029" t="str">
            <v>CABLE</v>
          </cell>
          <cell r="I1029">
            <v>0.28000000000000003</v>
          </cell>
        </row>
        <row r="1030">
          <cell r="A1030" t="str">
            <v>520AM00245</v>
          </cell>
          <cell r="B1030" t="str">
            <v>SPEEDO CABLE RE 1000</v>
          </cell>
          <cell r="C1030">
            <v>138</v>
          </cell>
          <cell r="D1030">
            <v>25</v>
          </cell>
          <cell r="E1030">
            <v>20</v>
          </cell>
          <cell r="F1030" t="str">
            <v>CABLE</v>
          </cell>
          <cell r="G1030">
            <v>2020</v>
          </cell>
          <cell r="H1030" t="str">
            <v>CABLE</v>
          </cell>
          <cell r="I1030">
            <v>0.28000000000000003</v>
          </cell>
        </row>
        <row r="1031">
          <cell r="A1031" t="str">
            <v>520AM00246</v>
          </cell>
          <cell r="B1031" t="str">
            <v>D.C CABLE RE 1000  NEW</v>
          </cell>
          <cell r="C1031">
            <v>110</v>
          </cell>
          <cell r="D1031">
            <v>25</v>
          </cell>
          <cell r="E1031">
            <v>20</v>
          </cell>
          <cell r="F1031" t="str">
            <v>CABLE</v>
          </cell>
          <cell r="G1031">
            <v>2020</v>
          </cell>
          <cell r="H1031" t="str">
            <v>CABLE</v>
          </cell>
          <cell r="I1031">
            <v>0.28000000000000003</v>
          </cell>
        </row>
        <row r="1032">
          <cell r="A1032" t="str">
            <v>520AM00247</v>
          </cell>
          <cell r="B1032" t="str">
            <v>ENG STOP CABLE RE 1000</v>
          </cell>
          <cell r="C1032">
            <v>116</v>
          </cell>
          <cell r="D1032">
            <v>25</v>
          </cell>
          <cell r="E1032">
            <v>20</v>
          </cell>
          <cell r="F1032" t="str">
            <v>CABLE</v>
          </cell>
          <cell r="G1032">
            <v>2020</v>
          </cell>
          <cell r="H1032" t="str">
            <v>CABLE</v>
          </cell>
          <cell r="I1032">
            <v>0.28000000000000003</v>
          </cell>
        </row>
        <row r="1033">
          <cell r="A1033" t="str">
            <v>520AM00248</v>
          </cell>
          <cell r="B1033" t="str">
            <v>D.C CABLE RE 1000 OLD</v>
          </cell>
          <cell r="C1033">
            <v>111</v>
          </cell>
          <cell r="D1033">
            <v>25</v>
          </cell>
          <cell r="E1033">
            <v>20</v>
          </cell>
          <cell r="F1033" t="str">
            <v>CABLE</v>
          </cell>
          <cell r="G1033">
            <v>2020</v>
          </cell>
          <cell r="H1033" t="str">
            <v>CABLE</v>
          </cell>
          <cell r="I1033">
            <v>0.28000000000000003</v>
          </cell>
        </row>
        <row r="1034">
          <cell r="A1034" t="str">
            <v>520AM00249</v>
          </cell>
          <cell r="B1034" t="str">
            <v>GEAR CABLE RE 1000 CNG</v>
          </cell>
          <cell r="C1034">
            <v>111</v>
          </cell>
          <cell r="D1034">
            <v>25</v>
          </cell>
          <cell r="E1034">
            <v>20</v>
          </cell>
          <cell r="F1034" t="str">
            <v>CABLE</v>
          </cell>
          <cell r="G1034">
            <v>2020</v>
          </cell>
          <cell r="H1034" t="str">
            <v>CABLE</v>
          </cell>
          <cell r="I1034">
            <v>0.28000000000000003</v>
          </cell>
        </row>
        <row r="1035">
          <cell r="A1035" t="str">
            <v>520AM00250</v>
          </cell>
          <cell r="B1035" t="str">
            <v>CL. CABLE RE DIESEL</v>
          </cell>
          <cell r="C1035">
            <v>179</v>
          </cell>
          <cell r="D1035">
            <v>25</v>
          </cell>
          <cell r="E1035">
            <v>20</v>
          </cell>
          <cell r="F1035" t="str">
            <v>CABLE</v>
          </cell>
          <cell r="G1035">
            <v>2020</v>
          </cell>
          <cell r="H1035" t="str">
            <v>CABLE</v>
          </cell>
          <cell r="I1035">
            <v>0.28000000000000003</v>
          </cell>
        </row>
        <row r="1036">
          <cell r="A1036" t="str">
            <v>520AM00251</v>
          </cell>
          <cell r="B1036" t="str">
            <v>ACC. CABLE RE DIESEL</v>
          </cell>
          <cell r="C1036">
            <v>104</v>
          </cell>
          <cell r="D1036">
            <v>25</v>
          </cell>
          <cell r="E1036">
            <v>20</v>
          </cell>
          <cell r="F1036" t="str">
            <v>CABLE</v>
          </cell>
          <cell r="G1036">
            <v>2020</v>
          </cell>
          <cell r="H1036" t="str">
            <v>CABLE</v>
          </cell>
          <cell r="I1036">
            <v>0.28000000000000003</v>
          </cell>
        </row>
        <row r="1037">
          <cell r="A1037" t="str">
            <v>520AM00252</v>
          </cell>
          <cell r="B1037" t="str">
            <v>D.C CABLE RE DIESEL</v>
          </cell>
          <cell r="C1037">
            <v>50</v>
          </cell>
          <cell r="D1037">
            <v>25</v>
          </cell>
          <cell r="E1037">
            <v>20</v>
          </cell>
          <cell r="F1037" t="str">
            <v>CABLE</v>
          </cell>
          <cell r="G1037">
            <v>2020</v>
          </cell>
          <cell r="H1037" t="str">
            <v>CABLE</v>
          </cell>
          <cell r="I1037">
            <v>0.28000000000000003</v>
          </cell>
        </row>
        <row r="1038">
          <cell r="A1038" t="str">
            <v>520AM00253</v>
          </cell>
          <cell r="B1038" t="str">
            <v>ENG STOP CABLE RE DIESEL</v>
          </cell>
          <cell r="C1038">
            <v>79</v>
          </cell>
          <cell r="D1038">
            <v>25</v>
          </cell>
          <cell r="E1038">
            <v>20</v>
          </cell>
          <cell r="F1038" t="str">
            <v>CABLE</v>
          </cell>
          <cell r="G1038">
            <v>2020</v>
          </cell>
          <cell r="H1038" t="str">
            <v>CABLE</v>
          </cell>
          <cell r="I1038">
            <v>0.28000000000000003</v>
          </cell>
        </row>
        <row r="1039">
          <cell r="A1039" t="str">
            <v>520AM00254</v>
          </cell>
          <cell r="B1039" t="str">
            <v>CL. CABLE  RE 1000 MEGA</v>
          </cell>
          <cell r="C1039">
            <v>166</v>
          </cell>
          <cell r="D1039">
            <v>25</v>
          </cell>
          <cell r="E1039">
            <v>20</v>
          </cell>
          <cell r="F1039" t="str">
            <v>CABLE</v>
          </cell>
          <cell r="G1039">
            <v>2020</v>
          </cell>
          <cell r="H1039" t="str">
            <v>CABLE</v>
          </cell>
          <cell r="I1039">
            <v>0.28000000000000003</v>
          </cell>
        </row>
        <row r="1040">
          <cell r="A1040" t="str">
            <v>520AM00255</v>
          </cell>
          <cell r="B1040" t="str">
            <v>ACC. CABLE RE 1000</v>
          </cell>
          <cell r="C1040">
            <v>131</v>
          </cell>
          <cell r="D1040">
            <v>25</v>
          </cell>
          <cell r="E1040">
            <v>20</v>
          </cell>
          <cell r="F1040" t="str">
            <v>CABLE</v>
          </cell>
          <cell r="G1040">
            <v>2020</v>
          </cell>
          <cell r="H1040" t="str">
            <v>CABLE</v>
          </cell>
          <cell r="I1040">
            <v>0.28000000000000003</v>
          </cell>
        </row>
        <row r="1041">
          <cell r="A1041" t="str">
            <v>520AM00256</v>
          </cell>
          <cell r="B1041" t="str">
            <v>GEAR CABLE (WHITE) RE 1000</v>
          </cell>
          <cell r="C1041">
            <v>112</v>
          </cell>
          <cell r="D1041">
            <v>25</v>
          </cell>
          <cell r="E1041">
            <v>20</v>
          </cell>
          <cell r="F1041" t="str">
            <v>CABLE</v>
          </cell>
          <cell r="G1041">
            <v>2020</v>
          </cell>
          <cell r="H1041" t="str">
            <v>CABLE</v>
          </cell>
          <cell r="I1041">
            <v>0.28000000000000003</v>
          </cell>
        </row>
        <row r="1042">
          <cell r="A1042" t="str">
            <v>520AM00257</v>
          </cell>
          <cell r="B1042" t="str">
            <v>GEAR CABLE (BLK) RE 1000</v>
          </cell>
          <cell r="C1042">
            <v>117</v>
          </cell>
          <cell r="D1042">
            <v>25</v>
          </cell>
          <cell r="E1042">
            <v>20</v>
          </cell>
          <cell r="F1042" t="str">
            <v>CABLE</v>
          </cell>
          <cell r="G1042">
            <v>2020</v>
          </cell>
          <cell r="H1042" t="str">
            <v>CABLE</v>
          </cell>
          <cell r="I1042">
            <v>0.28000000000000003</v>
          </cell>
        </row>
        <row r="1043">
          <cell r="A1043" t="str">
            <v>520AM00258</v>
          </cell>
          <cell r="B1043" t="str">
            <v xml:space="preserve">GEAR CABLE REV RE 1000 </v>
          </cell>
          <cell r="C1043">
            <v>108</v>
          </cell>
          <cell r="D1043">
            <v>25</v>
          </cell>
          <cell r="E1043">
            <v>20</v>
          </cell>
          <cell r="F1043" t="str">
            <v>CABLE</v>
          </cell>
          <cell r="G1043">
            <v>2020</v>
          </cell>
          <cell r="H1043" t="str">
            <v>CABLE</v>
          </cell>
          <cell r="I1043">
            <v>0.28000000000000003</v>
          </cell>
        </row>
        <row r="1044">
          <cell r="A1044" t="str">
            <v>520AM00259</v>
          </cell>
          <cell r="B1044" t="str">
            <v>E.S CABLE PJO-AP DLX</v>
          </cell>
          <cell r="C1044">
            <v>82</v>
          </cell>
          <cell r="D1044">
            <v>25</v>
          </cell>
          <cell r="E1044">
            <v>20</v>
          </cell>
          <cell r="F1044" t="str">
            <v>CABLE</v>
          </cell>
          <cell r="G1044">
            <v>2020</v>
          </cell>
          <cell r="H1044" t="str">
            <v>CABLE</v>
          </cell>
          <cell r="I1044">
            <v>0.28000000000000003</v>
          </cell>
        </row>
        <row r="1045">
          <cell r="A1045" t="str">
            <v>520AM00260</v>
          </cell>
          <cell r="B1045" t="str">
            <v>CL. CABLE PJO-AP DLX</v>
          </cell>
          <cell r="C1045">
            <v>150</v>
          </cell>
          <cell r="D1045">
            <v>25</v>
          </cell>
          <cell r="E1045">
            <v>20</v>
          </cell>
          <cell r="F1045" t="str">
            <v>CABLE</v>
          </cell>
          <cell r="G1045">
            <v>2020</v>
          </cell>
          <cell r="H1045" t="str">
            <v>CABLE</v>
          </cell>
          <cell r="I1045">
            <v>0.28000000000000003</v>
          </cell>
        </row>
        <row r="1046">
          <cell r="A1046" t="str">
            <v>520AM00261</v>
          </cell>
          <cell r="B1046" t="str">
            <v>GEAR CABLE (BLK) PJO-AP DLX</v>
          </cell>
          <cell r="C1046">
            <v>85</v>
          </cell>
          <cell r="D1046">
            <v>25</v>
          </cell>
          <cell r="E1046">
            <v>20</v>
          </cell>
          <cell r="F1046" t="str">
            <v>CABLE</v>
          </cell>
          <cell r="G1046">
            <v>2020</v>
          </cell>
          <cell r="H1046" t="str">
            <v>CABLE</v>
          </cell>
          <cell r="I1046">
            <v>0.28000000000000003</v>
          </cell>
        </row>
        <row r="1047">
          <cell r="A1047" t="str">
            <v>520AM00262</v>
          </cell>
          <cell r="B1047" t="str">
            <v>GEAR CABLE (WHITE) PJO-AP DLX</v>
          </cell>
          <cell r="C1047">
            <v>85</v>
          </cell>
          <cell r="D1047">
            <v>25</v>
          </cell>
          <cell r="E1047">
            <v>20</v>
          </cell>
          <cell r="F1047" t="str">
            <v>CABLE</v>
          </cell>
          <cell r="G1047">
            <v>2020</v>
          </cell>
          <cell r="H1047" t="str">
            <v>CABLE</v>
          </cell>
          <cell r="I1047">
            <v>0.28000000000000003</v>
          </cell>
        </row>
        <row r="1048">
          <cell r="A1048" t="str">
            <v>520AM00263</v>
          </cell>
          <cell r="B1048" t="str">
            <v>ACC. CABLE PJO-AP DLX</v>
          </cell>
          <cell r="C1048">
            <v>83</v>
          </cell>
          <cell r="D1048">
            <v>25</v>
          </cell>
          <cell r="E1048">
            <v>20</v>
          </cell>
          <cell r="F1048" t="str">
            <v>CABLE</v>
          </cell>
          <cell r="G1048">
            <v>2020</v>
          </cell>
          <cell r="H1048" t="str">
            <v>CABLE</v>
          </cell>
          <cell r="I1048">
            <v>0.28000000000000003</v>
          </cell>
        </row>
        <row r="1049">
          <cell r="A1049" t="str">
            <v>520AM00264</v>
          </cell>
          <cell r="B1049" t="str">
            <v>ACC. CABLE PJO-AP DLX (XTRA LONG)</v>
          </cell>
          <cell r="C1049">
            <v>94</v>
          </cell>
          <cell r="D1049">
            <v>25</v>
          </cell>
          <cell r="E1049">
            <v>20</v>
          </cell>
          <cell r="F1049" t="str">
            <v>CABLE</v>
          </cell>
          <cell r="G1049">
            <v>2020</v>
          </cell>
          <cell r="H1049" t="str">
            <v>CABLE</v>
          </cell>
          <cell r="I1049">
            <v>0.28000000000000003</v>
          </cell>
        </row>
        <row r="1050">
          <cell r="A1050" t="str">
            <v>520AM00265</v>
          </cell>
          <cell r="B1050" t="str">
            <v>GEAR CABLE REV PJO-AP DLX</v>
          </cell>
          <cell r="C1050">
            <v>114</v>
          </cell>
          <cell r="D1050">
            <v>25</v>
          </cell>
          <cell r="E1050">
            <v>20</v>
          </cell>
          <cell r="F1050" t="str">
            <v>CABLE</v>
          </cell>
          <cell r="G1050">
            <v>2020</v>
          </cell>
          <cell r="H1050" t="str">
            <v>CABLE</v>
          </cell>
          <cell r="I1050">
            <v>0.28000000000000003</v>
          </cell>
        </row>
        <row r="1051">
          <cell r="A1051" t="str">
            <v>520AM00266</v>
          </cell>
          <cell r="B1051" t="str">
            <v xml:space="preserve">CL. CABLE PJO-AP CITY </v>
          </cell>
          <cell r="C1051">
            <v>105</v>
          </cell>
          <cell r="D1051">
            <v>25</v>
          </cell>
          <cell r="E1051">
            <v>20</v>
          </cell>
          <cell r="F1051" t="str">
            <v>CABLE</v>
          </cell>
          <cell r="G1051">
            <v>2020</v>
          </cell>
          <cell r="H1051" t="str">
            <v>CABLE</v>
          </cell>
          <cell r="I1051">
            <v>0.28000000000000003</v>
          </cell>
        </row>
      </sheetData>
      <sheetData sheetId="3">
        <row r="2">
          <cell r="B2">
            <v>3</v>
          </cell>
          <cell r="C2">
            <v>4</v>
          </cell>
          <cell r="D2">
            <v>5</v>
          </cell>
          <cell r="E2">
            <v>6</v>
          </cell>
        </row>
        <row r="3">
          <cell r="A3" t="str">
            <v>SAP CODE</v>
          </cell>
          <cell r="B3" t="str">
            <v>Customer Name</v>
          </cell>
          <cell r="C3" t="str">
            <v>Place</v>
          </cell>
          <cell r="D3" t="str">
            <v>Zone</v>
          </cell>
          <cell r="E3" t="str">
            <v>TAX</v>
          </cell>
          <cell r="F3" t="str">
            <v>PLANT</v>
          </cell>
        </row>
        <row r="4">
          <cell r="A4" t="str">
            <v>A</v>
          </cell>
          <cell r="B4" t="str">
            <v>NIL</v>
          </cell>
          <cell r="C4" t="str">
            <v>A</v>
          </cell>
          <cell r="D4" t="str">
            <v>A</v>
          </cell>
          <cell r="E4">
            <v>0</v>
          </cell>
        </row>
        <row r="5">
          <cell r="A5">
            <v>10094</v>
          </cell>
          <cell r="B5" t="str">
            <v>KAILASH ENTERPRISES</v>
          </cell>
          <cell r="C5" t="str">
            <v>JAMMU</v>
          </cell>
          <cell r="D5" t="str">
            <v>NORTH</v>
          </cell>
          <cell r="E5" t="str">
            <v>Jammu &amp; Kashmir</v>
          </cell>
          <cell r="F5">
            <v>1122</v>
          </cell>
        </row>
        <row r="6">
          <cell r="A6">
            <v>10084</v>
          </cell>
          <cell r="B6" t="str">
            <v>ADITYA  AUTOMOBILES SPARES (P) LTD</v>
          </cell>
          <cell r="C6" t="str">
            <v>COIMBATORE</v>
          </cell>
          <cell r="D6" t="str">
            <v>COIMBATORE</v>
          </cell>
          <cell r="E6" t="str">
            <v>Tamil Nadu</v>
          </cell>
          <cell r="F6">
            <v>1122</v>
          </cell>
        </row>
        <row r="7">
          <cell r="A7">
            <v>10088</v>
          </cell>
          <cell r="B7" t="str">
            <v>AMBEE SPARES</v>
          </cell>
          <cell r="C7" t="str">
            <v>IMPHAL</v>
          </cell>
          <cell r="D7" t="str">
            <v>IMPHAL</v>
          </cell>
          <cell r="E7" t="str">
            <v>Manipur</v>
          </cell>
          <cell r="F7">
            <v>1122</v>
          </cell>
        </row>
        <row r="8">
          <cell r="A8">
            <v>10089</v>
          </cell>
          <cell r="B8" t="str">
            <v>DURGA MARKETING AGENCY</v>
          </cell>
          <cell r="C8" t="str">
            <v>CUTTACK</v>
          </cell>
          <cell r="D8" t="str">
            <v>CUTTACK</v>
          </cell>
          <cell r="E8" t="str">
            <v>Odisha</v>
          </cell>
          <cell r="F8">
            <v>1122</v>
          </cell>
        </row>
        <row r="9">
          <cell r="A9">
            <v>10091</v>
          </cell>
          <cell r="B9" t="str">
            <v>GLOBAL IMPEX</v>
          </cell>
          <cell r="C9" t="str">
            <v>RANCHI</v>
          </cell>
          <cell r="D9" t="str">
            <v>RANCHI</v>
          </cell>
          <cell r="E9" t="str">
            <v>Jharkhand</v>
          </cell>
          <cell r="F9">
            <v>1122</v>
          </cell>
        </row>
        <row r="10">
          <cell r="A10">
            <v>10092</v>
          </cell>
          <cell r="B10" t="str">
            <v>JAGDAMBA ENTERPRISES</v>
          </cell>
          <cell r="C10" t="str">
            <v>INDORE</v>
          </cell>
          <cell r="D10" t="str">
            <v>INDORE</v>
          </cell>
          <cell r="E10" t="str">
            <v>Madhya Pradesh</v>
          </cell>
          <cell r="F10">
            <v>1122</v>
          </cell>
        </row>
        <row r="11">
          <cell r="A11">
            <v>10094</v>
          </cell>
          <cell r="B11" t="str">
            <v>KAILASH ENTERPRISES</v>
          </cell>
          <cell r="C11" t="str">
            <v>JAMMU</v>
          </cell>
          <cell r="D11" t="str">
            <v>JAMMU</v>
          </cell>
          <cell r="E11" t="str">
            <v>Jammu &amp; Kashmir</v>
          </cell>
          <cell r="F11">
            <v>1122</v>
          </cell>
        </row>
        <row r="12">
          <cell r="A12">
            <v>10096</v>
          </cell>
          <cell r="B12" t="str">
            <v>KOHLI AUTOMOTIVE</v>
          </cell>
          <cell r="C12" t="str">
            <v>NEW DELHI</v>
          </cell>
          <cell r="D12" t="str">
            <v>NEW DELHI</v>
          </cell>
          <cell r="E12" t="str">
            <v>Delhi</v>
          </cell>
          <cell r="F12">
            <v>1122</v>
          </cell>
        </row>
        <row r="13">
          <cell r="A13">
            <v>10099</v>
          </cell>
          <cell r="B13" t="str">
            <v>LALIT AGENCIES</v>
          </cell>
          <cell r="C13" t="str">
            <v>JODHPUR</v>
          </cell>
          <cell r="D13" t="str">
            <v>JODHPUR</v>
          </cell>
          <cell r="E13" t="str">
            <v>Rajasthan</v>
          </cell>
          <cell r="F13">
            <v>1122</v>
          </cell>
        </row>
        <row r="14">
          <cell r="A14">
            <v>10103</v>
          </cell>
          <cell r="B14" t="str">
            <v>MAGHAJI SCOOTERHOUSE</v>
          </cell>
          <cell r="C14" t="str">
            <v>BANGALORE</v>
          </cell>
          <cell r="D14" t="str">
            <v>BANGALORE</v>
          </cell>
          <cell r="E14" t="str">
            <v>Karnataka</v>
          </cell>
          <cell r="F14">
            <v>1122</v>
          </cell>
        </row>
        <row r="15">
          <cell r="A15">
            <v>10105</v>
          </cell>
          <cell r="B15" t="str">
            <v>MOPED'S HOUSE</v>
          </cell>
          <cell r="C15" t="str">
            <v>GUWAHATI</v>
          </cell>
          <cell r="D15" t="str">
            <v>GUWAHATI</v>
          </cell>
          <cell r="E15" t="str">
            <v>Assam</v>
          </cell>
          <cell r="F15">
            <v>1122</v>
          </cell>
        </row>
        <row r="16">
          <cell r="A16">
            <v>10109</v>
          </cell>
          <cell r="B16" t="str">
            <v>NITESH AUTOMOBILES</v>
          </cell>
          <cell r="C16" t="str">
            <v>AHMEDNAGAR</v>
          </cell>
          <cell r="D16" t="str">
            <v>AHMEDNAGAR</v>
          </cell>
          <cell r="E16" t="str">
            <v>Maharashtra</v>
          </cell>
          <cell r="F16">
            <v>1122</v>
          </cell>
        </row>
        <row r="17">
          <cell r="A17">
            <v>10112</v>
          </cell>
          <cell r="B17" t="str">
            <v>ORISSA ENTERPRISES</v>
          </cell>
          <cell r="C17" t="str">
            <v>ROURKELA</v>
          </cell>
          <cell r="D17" t="str">
            <v>ROURKELA</v>
          </cell>
          <cell r="E17" t="str">
            <v>Odisha</v>
          </cell>
          <cell r="F17">
            <v>1122</v>
          </cell>
        </row>
        <row r="18">
          <cell r="A18">
            <v>10126</v>
          </cell>
          <cell r="B18" t="str">
            <v>PRECISSION ENGINEERING WORKS</v>
          </cell>
          <cell r="C18" t="str">
            <v>KOLKATA</v>
          </cell>
          <cell r="D18" t="str">
            <v>KOLKATA</v>
          </cell>
          <cell r="E18" t="str">
            <v>West Bengal</v>
          </cell>
          <cell r="F18">
            <v>1122</v>
          </cell>
        </row>
        <row r="19">
          <cell r="A19">
            <v>10129</v>
          </cell>
          <cell r="B19" t="str">
            <v>SENIOR AUTOMOBILES</v>
          </cell>
          <cell r="C19" t="str">
            <v>ERNAKULAM</v>
          </cell>
          <cell r="D19" t="str">
            <v>ERNAKULAM</v>
          </cell>
          <cell r="E19" t="str">
            <v>Kerala</v>
          </cell>
          <cell r="F19">
            <v>1122</v>
          </cell>
        </row>
        <row r="20">
          <cell r="A20">
            <v>10132</v>
          </cell>
          <cell r="B20" t="str">
            <v>SHUBHAM AGENCIES</v>
          </cell>
          <cell r="C20" t="str">
            <v>JAIPUR</v>
          </cell>
          <cell r="D20" t="str">
            <v>JAIPUR</v>
          </cell>
          <cell r="E20" t="str">
            <v>Rajasthan</v>
          </cell>
          <cell r="F20">
            <v>1122</v>
          </cell>
        </row>
        <row r="21">
          <cell r="A21">
            <v>10133</v>
          </cell>
          <cell r="B21" t="str">
            <v>SOURABH AUTO AGENCY</v>
          </cell>
          <cell r="C21" t="str">
            <v>JAIPUR</v>
          </cell>
          <cell r="D21" t="str">
            <v>JAIPUR</v>
          </cell>
          <cell r="E21" t="str">
            <v>Rajasthan</v>
          </cell>
          <cell r="F21">
            <v>1122</v>
          </cell>
        </row>
        <row r="22">
          <cell r="A22">
            <v>10136</v>
          </cell>
          <cell r="B22" t="str">
            <v>SUMIT ENTERPRISES</v>
          </cell>
          <cell r="C22" t="str">
            <v>AURANGABAD</v>
          </cell>
          <cell r="D22" t="str">
            <v>AURANGABAD</v>
          </cell>
          <cell r="E22" t="str">
            <v>Maharashtra</v>
          </cell>
          <cell r="F22">
            <v>1122</v>
          </cell>
        </row>
        <row r="23">
          <cell r="A23">
            <v>10137</v>
          </cell>
          <cell r="B23" t="str">
            <v>SUSEE AUTO  SPARES (P) LTD</v>
          </cell>
          <cell r="C23" t="str">
            <v>MADURAI</v>
          </cell>
          <cell r="D23" t="str">
            <v>MADURAI</v>
          </cell>
          <cell r="E23" t="str">
            <v>Tamil Nadu</v>
          </cell>
          <cell r="F23">
            <v>1122</v>
          </cell>
        </row>
        <row r="24">
          <cell r="A24">
            <v>10138</v>
          </cell>
          <cell r="B24" t="str">
            <v>SHANKESHWAR AUTO SPARES</v>
          </cell>
          <cell r="C24" t="str">
            <v>PUNE</v>
          </cell>
          <cell r="D24" t="str">
            <v>PUNE</v>
          </cell>
          <cell r="E24" t="str">
            <v>Maharashtra</v>
          </cell>
          <cell r="F24">
            <v>1122</v>
          </cell>
        </row>
        <row r="25">
          <cell r="A25">
            <v>10139</v>
          </cell>
          <cell r="B25" t="str">
            <v>TRIPTI SALES CORPORATION</v>
          </cell>
          <cell r="C25" t="str">
            <v>RAIPUR</v>
          </cell>
          <cell r="D25" t="str">
            <v>RAIPUR</v>
          </cell>
          <cell r="E25" t="str">
            <v>Chhattisgarh</v>
          </cell>
          <cell r="F25">
            <v>1122</v>
          </cell>
        </row>
        <row r="26">
          <cell r="A26">
            <v>10142</v>
          </cell>
          <cell r="B26" t="str">
            <v>VASANTI ENTERPRISES</v>
          </cell>
          <cell r="C26" t="str">
            <v>JALGAON</v>
          </cell>
          <cell r="D26" t="str">
            <v>JALGAON</v>
          </cell>
          <cell r="E26" t="str">
            <v>Maharashtra</v>
          </cell>
          <cell r="F26">
            <v>1122</v>
          </cell>
        </row>
        <row r="27">
          <cell r="A27">
            <v>10143</v>
          </cell>
          <cell r="B27" t="str">
            <v>VICTORIA AUTOMOTIVE</v>
          </cell>
          <cell r="C27" t="str">
            <v>NEW DELHI</v>
          </cell>
          <cell r="D27" t="str">
            <v>NEW DELHI</v>
          </cell>
          <cell r="E27" t="str">
            <v>Delhi</v>
          </cell>
          <cell r="F27">
            <v>1122</v>
          </cell>
        </row>
        <row r="28">
          <cell r="A28">
            <v>10144</v>
          </cell>
          <cell r="B28" t="str">
            <v>VIRENDRA TRADERS</v>
          </cell>
          <cell r="C28" t="str">
            <v>KOTA</v>
          </cell>
          <cell r="D28" t="str">
            <v>KOTA</v>
          </cell>
          <cell r="E28" t="str">
            <v>Rajasthan</v>
          </cell>
          <cell r="F28">
            <v>1122</v>
          </cell>
        </row>
        <row r="29">
          <cell r="A29">
            <v>10145</v>
          </cell>
          <cell r="B29" t="str">
            <v>VISHNU AUTOMOBILES</v>
          </cell>
          <cell r="C29" t="str">
            <v>NANDED</v>
          </cell>
          <cell r="D29" t="str">
            <v>NANDED</v>
          </cell>
          <cell r="E29" t="str">
            <v>Maharashtra</v>
          </cell>
          <cell r="F29">
            <v>1122</v>
          </cell>
        </row>
        <row r="30">
          <cell r="A30">
            <v>10148</v>
          </cell>
          <cell r="B30" t="str">
            <v>AMRUTH  AUTO SPARES</v>
          </cell>
          <cell r="C30" t="str">
            <v>TRIVANDRUM</v>
          </cell>
          <cell r="D30" t="str">
            <v>TRIVANDRUM</v>
          </cell>
          <cell r="E30" t="str">
            <v>Kerala</v>
          </cell>
          <cell r="F30">
            <v>1122</v>
          </cell>
        </row>
        <row r="31">
          <cell r="A31">
            <v>10152</v>
          </cell>
          <cell r="B31" t="str">
            <v>AUTO EMPORIUM</v>
          </cell>
          <cell r="C31" t="str">
            <v>SHILLONG</v>
          </cell>
          <cell r="D31" t="str">
            <v>SHILLONG</v>
          </cell>
          <cell r="E31" t="str">
            <v>Megalaya</v>
          </cell>
          <cell r="F31">
            <v>1122</v>
          </cell>
        </row>
        <row r="32">
          <cell r="A32">
            <v>10153</v>
          </cell>
          <cell r="B32" t="str">
            <v>AUTO POINT</v>
          </cell>
          <cell r="C32" t="str">
            <v>NAGPUR</v>
          </cell>
          <cell r="D32" t="str">
            <v>NAGPUR</v>
          </cell>
          <cell r="E32" t="str">
            <v>Maharashtra</v>
          </cell>
          <cell r="F32">
            <v>1122</v>
          </cell>
        </row>
        <row r="33">
          <cell r="A33">
            <v>10159</v>
          </cell>
          <cell r="B33" t="str">
            <v>AUTO NEEDS</v>
          </cell>
          <cell r="C33" t="str">
            <v>AHMEDABAD</v>
          </cell>
          <cell r="D33" t="str">
            <v>AHMEDABAD</v>
          </cell>
          <cell r="E33" t="str">
            <v>Gujarat</v>
          </cell>
          <cell r="F33">
            <v>1122</v>
          </cell>
        </row>
        <row r="34">
          <cell r="A34">
            <v>10167</v>
          </cell>
          <cell r="B34" t="str">
            <v>BHARAT AUTO ACCESSORIES</v>
          </cell>
          <cell r="C34" t="str">
            <v>PATNA</v>
          </cell>
          <cell r="D34" t="str">
            <v>PATNA</v>
          </cell>
          <cell r="E34" t="str">
            <v>Bihar</v>
          </cell>
          <cell r="F34">
            <v>1122</v>
          </cell>
        </row>
        <row r="35">
          <cell r="A35">
            <v>10168</v>
          </cell>
          <cell r="B35" t="str">
            <v>CHAVAN DISTRIBUTORS</v>
          </cell>
          <cell r="C35" t="str">
            <v>SOLAPUR</v>
          </cell>
          <cell r="D35" t="str">
            <v>SOLAPUR</v>
          </cell>
          <cell r="E35" t="str">
            <v>Maharashtra</v>
          </cell>
          <cell r="F35">
            <v>1122</v>
          </cell>
        </row>
        <row r="36">
          <cell r="A36">
            <v>10173</v>
          </cell>
          <cell r="B36" t="str">
            <v>ENGINEERING ENTERPRISES</v>
          </cell>
          <cell r="C36" t="str">
            <v>GUWAHATI</v>
          </cell>
          <cell r="D36" t="str">
            <v>GUWAHATI</v>
          </cell>
          <cell r="E36" t="str">
            <v>Assam</v>
          </cell>
          <cell r="F36">
            <v>1122</v>
          </cell>
        </row>
        <row r="37">
          <cell r="A37">
            <v>10174</v>
          </cell>
          <cell r="B37" t="str">
            <v>FATIMA MOTORS</v>
          </cell>
          <cell r="C37" t="str">
            <v>THRISSUR</v>
          </cell>
          <cell r="D37" t="str">
            <v>THRISSUR</v>
          </cell>
          <cell r="E37" t="str">
            <v>Kerala</v>
          </cell>
          <cell r="F37">
            <v>1122</v>
          </cell>
        </row>
        <row r="38">
          <cell r="A38">
            <v>10176</v>
          </cell>
          <cell r="B38" t="str">
            <v>FRIENDS AUTOMOBILES</v>
          </cell>
          <cell r="C38" t="str">
            <v>GORAKHPUR</v>
          </cell>
          <cell r="D38" t="str">
            <v>GORAKHPUR</v>
          </cell>
          <cell r="E38" t="str">
            <v>Uttar Pradesh</v>
          </cell>
          <cell r="F38">
            <v>1122</v>
          </cell>
        </row>
        <row r="39">
          <cell r="A39">
            <v>10180</v>
          </cell>
          <cell r="B39" t="str">
            <v>GOYAL AUTO SPARES</v>
          </cell>
          <cell r="C39" t="str">
            <v>PATNA</v>
          </cell>
          <cell r="D39" t="str">
            <v>PATNA</v>
          </cell>
          <cell r="E39" t="str">
            <v>Bihar</v>
          </cell>
          <cell r="F39">
            <v>1122</v>
          </cell>
        </row>
        <row r="40">
          <cell r="A40">
            <v>10183</v>
          </cell>
          <cell r="B40" t="str">
            <v>HARISH AUTOMOBILES</v>
          </cell>
          <cell r="C40" t="str">
            <v>NEW DELHI</v>
          </cell>
          <cell r="D40" t="str">
            <v>NEW DELHI</v>
          </cell>
          <cell r="E40" t="str">
            <v>Delhi</v>
          </cell>
          <cell r="F40">
            <v>1122</v>
          </cell>
        </row>
        <row r="41">
          <cell r="A41">
            <v>10184</v>
          </cell>
          <cell r="B41" t="str">
            <v>HIMANSHU MOTORS</v>
          </cell>
          <cell r="C41" t="str">
            <v>HYDERABAD</v>
          </cell>
          <cell r="D41" t="str">
            <v>HYDERABAD</v>
          </cell>
          <cell r="E41" t="str">
            <v>Telangana</v>
          </cell>
          <cell r="F41">
            <v>1122</v>
          </cell>
        </row>
        <row r="42">
          <cell r="A42">
            <v>10185</v>
          </cell>
          <cell r="B42" t="str">
            <v>HI-TECH AUTO DISTRIBUTORS</v>
          </cell>
          <cell r="C42" t="str">
            <v>BANGALORE</v>
          </cell>
          <cell r="D42" t="str">
            <v>BANGALORE</v>
          </cell>
          <cell r="E42" t="str">
            <v>Karnataka</v>
          </cell>
          <cell r="F42">
            <v>1122</v>
          </cell>
        </row>
        <row r="43">
          <cell r="A43">
            <v>10186</v>
          </cell>
          <cell r="B43" t="str">
            <v>HOTWANI AUTO AGENCIES</v>
          </cell>
          <cell r="C43" t="str">
            <v>RAIPUR</v>
          </cell>
          <cell r="D43" t="str">
            <v>RAIPUR</v>
          </cell>
          <cell r="E43" t="str">
            <v>Chhattisgarh</v>
          </cell>
          <cell r="F43">
            <v>1122</v>
          </cell>
        </row>
        <row r="44">
          <cell r="A44">
            <v>10187</v>
          </cell>
          <cell r="B44" t="str">
            <v>INDUS INDIA</v>
          </cell>
          <cell r="C44" t="str">
            <v>ERNAKULAM</v>
          </cell>
          <cell r="D44" t="str">
            <v>ERNAKULAM</v>
          </cell>
          <cell r="E44" t="str">
            <v>Kerala</v>
          </cell>
          <cell r="F44">
            <v>1122</v>
          </cell>
        </row>
        <row r="45">
          <cell r="A45">
            <v>10189</v>
          </cell>
          <cell r="B45" t="str">
            <v>JAGDISH TYRETRADING CO</v>
          </cell>
          <cell r="C45" t="str">
            <v>FORBISGANJ</v>
          </cell>
          <cell r="D45" t="str">
            <v>FORBISGANJ</v>
          </cell>
          <cell r="E45" t="str">
            <v>Bihar</v>
          </cell>
          <cell r="F45">
            <v>1122</v>
          </cell>
        </row>
        <row r="46">
          <cell r="A46">
            <v>10191</v>
          </cell>
          <cell r="B46" t="str">
            <v>JAGADAMBA AUTO AGENCIES UNIT- II</v>
          </cell>
          <cell r="C46" t="str">
            <v>COIMBATORE</v>
          </cell>
          <cell r="D46" t="str">
            <v>COIMBATORE</v>
          </cell>
          <cell r="E46" t="str">
            <v>Tamil Nadu</v>
          </cell>
          <cell r="F46">
            <v>1122</v>
          </cell>
        </row>
        <row r="47">
          <cell r="A47">
            <v>10192</v>
          </cell>
          <cell r="B47" t="str">
            <v>JAGADAMBA  AUTO AGENCIES</v>
          </cell>
          <cell r="C47" t="str">
            <v>ERNAKULAM</v>
          </cell>
          <cell r="D47" t="str">
            <v>ERNAKULAM</v>
          </cell>
          <cell r="E47" t="str">
            <v>Kerala</v>
          </cell>
          <cell r="F47">
            <v>1122</v>
          </cell>
        </row>
        <row r="48">
          <cell r="A48">
            <v>10194</v>
          </cell>
          <cell r="B48" t="str">
            <v>KALRA ENTERPRISES</v>
          </cell>
          <cell r="C48" t="str">
            <v>JALANDHAR</v>
          </cell>
          <cell r="D48" t="str">
            <v>JALANDHAR</v>
          </cell>
          <cell r="E48" t="str">
            <v>Punjab</v>
          </cell>
          <cell r="F48">
            <v>1122</v>
          </cell>
        </row>
        <row r="49">
          <cell r="A49">
            <v>10196</v>
          </cell>
          <cell r="B49" t="str">
            <v>KARAN AUTOMOBILES</v>
          </cell>
          <cell r="C49" t="str">
            <v>AKOLA</v>
          </cell>
          <cell r="D49" t="str">
            <v>AKOLA</v>
          </cell>
          <cell r="E49" t="str">
            <v>Maharashtra</v>
          </cell>
          <cell r="F49">
            <v>1122</v>
          </cell>
        </row>
        <row r="50">
          <cell r="A50">
            <v>10202</v>
          </cell>
          <cell r="B50" t="str">
            <v>MAHAVIR MARKETING</v>
          </cell>
          <cell r="C50" t="str">
            <v>SURAT</v>
          </cell>
          <cell r="D50" t="str">
            <v>SURAT</v>
          </cell>
          <cell r="E50" t="str">
            <v>Gujarat</v>
          </cell>
          <cell r="F50">
            <v>1122</v>
          </cell>
        </row>
        <row r="51">
          <cell r="A51">
            <v>10205</v>
          </cell>
          <cell r="B51" t="str">
            <v>NEW AUTO STORES</v>
          </cell>
          <cell r="C51" t="str">
            <v>PATNA</v>
          </cell>
          <cell r="D51" t="str">
            <v>PATNA</v>
          </cell>
          <cell r="E51" t="str">
            <v>Bihar</v>
          </cell>
          <cell r="F51">
            <v>1122</v>
          </cell>
        </row>
        <row r="52">
          <cell r="A52">
            <v>10207</v>
          </cell>
          <cell r="B52" t="str">
            <v>NITIN SCOOTER WORKS</v>
          </cell>
          <cell r="C52" t="str">
            <v>PUNE</v>
          </cell>
          <cell r="D52" t="str">
            <v>PUNE</v>
          </cell>
          <cell r="E52" t="str">
            <v>Maharashtra</v>
          </cell>
          <cell r="F52">
            <v>1122</v>
          </cell>
        </row>
        <row r="53">
          <cell r="A53">
            <v>10223</v>
          </cell>
          <cell r="B53" t="str">
            <v>PARTS 'N'PARTS</v>
          </cell>
          <cell r="C53" t="str">
            <v>NAGPUR</v>
          </cell>
          <cell r="D53" t="str">
            <v>NAGPUR</v>
          </cell>
          <cell r="E53" t="str">
            <v>Maharashtra</v>
          </cell>
          <cell r="F53">
            <v>1122</v>
          </cell>
        </row>
        <row r="54">
          <cell r="A54">
            <v>10228</v>
          </cell>
          <cell r="B54" t="str">
            <v>POOMKUDY AGENCIES PVT.LTD.</v>
          </cell>
          <cell r="C54" t="str">
            <v>BANGALORE</v>
          </cell>
          <cell r="D54" t="str">
            <v>BANGALORE</v>
          </cell>
          <cell r="E54" t="str">
            <v>Karnataka</v>
          </cell>
          <cell r="F54">
            <v>1122</v>
          </cell>
        </row>
        <row r="55">
          <cell r="A55">
            <v>10229</v>
          </cell>
          <cell r="B55" t="str">
            <v>POOMKUDY AGENCIES PVT.LTD.</v>
          </cell>
          <cell r="C55" t="str">
            <v>MANGALORE</v>
          </cell>
          <cell r="D55" t="str">
            <v>MANGALORE</v>
          </cell>
          <cell r="E55" t="str">
            <v>Karnataka</v>
          </cell>
          <cell r="F55">
            <v>1122</v>
          </cell>
        </row>
        <row r="56">
          <cell r="A56">
            <v>10230</v>
          </cell>
          <cell r="B56" t="str">
            <v>POOMKUDY AGENCIES PVT.LTD.</v>
          </cell>
          <cell r="C56" t="str">
            <v>HUBLI</v>
          </cell>
          <cell r="D56" t="str">
            <v>HUBLI</v>
          </cell>
          <cell r="E56" t="str">
            <v>Karnataka</v>
          </cell>
          <cell r="F56">
            <v>1122</v>
          </cell>
        </row>
        <row r="57">
          <cell r="A57">
            <v>10231</v>
          </cell>
          <cell r="B57" t="str">
            <v>POOMKUDY AGENCIES PVT.LTD.</v>
          </cell>
          <cell r="C57" t="str">
            <v>ERNAKULAM</v>
          </cell>
          <cell r="D57" t="str">
            <v>ERNAKULAM</v>
          </cell>
          <cell r="E57" t="str">
            <v>Kerala</v>
          </cell>
          <cell r="F57">
            <v>1122</v>
          </cell>
        </row>
        <row r="58">
          <cell r="A58">
            <v>10232</v>
          </cell>
          <cell r="B58" t="str">
            <v>POOMKUDY AGENCIES PVT.LTD.</v>
          </cell>
          <cell r="C58" t="str">
            <v>CALICUT</v>
          </cell>
          <cell r="D58" t="str">
            <v>CALICUT</v>
          </cell>
          <cell r="E58" t="str">
            <v>Kerala</v>
          </cell>
          <cell r="F58">
            <v>1122</v>
          </cell>
        </row>
        <row r="59">
          <cell r="A59">
            <v>10239</v>
          </cell>
          <cell r="B59" t="str">
            <v>RANI SATI AUTO SPARES</v>
          </cell>
          <cell r="C59" t="str">
            <v>BHAGALPUR</v>
          </cell>
          <cell r="D59" t="str">
            <v>BHAGALPUR</v>
          </cell>
          <cell r="E59" t="str">
            <v>Bihar</v>
          </cell>
          <cell r="F59">
            <v>1122</v>
          </cell>
        </row>
        <row r="60">
          <cell r="A60">
            <v>10243</v>
          </cell>
          <cell r="B60" t="str">
            <v>RAVI TRADERS</v>
          </cell>
          <cell r="C60" t="str">
            <v>RAJKOT</v>
          </cell>
          <cell r="D60" t="str">
            <v>RAJKOT</v>
          </cell>
          <cell r="E60" t="str">
            <v>Gujarat</v>
          </cell>
          <cell r="F60">
            <v>1122</v>
          </cell>
        </row>
        <row r="61">
          <cell r="A61">
            <v>10244</v>
          </cell>
          <cell r="B61" t="str">
            <v>RITU AUTOMOBILES</v>
          </cell>
          <cell r="C61" t="str">
            <v>CUTTACK</v>
          </cell>
          <cell r="D61" t="str">
            <v>CUTTACK</v>
          </cell>
          <cell r="E61" t="str">
            <v>Odisha</v>
          </cell>
          <cell r="F61">
            <v>1122</v>
          </cell>
        </row>
        <row r="62">
          <cell r="A62">
            <v>10254</v>
          </cell>
          <cell r="B62" t="str">
            <v>SAMANTA TRADERS</v>
          </cell>
          <cell r="C62" t="str">
            <v>BERHAMPUR</v>
          </cell>
          <cell r="D62" t="str">
            <v>BERHAMPUR</v>
          </cell>
          <cell r="E62" t="str">
            <v>Odisha</v>
          </cell>
          <cell r="F62">
            <v>1122</v>
          </cell>
        </row>
        <row r="63">
          <cell r="A63">
            <v>10258</v>
          </cell>
          <cell r="B63" t="str">
            <v>SHIVA AUTO AGENCIES</v>
          </cell>
          <cell r="C63" t="str">
            <v>MEERUT</v>
          </cell>
          <cell r="D63" t="str">
            <v>MEERUT</v>
          </cell>
          <cell r="E63" t="str">
            <v>Uttar Pradesh</v>
          </cell>
          <cell r="F63">
            <v>1122</v>
          </cell>
        </row>
        <row r="64">
          <cell r="A64">
            <v>10261</v>
          </cell>
          <cell r="B64" t="str">
            <v>SHREE GANESH AUTOMOBILES</v>
          </cell>
          <cell r="C64" t="str">
            <v>NASHIK</v>
          </cell>
          <cell r="D64" t="str">
            <v>NASHIK</v>
          </cell>
          <cell r="E64" t="str">
            <v>Maharashtra</v>
          </cell>
          <cell r="F64">
            <v>1122</v>
          </cell>
        </row>
        <row r="65">
          <cell r="A65">
            <v>10263</v>
          </cell>
          <cell r="B65" t="str">
            <v>SHRI RAJESHWARI DISTRIBUTORS</v>
          </cell>
          <cell r="C65" t="str">
            <v>CHENNAI</v>
          </cell>
          <cell r="D65" t="str">
            <v>CHENNAI</v>
          </cell>
          <cell r="E65" t="str">
            <v>Tamil Nadu</v>
          </cell>
          <cell r="F65">
            <v>1122</v>
          </cell>
        </row>
        <row r="66">
          <cell r="A66">
            <v>10266</v>
          </cell>
          <cell r="B66" t="str">
            <v>SWASTIK AGENCY</v>
          </cell>
          <cell r="C66" t="str">
            <v>AURANGABAD</v>
          </cell>
          <cell r="D66" t="str">
            <v>AURANGABAD</v>
          </cell>
          <cell r="E66" t="str">
            <v>Maharashtra</v>
          </cell>
          <cell r="F66">
            <v>1122</v>
          </cell>
        </row>
        <row r="67">
          <cell r="A67">
            <v>10271</v>
          </cell>
          <cell r="B67" t="str">
            <v>SAROJ AUTO PARTS</v>
          </cell>
          <cell r="C67" t="str">
            <v>MUMBAI</v>
          </cell>
          <cell r="D67" t="str">
            <v>MUMBAI</v>
          </cell>
          <cell r="E67" t="str">
            <v>Maharashtra</v>
          </cell>
          <cell r="F67">
            <v>1122</v>
          </cell>
        </row>
        <row r="68">
          <cell r="A68">
            <v>10287</v>
          </cell>
          <cell r="B68" t="str">
            <v>VIRAT AUTOAGENCY</v>
          </cell>
          <cell r="C68" t="str">
            <v>BHAVNAGAR</v>
          </cell>
          <cell r="D68" t="str">
            <v>BHAVNAGAR</v>
          </cell>
          <cell r="E68" t="str">
            <v>Gujarat</v>
          </cell>
          <cell r="F68">
            <v>1122</v>
          </cell>
        </row>
        <row r="69">
          <cell r="A69">
            <v>10290</v>
          </cell>
          <cell r="B69" t="str">
            <v>BHAGWATI MOTORS</v>
          </cell>
          <cell r="C69" t="str">
            <v>GHAZIABAD</v>
          </cell>
          <cell r="D69" t="str">
            <v>GHAZIABAD</v>
          </cell>
          <cell r="E69" t="str">
            <v>Uttar Pradesh</v>
          </cell>
          <cell r="F69">
            <v>1122</v>
          </cell>
        </row>
        <row r="70">
          <cell r="A70">
            <v>10295</v>
          </cell>
          <cell r="B70" t="str">
            <v>VIJAYALAKSHMI TRADERS</v>
          </cell>
          <cell r="C70" t="str">
            <v>VIJAYAWADA</v>
          </cell>
          <cell r="D70" t="str">
            <v>VIJAYAWADA</v>
          </cell>
          <cell r="E70" t="str">
            <v>Andra Pradesh</v>
          </cell>
          <cell r="F70">
            <v>1122</v>
          </cell>
        </row>
        <row r="71">
          <cell r="A71">
            <v>10305</v>
          </cell>
          <cell r="B71" t="str">
            <v>A M ENTERPRISE</v>
          </cell>
          <cell r="C71" t="str">
            <v>TRIPURA</v>
          </cell>
          <cell r="D71" t="str">
            <v>TRIPURA</v>
          </cell>
          <cell r="E71" t="str">
            <v>Tripura</v>
          </cell>
          <cell r="F71">
            <v>1122</v>
          </cell>
        </row>
        <row r="72">
          <cell r="A72">
            <v>10399</v>
          </cell>
          <cell r="B72" t="str">
            <v>DURGA  AUTOMOBILES</v>
          </cell>
          <cell r="C72" t="str">
            <v>SILCHAR</v>
          </cell>
          <cell r="D72" t="str">
            <v>SILCHAR</v>
          </cell>
          <cell r="E72" t="str">
            <v>Assam</v>
          </cell>
          <cell r="F72">
            <v>1122</v>
          </cell>
        </row>
        <row r="73">
          <cell r="A73">
            <v>10418</v>
          </cell>
          <cell r="B73" t="str">
            <v>SAGAR SCOOTER HOUSE</v>
          </cell>
          <cell r="C73" t="str">
            <v>NEW DELHI</v>
          </cell>
          <cell r="D73" t="str">
            <v>NEW DELHI</v>
          </cell>
          <cell r="E73" t="str">
            <v>Delhi</v>
          </cell>
          <cell r="F73">
            <v>1122</v>
          </cell>
        </row>
        <row r="74">
          <cell r="A74">
            <v>10496</v>
          </cell>
          <cell r="B74" t="str">
            <v>MAHARAJA TRADE LINKS</v>
          </cell>
          <cell r="C74" t="str">
            <v>MUMBAI</v>
          </cell>
          <cell r="D74" t="str">
            <v>MUMBAI</v>
          </cell>
          <cell r="E74" t="str">
            <v>Maharashtra</v>
          </cell>
          <cell r="F74">
            <v>1122</v>
          </cell>
        </row>
        <row r="75">
          <cell r="A75">
            <v>10509</v>
          </cell>
          <cell r="B75" t="str">
            <v>AUTO &amp; MACHINERY HOUSE</v>
          </cell>
          <cell r="C75" t="str">
            <v>ROHTAK</v>
          </cell>
          <cell r="D75" t="str">
            <v>ROHTAK</v>
          </cell>
          <cell r="E75" t="str">
            <v>Haryana</v>
          </cell>
          <cell r="F75">
            <v>1122</v>
          </cell>
        </row>
        <row r="76">
          <cell r="A76">
            <v>10638</v>
          </cell>
          <cell r="B76" t="str">
            <v>JAI MATA DI SCOOTERS</v>
          </cell>
          <cell r="C76" t="str">
            <v>BHOPAL</v>
          </cell>
          <cell r="D76" t="str">
            <v>BHOPAL</v>
          </cell>
          <cell r="E76" t="str">
            <v>Madhya Pradesh</v>
          </cell>
          <cell r="F76">
            <v>1122</v>
          </cell>
        </row>
        <row r="77">
          <cell r="A77">
            <v>10684</v>
          </cell>
          <cell r="B77" t="str">
            <v>ANAND AUTO CORPORATION</v>
          </cell>
          <cell r="C77" t="str">
            <v>CHENNAI</v>
          </cell>
          <cell r="D77" t="str">
            <v>CHENNAI</v>
          </cell>
          <cell r="E77" t="str">
            <v>Tamil Nadu</v>
          </cell>
          <cell r="F77">
            <v>1122</v>
          </cell>
        </row>
        <row r="78">
          <cell r="A78">
            <v>10687</v>
          </cell>
          <cell r="B78" t="str">
            <v>SRI CHELLAM ENTERPRISES</v>
          </cell>
          <cell r="C78" t="str">
            <v>MADURAI</v>
          </cell>
          <cell r="D78" t="str">
            <v>MADURAI</v>
          </cell>
          <cell r="E78" t="str">
            <v>Tamil Nadu</v>
          </cell>
          <cell r="F78">
            <v>1122</v>
          </cell>
        </row>
        <row r="79">
          <cell r="A79">
            <v>10709</v>
          </cell>
          <cell r="B79" t="str">
            <v>AGARWAL BUSINESS CENTRE</v>
          </cell>
          <cell r="C79" t="str">
            <v>JAIPUR</v>
          </cell>
          <cell r="D79" t="str">
            <v>JAIPUR</v>
          </cell>
          <cell r="E79" t="str">
            <v>Rajasthan</v>
          </cell>
          <cell r="F79">
            <v>1122</v>
          </cell>
        </row>
        <row r="80">
          <cell r="A80">
            <v>10717</v>
          </cell>
          <cell r="B80" t="str">
            <v>SHIVA OIL TRADERS</v>
          </cell>
          <cell r="C80" t="str">
            <v>GHAZIABAD</v>
          </cell>
          <cell r="D80" t="str">
            <v>GHAZIABAD</v>
          </cell>
          <cell r="E80" t="str">
            <v>Uttar Pradesh</v>
          </cell>
          <cell r="F80">
            <v>1122</v>
          </cell>
        </row>
        <row r="81">
          <cell r="A81">
            <v>10718</v>
          </cell>
          <cell r="B81" t="str">
            <v>VOHRA DISTRIBUTORS</v>
          </cell>
          <cell r="C81" t="str">
            <v>RAIPUR</v>
          </cell>
          <cell r="D81" t="str">
            <v>RAIPUR</v>
          </cell>
          <cell r="E81" t="str">
            <v>Chhattisgarh</v>
          </cell>
          <cell r="F81">
            <v>1122</v>
          </cell>
        </row>
        <row r="82">
          <cell r="A82">
            <v>10767</v>
          </cell>
          <cell r="B82" t="str">
            <v>SHIV SHAKTI AUTOMOTIVE</v>
          </cell>
          <cell r="C82" t="str">
            <v>DELHI</v>
          </cell>
          <cell r="D82" t="str">
            <v>DELHI</v>
          </cell>
          <cell r="E82" t="str">
            <v>Delhi</v>
          </cell>
          <cell r="F82">
            <v>1122</v>
          </cell>
        </row>
        <row r="83">
          <cell r="A83">
            <v>10792</v>
          </cell>
          <cell r="B83" t="str">
            <v>R S AUTOMOTIVE</v>
          </cell>
          <cell r="C83" t="str">
            <v>NAGPUR</v>
          </cell>
          <cell r="D83" t="str">
            <v>NAGPUR</v>
          </cell>
          <cell r="E83" t="str">
            <v>Maharashtra</v>
          </cell>
          <cell r="F83">
            <v>1122</v>
          </cell>
        </row>
        <row r="84">
          <cell r="A84">
            <v>10827</v>
          </cell>
          <cell r="B84" t="str">
            <v>SAJJAN AUTO IMPEX</v>
          </cell>
          <cell r="C84" t="str">
            <v>PATNA</v>
          </cell>
          <cell r="D84" t="str">
            <v>PATNA</v>
          </cell>
          <cell r="E84" t="str">
            <v>Bihar</v>
          </cell>
          <cell r="F84">
            <v>1122</v>
          </cell>
        </row>
        <row r="85">
          <cell r="A85">
            <v>10933</v>
          </cell>
          <cell r="B85" t="str">
            <v>BAJAJ AUTO SPARES</v>
          </cell>
          <cell r="C85" t="str">
            <v>LUCKNOW</v>
          </cell>
          <cell r="D85" t="str">
            <v>LUCKNOW</v>
          </cell>
          <cell r="E85" t="str">
            <v>Uttar Pradesh</v>
          </cell>
          <cell r="F85">
            <v>1122</v>
          </cell>
        </row>
        <row r="86">
          <cell r="A86">
            <v>10934</v>
          </cell>
          <cell r="B86" t="str">
            <v>VISHWANATH ENTERPRICES</v>
          </cell>
          <cell r="C86" t="str">
            <v>KANPUR</v>
          </cell>
          <cell r="D86" t="str">
            <v>KANPUR</v>
          </cell>
          <cell r="E86" t="str">
            <v>Uttar Pradesh</v>
          </cell>
          <cell r="F86">
            <v>1122</v>
          </cell>
        </row>
        <row r="87">
          <cell r="A87">
            <v>10939</v>
          </cell>
          <cell r="B87" t="str">
            <v>RELIABLE AUTO CARE</v>
          </cell>
          <cell r="C87" t="str">
            <v>LUCKNOW</v>
          </cell>
          <cell r="D87" t="str">
            <v>LUCKNOW</v>
          </cell>
          <cell r="E87" t="str">
            <v>Uttar Pradesh</v>
          </cell>
          <cell r="F87">
            <v>1122</v>
          </cell>
        </row>
        <row r="88">
          <cell r="A88">
            <v>11035</v>
          </cell>
          <cell r="B88" t="str">
            <v>ROHIT AUTOMOTIVE AGENCIES</v>
          </cell>
          <cell r="C88" t="str">
            <v>CHENNAI</v>
          </cell>
          <cell r="D88" t="str">
            <v>CHENNAI</v>
          </cell>
          <cell r="E88" t="str">
            <v>Tamil Nadu</v>
          </cell>
          <cell r="F88">
            <v>1122</v>
          </cell>
        </row>
        <row r="89">
          <cell r="A89">
            <v>11054</v>
          </cell>
          <cell r="B89" t="str">
            <v>SURAJ ENTERPRISE</v>
          </cell>
          <cell r="C89" t="str">
            <v>GUWAHATI</v>
          </cell>
          <cell r="D89" t="str">
            <v>GUWAHATI</v>
          </cell>
          <cell r="E89" t="str">
            <v>Assam</v>
          </cell>
          <cell r="F89">
            <v>1122</v>
          </cell>
        </row>
        <row r="90">
          <cell r="A90">
            <v>11056</v>
          </cell>
          <cell r="B90" t="str">
            <v>SUHANI ENTERPRISES</v>
          </cell>
          <cell r="C90" t="str">
            <v>LUCKNOW</v>
          </cell>
          <cell r="D90" t="str">
            <v>LUCKNOW</v>
          </cell>
          <cell r="E90" t="str">
            <v>Uttar Pradesh</v>
          </cell>
          <cell r="F90">
            <v>1122</v>
          </cell>
        </row>
        <row r="91">
          <cell r="A91">
            <v>11127</v>
          </cell>
          <cell r="B91" t="str">
            <v>SHANKAR AUTO SPARES</v>
          </cell>
          <cell r="C91" t="str">
            <v>PATNA</v>
          </cell>
          <cell r="D91" t="str">
            <v>PATNA</v>
          </cell>
          <cell r="E91" t="str">
            <v>Bihar</v>
          </cell>
          <cell r="F91">
            <v>1122</v>
          </cell>
        </row>
        <row r="92">
          <cell r="A92">
            <v>11679</v>
          </cell>
          <cell r="B92" t="str">
            <v>ANIL AUTO PARTS</v>
          </cell>
          <cell r="C92" t="str">
            <v>JAIPUR</v>
          </cell>
          <cell r="D92" t="str">
            <v>JAIPUR</v>
          </cell>
          <cell r="E92" t="str">
            <v>Rajasthan</v>
          </cell>
          <cell r="F92">
            <v>1122</v>
          </cell>
        </row>
        <row r="93">
          <cell r="A93">
            <v>11689</v>
          </cell>
          <cell r="B93" t="str">
            <v>MAYUR AUTOMOBILES</v>
          </cell>
          <cell r="C93" t="str">
            <v>PUNE</v>
          </cell>
          <cell r="D93" t="str">
            <v>PUNE</v>
          </cell>
          <cell r="E93" t="str">
            <v>Maharashtra</v>
          </cell>
          <cell r="F93">
            <v>1122</v>
          </cell>
        </row>
        <row r="94">
          <cell r="A94">
            <v>11711</v>
          </cell>
          <cell r="B94" t="str">
            <v>SREE SAI MAHADEV MOTORCYCLE SPARES</v>
          </cell>
          <cell r="C94" t="str">
            <v>NELLORE</v>
          </cell>
          <cell r="D94" t="str">
            <v>NELLORE</v>
          </cell>
          <cell r="E94" t="str">
            <v>Andra Pradesh</v>
          </cell>
          <cell r="F94">
            <v>1122</v>
          </cell>
        </row>
        <row r="95">
          <cell r="A95">
            <v>11718</v>
          </cell>
          <cell r="B95" t="str">
            <v>AHUJA AUTO PARTS</v>
          </cell>
          <cell r="C95" t="str">
            <v>INDORE</v>
          </cell>
          <cell r="D95" t="str">
            <v>INDORE</v>
          </cell>
          <cell r="E95" t="str">
            <v>Madhya Pradesh</v>
          </cell>
          <cell r="F95">
            <v>1122</v>
          </cell>
        </row>
        <row r="96">
          <cell r="A96">
            <v>11781</v>
          </cell>
          <cell r="B96" t="str">
            <v>KURUKSHETRA AUTOMOBILE PVT.LTD.</v>
          </cell>
          <cell r="C96" t="str">
            <v>SIRMAUR</v>
          </cell>
          <cell r="D96" t="str">
            <v>SIRMAUR</v>
          </cell>
          <cell r="E96" t="str">
            <v>Himachal Pradesh</v>
          </cell>
          <cell r="F96">
            <v>1122</v>
          </cell>
        </row>
        <row r="97">
          <cell r="A97">
            <v>11782</v>
          </cell>
          <cell r="B97" t="str">
            <v>YATHI MOTORS</v>
          </cell>
          <cell r="C97" t="str">
            <v>SHIMOGA</v>
          </cell>
          <cell r="D97" t="str">
            <v>SHIMOGA</v>
          </cell>
          <cell r="E97" t="str">
            <v>Karnataka</v>
          </cell>
          <cell r="F97">
            <v>1122</v>
          </cell>
        </row>
        <row r="98">
          <cell r="A98">
            <v>11840</v>
          </cell>
          <cell r="B98" t="str">
            <v>AGARWAL AUTO &amp; CARE PVT.LTD.</v>
          </cell>
          <cell r="C98" t="str">
            <v>SATNA</v>
          </cell>
          <cell r="D98" t="str">
            <v>SATNA</v>
          </cell>
          <cell r="E98" t="str">
            <v>Madhya Pradesh</v>
          </cell>
          <cell r="F98">
            <v>1122</v>
          </cell>
        </row>
        <row r="99">
          <cell r="A99">
            <v>11841</v>
          </cell>
          <cell r="B99" t="str">
            <v>ANAMIKA ENTERPRISES</v>
          </cell>
          <cell r="C99" t="str">
            <v>DEHRADUN</v>
          </cell>
          <cell r="D99" t="str">
            <v>DEHRADUN</v>
          </cell>
          <cell r="E99" t="str">
            <v>Uttarakhand</v>
          </cell>
          <cell r="F99">
            <v>1122</v>
          </cell>
        </row>
        <row r="100">
          <cell r="A100">
            <v>11859</v>
          </cell>
          <cell r="B100" t="str">
            <v>VENKATESH AGENCY</v>
          </cell>
          <cell r="C100" t="str">
            <v>AGARTALA</v>
          </cell>
          <cell r="D100" t="str">
            <v>AGARTALA</v>
          </cell>
          <cell r="E100" t="str">
            <v>Tripura</v>
          </cell>
          <cell r="F100">
            <v>1122</v>
          </cell>
        </row>
        <row r="101">
          <cell r="A101">
            <v>11867</v>
          </cell>
          <cell r="B101" t="str">
            <v>DHAULADHAR DISTRIBUTORS</v>
          </cell>
          <cell r="C101" t="str">
            <v>KANGRA</v>
          </cell>
          <cell r="D101" t="str">
            <v>KANGRA</v>
          </cell>
          <cell r="E101" t="str">
            <v>Himachal Pradesh</v>
          </cell>
          <cell r="F101">
            <v>1122</v>
          </cell>
        </row>
        <row r="102">
          <cell r="A102">
            <v>11898</v>
          </cell>
          <cell r="B102" t="str">
            <v>BHAVANI AUTO DISTRIBUTORS</v>
          </cell>
          <cell r="C102" t="str">
            <v>ERNAKULAM</v>
          </cell>
          <cell r="D102" t="str">
            <v>ERNAKULAM</v>
          </cell>
          <cell r="E102" t="str">
            <v>Kerala</v>
          </cell>
          <cell r="F102">
            <v>1122</v>
          </cell>
        </row>
        <row r="103">
          <cell r="A103">
            <v>11919</v>
          </cell>
          <cell r="B103" t="str">
            <v>JALAN AUTO SPARES</v>
          </cell>
          <cell r="C103" t="str">
            <v>RANCHI</v>
          </cell>
          <cell r="D103" t="str">
            <v>RANCHI</v>
          </cell>
          <cell r="E103" t="str">
            <v>Jharkhand</v>
          </cell>
          <cell r="F103">
            <v>1122</v>
          </cell>
        </row>
        <row r="104">
          <cell r="A104">
            <v>12030</v>
          </cell>
          <cell r="B104" t="str">
            <v>AJMANI AUTOMOBILES</v>
          </cell>
          <cell r="C104" t="str">
            <v>JAMSHEDPUR</v>
          </cell>
          <cell r="D104" t="str">
            <v>JAMSHEDPUR</v>
          </cell>
          <cell r="E104" t="str">
            <v>Jharkhand</v>
          </cell>
          <cell r="F104">
            <v>1122</v>
          </cell>
        </row>
        <row r="105">
          <cell r="A105">
            <v>12042</v>
          </cell>
          <cell r="B105" t="str">
            <v>PRAKASH AUTO HOUSE</v>
          </cell>
          <cell r="C105" t="str">
            <v>PATNA</v>
          </cell>
          <cell r="D105" t="str">
            <v>PATNA</v>
          </cell>
          <cell r="E105" t="str">
            <v>Bihar</v>
          </cell>
          <cell r="F105">
            <v>1122</v>
          </cell>
        </row>
        <row r="106">
          <cell r="A106">
            <v>12044</v>
          </cell>
          <cell r="B106" t="str">
            <v>UMBRELLA CORPORATION</v>
          </cell>
          <cell r="C106" t="str">
            <v>LUDHIANA</v>
          </cell>
          <cell r="D106" t="str">
            <v>LUDHIANA</v>
          </cell>
          <cell r="E106" t="str">
            <v>Punjab</v>
          </cell>
          <cell r="F106">
            <v>1122</v>
          </cell>
        </row>
        <row r="107">
          <cell r="A107">
            <v>12045</v>
          </cell>
          <cell r="B107" t="str">
            <v>COMMERCIAL TRADING CORPORATION</v>
          </cell>
          <cell r="C107" t="str">
            <v>SRINAGAR</v>
          </cell>
          <cell r="D107" t="str">
            <v>SRINAGAR</v>
          </cell>
          <cell r="E107" t="str">
            <v>Jammu &amp; Kashmir</v>
          </cell>
          <cell r="F107">
            <v>1122</v>
          </cell>
        </row>
        <row r="108">
          <cell r="A108">
            <v>12052</v>
          </cell>
          <cell r="B108" t="str">
            <v>PRABHULAL MOHANLAL GHIYA AND CO.</v>
          </cell>
          <cell r="C108" t="str">
            <v>RAJKOT</v>
          </cell>
          <cell r="D108" t="str">
            <v>RAJKOT</v>
          </cell>
          <cell r="E108" t="str">
            <v>Gujarat</v>
          </cell>
          <cell r="F108">
            <v>1122</v>
          </cell>
        </row>
        <row r="109">
          <cell r="A109">
            <v>12053</v>
          </cell>
          <cell r="B109" t="str">
            <v>LOHIA AUTO INDUSTRIES</v>
          </cell>
          <cell r="C109" t="str">
            <v>KASHIPUR</v>
          </cell>
          <cell r="D109" t="str">
            <v>KASHIPUR</v>
          </cell>
          <cell r="E109" t="str">
            <v>Uttarakhand</v>
          </cell>
          <cell r="F109">
            <v>1122</v>
          </cell>
        </row>
        <row r="110">
          <cell r="A110">
            <v>12060</v>
          </cell>
          <cell r="B110" t="str">
            <v>POOMKUDY AGENCIES PVT.LTD.</v>
          </cell>
          <cell r="C110" t="str">
            <v>SHIMOGA</v>
          </cell>
          <cell r="D110" t="str">
            <v>SHIMOGA</v>
          </cell>
          <cell r="E110" t="str">
            <v>Karnataka</v>
          </cell>
          <cell r="F110">
            <v>1122</v>
          </cell>
        </row>
        <row r="111">
          <cell r="A111">
            <v>12087</v>
          </cell>
          <cell r="B111" t="str">
            <v>RAJESWARI AUTOMOBILES</v>
          </cell>
          <cell r="C111" t="str">
            <v>VISAKHAPATNAM</v>
          </cell>
          <cell r="D111" t="str">
            <v>VISAKHAPATNAM</v>
          </cell>
          <cell r="E111" t="str">
            <v>Andra Pradesh</v>
          </cell>
          <cell r="F111">
            <v>1122</v>
          </cell>
        </row>
        <row r="112">
          <cell r="A112">
            <v>12142</v>
          </cell>
          <cell r="B112" t="str">
            <v>OMEX AGENCIES</v>
          </cell>
          <cell r="C112" t="str">
            <v>BHOPAL</v>
          </cell>
          <cell r="D112" t="str">
            <v>BHOPAL</v>
          </cell>
          <cell r="E112" t="str">
            <v>Madhya Pradesh</v>
          </cell>
          <cell r="F112">
            <v>1122</v>
          </cell>
        </row>
        <row r="113">
          <cell r="A113">
            <v>12178</v>
          </cell>
          <cell r="B113" t="str">
            <v>SHUBH LAXMI AUTO DIESEL</v>
          </cell>
          <cell r="C113" t="str">
            <v>GUWAHATI</v>
          </cell>
          <cell r="D113" t="str">
            <v>GUWAHATI</v>
          </cell>
          <cell r="E113" t="str">
            <v>Assam</v>
          </cell>
          <cell r="F113">
            <v>1122</v>
          </cell>
        </row>
        <row r="114">
          <cell r="A114">
            <v>12182</v>
          </cell>
          <cell r="B114" t="str">
            <v>SUDARSHAN MARKETING</v>
          </cell>
          <cell r="C114" t="str">
            <v>INDORE</v>
          </cell>
          <cell r="D114" t="str">
            <v>INDORE</v>
          </cell>
          <cell r="E114" t="str">
            <v>Madhya Pradesh</v>
          </cell>
          <cell r="F114">
            <v>1122</v>
          </cell>
        </row>
        <row r="115">
          <cell r="A115">
            <v>12183</v>
          </cell>
          <cell r="B115" t="str">
            <v>PARSHVANATH AUTO PALACE</v>
          </cell>
          <cell r="C115" t="str">
            <v>SURAT</v>
          </cell>
          <cell r="D115" t="str">
            <v>SURAT</v>
          </cell>
          <cell r="E115" t="str">
            <v>Gujarat</v>
          </cell>
          <cell r="F115">
            <v>1122</v>
          </cell>
        </row>
        <row r="116">
          <cell r="A116">
            <v>12212</v>
          </cell>
          <cell r="B116" t="str">
            <v>HILAL MOTORS</v>
          </cell>
          <cell r="C116" t="str">
            <v>ANANTNAG</v>
          </cell>
          <cell r="D116" t="str">
            <v>ANANTNAG</v>
          </cell>
          <cell r="E116" t="str">
            <v>Jammu &amp; Kashmir</v>
          </cell>
          <cell r="F116">
            <v>1122</v>
          </cell>
        </row>
        <row r="117">
          <cell r="A117">
            <v>12262</v>
          </cell>
          <cell r="B117" t="str">
            <v>SHYAMALA AUTOMOTIVE</v>
          </cell>
          <cell r="C117" t="str">
            <v>HYDERABAD</v>
          </cell>
          <cell r="D117" t="str">
            <v>HYDERABAD</v>
          </cell>
          <cell r="E117" t="str">
            <v>Telangana</v>
          </cell>
          <cell r="F117">
            <v>1122</v>
          </cell>
        </row>
        <row r="118">
          <cell r="A118">
            <v>12272</v>
          </cell>
          <cell r="B118" t="str">
            <v>GEETA SALES</v>
          </cell>
          <cell r="C118" t="str">
            <v>NAGPUR</v>
          </cell>
          <cell r="D118" t="str">
            <v>NAGPUR</v>
          </cell>
          <cell r="E118" t="str">
            <v>Maharashtra</v>
          </cell>
          <cell r="F118">
            <v>1122</v>
          </cell>
        </row>
        <row r="119">
          <cell r="A119">
            <v>12303</v>
          </cell>
          <cell r="B119" t="str">
            <v>JAYSHREE MARKETING</v>
          </cell>
          <cell r="C119" t="str">
            <v>NASHIK</v>
          </cell>
          <cell r="D119" t="str">
            <v>NASHIK</v>
          </cell>
          <cell r="E119" t="str">
            <v>Maharashtra</v>
          </cell>
          <cell r="F119">
            <v>1122</v>
          </cell>
        </row>
        <row r="120">
          <cell r="A120">
            <v>12321</v>
          </cell>
          <cell r="B120" t="str">
            <v>N G SALES CO.</v>
          </cell>
          <cell r="C120" t="str">
            <v>MORADABAD</v>
          </cell>
          <cell r="D120" t="str">
            <v>MORADABAD</v>
          </cell>
          <cell r="E120" t="str">
            <v>Uttar Pradesh</v>
          </cell>
          <cell r="F120">
            <v>1122</v>
          </cell>
        </row>
        <row r="121">
          <cell r="A121">
            <v>12328</v>
          </cell>
          <cell r="B121" t="str">
            <v>INDIAN AUTOS</v>
          </cell>
          <cell r="C121" t="str">
            <v>CHANDIGARH</v>
          </cell>
          <cell r="D121" t="str">
            <v>CHANDIGARH</v>
          </cell>
          <cell r="E121" t="str">
            <v>Chandigarh</v>
          </cell>
          <cell r="F121">
            <v>1122</v>
          </cell>
        </row>
        <row r="122">
          <cell r="A122">
            <v>12352</v>
          </cell>
          <cell r="B122" t="str">
            <v>JEHAVICK ENTERPRISE</v>
          </cell>
          <cell r="C122" t="str">
            <v>SURAT</v>
          </cell>
          <cell r="D122" t="str">
            <v>SURAT</v>
          </cell>
          <cell r="E122" t="str">
            <v>Gujarat</v>
          </cell>
          <cell r="F122">
            <v>1122</v>
          </cell>
        </row>
        <row r="123">
          <cell r="A123">
            <v>12363</v>
          </cell>
          <cell r="B123" t="str">
            <v>BALAJEE DISTRIBUTORS</v>
          </cell>
          <cell r="C123" t="str">
            <v>GORAKHPUR</v>
          </cell>
          <cell r="D123" t="str">
            <v>GORAKHPUR</v>
          </cell>
          <cell r="E123" t="str">
            <v>Uttar Pradesh</v>
          </cell>
          <cell r="F123">
            <v>1122</v>
          </cell>
        </row>
        <row r="124">
          <cell r="A124">
            <v>12364</v>
          </cell>
          <cell r="B124" t="str">
            <v>VINAYAK AGENCIES</v>
          </cell>
          <cell r="C124" t="str">
            <v>VARANASI</v>
          </cell>
          <cell r="D124" t="str">
            <v>VARANASI</v>
          </cell>
          <cell r="E124" t="str">
            <v>Uttar Pradesh</v>
          </cell>
          <cell r="F124">
            <v>1122</v>
          </cell>
        </row>
        <row r="125">
          <cell r="A125">
            <v>12365</v>
          </cell>
          <cell r="B125" t="str">
            <v>HANUMAN AGENCIES</v>
          </cell>
          <cell r="C125" t="str">
            <v>HYDERABAD</v>
          </cell>
          <cell r="D125" t="str">
            <v>HYDERABAD</v>
          </cell>
          <cell r="E125" t="str">
            <v>Telangana</v>
          </cell>
          <cell r="F125">
            <v>1122</v>
          </cell>
        </row>
        <row r="126">
          <cell r="A126">
            <v>12366</v>
          </cell>
          <cell r="B126" t="str">
            <v>PUSHPA AUTO CENTRE</v>
          </cell>
          <cell r="C126" t="str">
            <v>DEOGHAR</v>
          </cell>
          <cell r="D126" t="str">
            <v>DEOGHAR</v>
          </cell>
          <cell r="E126" t="str">
            <v>Jharkhand</v>
          </cell>
          <cell r="F126">
            <v>1122</v>
          </cell>
        </row>
        <row r="127">
          <cell r="A127">
            <v>12369</v>
          </cell>
          <cell r="B127" t="str">
            <v>J.M.SPARES &amp; AUTO CENTRE PVT. LIMITED</v>
          </cell>
          <cell r="C127" t="str">
            <v>INDORE</v>
          </cell>
          <cell r="D127" t="str">
            <v>INDORE</v>
          </cell>
          <cell r="E127" t="str">
            <v>Madhya Pradesh</v>
          </cell>
          <cell r="F127">
            <v>1122</v>
          </cell>
        </row>
        <row r="128">
          <cell r="A128">
            <v>12371</v>
          </cell>
          <cell r="B128" t="str">
            <v>PRINCE AUTO AGENCIES</v>
          </cell>
          <cell r="C128" t="str">
            <v>RAXAUL</v>
          </cell>
          <cell r="D128" t="str">
            <v>RAXAUL</v>
          </cell>
          <cell r="E128" t="str">
            <v>Bihar</v>
          </cell>
          <cell r="F128">
            <v>1122</v>
          </cell>
        </row>
        <row r="129">
          <cell r="A129">
            <v>12378</v>
          </cell>
          <cell r="B129" t="str">
            <v>KOTHARI ASSOCIATES</v>
          </cell>
          <cell r="C129" t="str">
            <v>UDAIPUR</v>
          </cell>
          <cell r="D129" t="str">
            <v>UDAIPUR</v>
          </cell>
          <cell r="E129" t="str">
            <v>Rajasthan</v>
          </cell>
          <cell r="F129">
            <v>1122</v>
          </cell>
        </row>
        <row r="130">
          <cell r="A130">
            <v>12379</v>
          </cell>
          <cell r="B130" t="str">
            <v>RAJGURU ENTERPRISES</v>
          </cell>
          <cell r="C130" t="str">
            <v>MUMBAI</v>
          </cell>
          <cell r="D130" t="str">
            <v>MUMBAI</v>
          </cell>
          <cell r="E130" t="str">
            <v>Maharashtra</v>
          </cell>
          <cell r="F130">
            <v>1122</v>
          </cell>
        </row>
        <row r="131">
          <cell r="A131">
            <v>12388</v>
          </cell>
          <cell r="B131" t="str">
            <v>SHAN MOTORS</v>
          </cell>
          <cell r="C131" t="str">
            <v>SRINAGAR</v>
          </cell>
          <cell r="D131" t="str">
            <v>SRINAGAR</v>
          </cell>
          <cell r="E131" t="str">
            <v>Jammu &amp; Kashmir</v>
          </cell>
          <cell r="F131">
            <v>1122</v>
          </cell>
        </row>
        <row r="132">
          <cell r="A132">
            <v>12437</v>
          </cell>
          <cell r="B132" t="str">
            <v>DINESH AUTO DEAL</v>
          </cell>
          <cell r="C132" t="str">
            <v>ROURKELA</v>
          </cell>
          <cell r="D132" t="str">
            <v>ROURKELA</v>
          </cell>
          <cell r="E132" t="str">
            <v>Odisha</v>
          </cell>
          <cell r="F132">
            <v>1122</v>
          </cell>
        </row>
        <row r="133">
          <cell r="A133">
            <v>12448</v>
          </cell>
          <cell r="B133" t="str">
            <v>KRISHANA SALES AGENCIES</v>
          </cell>
          <cell r="C133" t="str">
            <v>HYDERABAD</v>
          </cell>
          <cell r="D133" t="str">
            <v>HYDERABAD</v>
          </cell>
          <cell r="E133" t="str">
            <v>Telangana</v>
          </cell>
          <cell r="F133">
            <v>1122</v>
          </cell>
        </row>
        <row r="134">
          <cell r="A134">
            <v>12452</v>
          </cell>
          <cell r="B134" t="str">
            <v>PASHUPATI VEHICLES P LTD</v>
          </cell>
          <cell r="C134" t="str">
            <v>SONIPAT</v>
          </cell>
          <cell r="D134" t="str">
            <v>SONIPAT</v>
          </cell>
          <cell r="E134" t="str">
            <v>Haryana</v>
          </cell>
          <cell r="F134">
            <v>1122</v>
          </cell>
        </row>
        <row r="135">
          <cell r="A135">
            <v>12453</v>
          </cell>
          <cell r="B135" t="str">
            <v>ABC AUTO CORPORATION</v>
          </cell>
          <cell r="C135" t="str">
            <v>MANGALORE</v>
          </cell>
          <cell r="D135" t="str">
            <v>MANGALORE</v>
          </cell>
          <cell r="E135" t="str">
            <v>Karnataka</v>
          </cell>
          <cell r="F135">
            <v>1122</v>
          </cell>
        </row>
        <row r="136">
          <cell r="A136">
            <v>12454</v>
          </cell>
          <cell r="B136" t="str">
            <v>AGRA AUTO SPARES</v>
          </cell>
          <cell r="C136" t="str">
            <v>AGRA</v>
          </cell>
          <cell r="D136" t="str">
            <v>AGRA</v>
          </cell>
          <cell r="E136" t="str">
            <v>Uttar Pradesh</v>
          </cell>
          <cell r="F136">
            <v>1122</v>
          </cell>
        </row>
        <row r="137">
          <cell r="A137">
            <v>12457</v>
          </cell>
          <cell r="B137" t="str">
            <v>API MOTORS PRIVATE LIMITED</v>
          </cell>
          <cell r="C137" t="str">
            <v>ROORKEE</v>
          </cell>
          <cell r="D137" t="str">
            <v>ROORKEE</v>
          </cell>
          <cell r="E137" t="str">
            <v>Uttarakhand</v>
          </cell>
          <cell r="F137">
            <v>1122</v>
          </cell>
        </row>
        <row r="138">
          <cell r="A138">
            <v>12467</v>
          </cell>
          <cell r="B138" t="str">
            <v>SHYAM AUTO PARTS</v>
          </cell>
          <cell r="C138" t="str">
            <v>JAIPUR</v>
          </cell>
          <cell r="D138" t="str">
            <v>JAIPUR</v>
          </cell>
          <cell r="E138" t="str">
            <v>Rajasthan</v>
          </cell>
          <cell r="F138">
            <v>1122</v>
          </cell>
        </row>
        <row r="139">
          <cell r="A139">
            <v>12470</v>
          </cell>
          <cell r="B139" t="str">
            <v>DILIP AUTO AGENCY</v>
          </cell>
          <cell r="C139" t="str">
            <v>MUMBAI</v>
          </cell>
          <cell r="D139" t="str">
            <v>MUMBAI</v>
          </cell>
          <cell r="E139" t="str">
            <v>Maharashtra</v>
          </cell>
          <cell r="F139">
            <v>1122</v>
          </cell>
        </row>
        <row r="140">
          <cell r="A140">
            <v>12475</v>
          </cell>
          <cell r="B140" t="str">
            <v>VISWA TRADE LINES</v>
          </cell>
          <cell r="C140" t="str">
            <v>VIJAYAWADA</v>
          </cell>
          <cell r="D140" t="str">
            <v>VIJAYAWADA</v>
          </cell>
          <cell r="E140" t="str">
            <v>Andra Pradesh</v>
          </cell>
          <cell r="F140">
            <v>1122</v>
          </cell>
        </row>
        <row r="141">
          <cell r="A141">
            <v>12497</v>
          </cell>
          <cell r="B141" t="str">
            <v>A S SALES</v>
          </cell>
          <cell r="C141" t="str">
            <v>BHUBANESWAR</v>
          </cell>
          <cell r="D141" t="str">
            <v>BHUBANESWAR</v>
          </cell>
          <cell r="E141" t="str">
            <v>Odisha</v>
          </cell>
          <cell r="F141">
            <v>1122</v>
          </cell>
        </row>
        <row r="142">
          <cell r="A142">
            <v>12518</v>
          </cell>
          <cell r="B142" t="str">
            <v>SUPREME ENTERPRISES</v>
          </cell>
          <cell r="C142" t="str">
            <v>BEED</v>
          </cell>
          <cell r="D142" t="str">
            <v>BEED</v>
          </cell>
          <cell r="E142" t="str">
            <v>Maharashtra</v>
          </cell>
          <cell r="F142">
            <v>1122</v>
          </cell>
        </row>
        <row r="143">
          <cell r="A143">
            <v>12519</v>
          </cell>
          <cell r="B143" t="str">
            <v>MAHARAJA MOTOCORP</v>
          </cell>
          <cell r="C143" t="str">
            <v>MUMBAI</v>
          </cell>
          <cell r="D143" t="str">
            <v>MUMBAI</v>
          </cell>
          <cell r="E143" t="str">
            <v>Maharashtra</v>
          </cell>
          <cell r="F143">
            <v>1122</v>
          </cell>
        </row>
        <row r="144">
          <cell r="A144">
            <v>12560</v>
          </cell>
          <cell r="B144" t="str">
            <v>KHATRA AUTO STORE</v>
          </cell>
          <cell r="C144" t="str">
            <v>KURALI</v>
          </cell>
          <cell r="D144" t="str">
            <v>KURALI</v>
          </cell>
          <cell r="E144" t="str">
            <v>Punjab</v>
          </cell>
          <cell r="F144">
            <v>1122</v>
          </cell>
        </row>
        <row r="145">
          <cell r="A145">
            <v>12577</v>
          </cell>
          <cell r="B145" t="str">
            <v>ARISTO WHEELERS</v>
          </cell>
          <cell r="C145" t="str">
            <v>MOGA</v>
          </cell>
          <cell r="D145" t="str">
            <v>MOGA</v>
          </cell>
          <cell r="E145" t="str">
            <v>Punjab</v>
          </cell>
          <cell r="F145">
            <v>1122</v>
          </cell>
        </row>
        <row r="146">
          <cell r="A146">
            <v>12609</v>
          </cell>
          <cell r="B146" t="str">
            <v>PATEL BATTERY HOUSE</v>
          </cell>
          <cell r="C146" t="str">
            <v>AHMEDABAD</v>
          </cell>
          <cell r="D146" t="str">
            <v>AHMEDABAD</v>
          </cell>
          <cell r="E146" t="str">
            <v>Gujarat</v>
          </cell>
          <cell r="F146">
            <v>1122</v>
          </cell>
        </row>
        <row r="147">
          <cell r="A147">
            <v>12628</v>
          </cell>
          <cell r="B147" t="str">
            <v>A LOOKMANJEE &amp; COMPANY</v>
          </cell>
          <cell r="C147" t="str">
            <v>KOLKATA</v>
          </cell>
          <cell r="D147" t="str">
            <v>KOLKATA</v>
          </cell>
          <cell r="E147" t="str">
            <v>West Bengal</v>
          </cell>
          <cell r="F147">
            <v>1122</v>
          </cell>
        </row>
        <row r="148">
          <cell r="A148">
            <v>12647</v>
          </cell>
          <cell r="B148" t="str">
            <v>BHOLA AUTO CARE</v>
          </cell>
          <cell r="C148" t="str">
            <v>AHMEDNAGAR</v>
          </cell>
          <cell r="D148" t="str">
            <v>AHMEDNAGAR</v>
          </cell>
          <cell r="E148" t="str">
            <v>Maharashtra</v>
          </cell>
          <cell r="F148">
            <v>1122</v>
          </cell>
        </row>
        <row r="149">
          <cell r="A149">
            <v>12663</v>
          </cell>
          <cell r="B149" t="str">
            <v>BAJLA AGENCIES PRIVATE LIMITED</v>
          </cell>
          <cell r="C149" t="str">
            <v>SILIGURI</v>
          </cell>
          <cell r="D149" t="str">
            <v>SILIGURI</v>
          </cell>
          <cell r="E149" t="str">
            <v>West Bengal</v>
          </cell>
          <cell r="F149">
            <v>1122</v>
          </cell>
        </row>
        <row r="150">
          <cell r="A150">
            <v>12672</v>
          </cell>
          <cell r="B150" t="str">
            <v>SAI AUTO SPARES</v>
          </cell>
          <cell r="C150" t="str">
            <v>MARGAO - GOA</v>
          </cell>
          <cell r="D150" t="str">
            <v>MARGAO - GOA</v>
          </cell>
          <cell r="E150" t="str">
            <v>Goa</v>
          </cell>
          <cell r="F150">
            <v>1122</v>
          </cell>
        </row>
        <row r="151">
          <cell r="A151">
            <v>12691</v>
          </cell>
          <cell r="B151" t="str">
            <v>ANUP AUTOMOTIV DEALER</v>
          </cell>
          <cell r="C151" t="str">
            <v>BARSHI</v>
          </cell>
          <cell r="D151" t="str">
            <v>BARSHI</v>
          </cell>
          <cell r="E151" t="str">
            <v>Maharashtra</v>
          </cell>
          <cell r="F151">
            <v>1122</v>
          </cell>
        </row>
        <row r="152">
          <cell r="A152">
            <v>12693</v>
          </cell>
          <cell r="B152" t="str">
            <v>J. M. AUTO DISTRIBUTORS PRIVATE LIM</v>
          </cell>
          <cell r="C152" t="str">
            <v>KOLKATA</v>
          </cell>
          <cell r="D152" t="str">
            <v>KOLKATA</v>
          </cell>
          <cell r="E152" t="str">
            <v>West Bengal</v>
          </cell>
          <cell r="F152">
            <v>1122</v>
          </cell>
        </row>
        <row r="153">
          <cell r="A153">
            <v>12697</v>
          </cell>
          <cell r="B153" t="str">
            <v>DISHA AUTOMOBILES</v>
          </cell>
          <cell r="C153" t="str">
            <v>LATUR</v>
          </cell>
          <cell r="D153" t="str">
            <v>LATUR</v>
          </cell>
          <cell r="E153" t="str">
            <v>Maharashtra</v>
          </cell>
          <cell r="F153">
            <v>1122</v>
          </cell>
        </row>
        <row r="154">
          <cell r="A154">
            <v>12704</v>
          </cell>
          <cell r="B154" t="str">
            <v>PARASNATH AUTO PARTS</v>
          </cell>
          <cell r="C154" t="str">
            <v>SAHARANPUR</v>
          </cell>
          <cell r="D154" t="str">
            <v>SAHARANPUR</v>
          </cell>
          <cell r="E154" t="str">
            <v>Uttar Pradesh</v>
          </cell>
          <cell r="F154">
            <v>1122</v>
          </cell>
        </row>
        <row r="155">
          <cell r="A155">
            <v>12720</v>
          </cell>
          <cell r="B155" t="str">
            <v>ANAND AGENCIES</v>
          </cell>
          <cell r="C155" t="str">
            <v>SILIGURI</v>
          </cell>
          <cell r="D155" t="str">
            <v>SILIGURI</v>
          </cell>
          <cell r="E155" t="str">
            <v>West Bengal</v>
          </cell>
          <cell r="F155">
            <v>1122</v>
          </cell>
        </row>
        <row r="156">
          <cell r="A156">
            <v>12733</v>
          </cell>
          <cell r="B156" t="str">
            <v>HITECH AGENCY</v>
          </cell>
          <cell r="C156" t="str">
            <v>THRISSUR</v>
          </cell>
          <cell r="D156" t="str">
            <v>THRISSUR</v>
          </cell>
          <cell r="E156" t="str">
            <v>Kerala</v>
          </cell>
          <cell r="F156">
            <v>1122</v>
          </cell>
        </row>
        <row r="157">
          <cell r="A157">
            <v>12734</v>
          </cell>
          <cell r="B157" t="str">
            <v>S P SALES CORPORATION</v>
          </cell>
          <cell r="C157" t="str">
            <v>PUNE</v>
          </cell>
          <cell r="D157" t="str">
            <v>PUNE</v>
          </cell>
          <cell r="E157" t="str">
            <v>Maharashtra</v>
          </cell>
          <cell r="F157">
            <v>1122</v>
          </cell>
        </row>
        <row r="158">
          <cell r="A158">
            <v>12739</v>
          </cell>
          <cell r="B158" t="str">
            <v>GANPATI AUTOMOBILES</v>
          </cell>
          <cell r="C158" t="str">
            <v>PALI</v>
          </cell>
          <cell r="D158" t="str">
            <v>PALI</v>
          </cell>
          <cell r="E158" t="str">
            <v>Rajasthan</v>
          </cell>
          <cell r="F158">
            <v>1122</v>
          </cell>
        </row>
        <row r="159">
          <cell r="A159">
            <v>12740</v>
          </cell>
          <cell r="B159" t="str">
            <v>VIJAYA DURGA AUTO ELECTRICALS &amp; SPA</v>
          </cell>
          <cell r="C159" t="str">
            <v>VIJAYAWADA</v>
          </cell>
          <cell r="D159" t="str">
            <v>VIJAYAWADA</v>
          </cell>
          <cell r="E159" t="str">
            <v>Andra Pradesh</v>
          </cell>
          <cell r="F159">
            <v>1122</v>
          </cell>
        </row>
        <row r="160">
          <cell r="A160">
            <v>12748</v>
          </cell>
          <cell r="B160" t="str">
            <v>KSM SPARES PRIVATE LIMITED</v>
          </cell>
          <cell r="C160" t="str">
            <v>BHOPAL</v>
          </cell>
          <cell r="D160" t="str">
            <v>BHOPAL</v>
          </cell>
          <cell r="E160" t="str">
            <v>Madhya Pradesh</v>
          </cell>
          <cell r="F160">
            <v>1122</v>
          </cell>
        </row>
        <row r="161">
          <cell r="A161">
            <v>12764</v>
          </cell>
          <cell r="B161" t="str">
            <v>VEDAANT AUTOMOBILES</v>
          </cell>
          <cell r="C161" t="str">
            <v>IMPHAL</v>
          </cell>
          <cell r="D161" t="str">
            <v>IMPHAL</v>
          </cell>
          <cell r="E161" t="str">
            <v>Manipur</v>
          </cell>
          <cell r="F161">
            <v>1122</v>
          </cell>
        </row>
        <row r="162">
          <cell r="A162">
            <v>12782</v>
          </cell>
          <cell r="B162" t="str">
            <v>WYEKO DISTRIBUTOR</v>
          </cell>
          <cell r="C162" t="str">
            <v>HOWRAH</v>
          </cell>
          <cell r="D162" t="str">
            <v>HOWRAH</v>
          </cell>
          <cell r="E162" t="str">
            <v>West Bengal</v>
          </cell>
          <cell r="F162">
            <v>1122</v>
          </cell>
        </row>
        <row r="163">
          <cell r="A163">
            <v>12824</v>
          </cell>
          <cell r="B163" t="str">
            <v>MISHRA AUTO SPARES</v>
          </cell>
          <cell r="C163" t="str">
            <v>PORT BLAIR</v>
          </cell>
          <cell r="D163" t="str">
            <v>PORT BLAIR</v>
          </cell>
          <cell r="E163" t="str">
            <v>Andaman &amp; Nico.In.</v>
          </cell>
          <cell r="F163">
            <v>1122</v>
          </cell>
        </row>
        <row r="164">
          <cell r="A164">
            <v>12833</v>
          </cell>
          <cell r="B164" t="str">
            <v>RAJPUTANA AUTO STORE</v>
          </cell>
          <cell r="C164" t="str">
            <v>JAIPUR</v>
          </cell>
          <cell r="D164" t="str">
            <v>JAIPUR</v>
          </cell>
          <cell r="E164" t="str">
            <v>Rajasthan</v>
          </cell>
          <cell r="F164">
            <v>1122</v>
          </cell>
        </row>
        <row r="165">
          <cell r="A165">
            <v>12839</v>
          </cell>
          <cell r="B165" t="str">
            <v>SHRIKRISHNA AUTO PARTS</v>
          </cell>
          <cell r="C165" t="str">
            <v>JALGAON</v>
          </cell>
          <cell r="D165" t="str">
            <v>JALGAON</v>
          </cell>
          <cell r="E165" t="str">
            <v>Maharashtra</v>
          </cell>
          <cell r="F165">
            <v>1122</v>
          </cell>
        </row>
        <row r="166">
          <cell r="A166">
            <v>12852</v>
          </cell>
          <cell r="B166" t="str">
            <v>KRANTI AUTOMOBILES LIMITED</v>
          </cell>
          <cell r="C166" t="str">
            <v>HARIDWAR</v>
          </cell>
          <cell r="D166" t="str">
            <v>HARIDWAR</v>
          </cell>
          <cell r="E166" t="str">
            <v>Uttarakhand</v>
          </cell>
          <cell r="F166">
            <v>1122</v>
          </cell>
        </row>
        <row r="167">
          <cell r="A167">
            <v>12882</v>
          </cell>
          <cell r="B167" t="str">
            <v>PRADEEP SALES</v>
          </cell>
          <cell r="C167" t="str">
            <v>ALLAHABAD</v>
          </cell>
          <cell r="D167" t="str">
            <v>ALLAHABAD</v>
          </cell>
          <cell r="E167" t="str">
            <v>Uttar Pradesh</v>
          </cell>
          <cell r="F167">
            <v>1122</v>
          </cell>
        </row>
        <row r="168">
          <cell r="A168">
            <v>12883</v>
          </cell>
          <cell r="B168" t="str">
            <v>OCEAN EXPORTS</v>
          </cell>
          <cell r="C168" t="str">
            <v>NEW DELHI</v>
          </cell>
          <cell r="D168" t="str">
            <v>NEW DELHI</v>
          </cell>
          <cell r="E168" t="str">
            <v>Delhi</v>
          </cell>
          <cell r="F168">
            <v>1122</v>
          </cell>
        </row>
        <row r="169">
          <cell r="A169">
            <v>12903</v>
          </cell>
          <cell r="B169" t="str">
            <v>JAY AMBE AUTO AGENCY</v>
          </cell>
          <cell r="C169" t="str">
            <v>AHMEDABAD</v>
          </cell>
          <cell r="D169" t="str">
            <v>AHMEDABAD</v>
          </cell>
          <cell r="E169" t="str">
            <v>Gujarat</v>
          </cell>
          <cell r="F169">
            <v>1122</v>
          </cell>
        </row>
        <row r="170">
          <cell r="A170">
            <v>12917</v>
          </cell>
          <cell r="B170" t="str">
            <v>SRI SHYAM MOTORS</v>
          </cell>
          <cell r="C170" t="str">
            <v>BHUBANESWAR</v>
          </cell>
          <cell r="D170" t="str">
            <v>BHUBANESWAR</v>
          </cell>
          <cell r="E170" t="str">
            <v>Odisha</v>
          </cell>
          <cell r="F170">
            <v>1122</v>
          </cell>
        </row>
        <row r="171">
          <cell r="A171">
            <v>12918</v>
          </cell>
          <cell r="B171" t="str">
            <v>GARHWA ENTERPRISES</v>
          </cell>
          <cell r="C171" t="str">
            <v>GARHWA</v>
          </cell>
          <cell r="D171" t="str">
            <v>GARHWA</v>
          </cell>
          <cell r="E171" t="str">
            <v>Jharkhand</v>
          </cell>
          <cell r="F171">
            <v>1122</v>
          </cell>
        </row>
        <row r="172">
          <cell r="A172">
            <v>12943</v>
          </cell>
          <cell r="B172" t="str">
            <v>NOBLE AUTO SALES</v>
          </cell>
          <cell r="C172" t="str">
            <v>HIMATNAGAR</v>
          </cell>
          <cell r="D172" t="str">
            <v>HIMATNAGAR</v>
          </cell>
          <cell r="E172" t="str">
            <v>Gujarat</v>
          </cell>
          <cell r="F172">
            <v>1122</v>
          </cell>
        </row>
        <row r="173">
          <cell r="A173">
            <v>12962</v>
          </cell>
          <cell r="B173" t="str">
            <v>PAL ENTERPRISE</v>
          </cell>
          <cell r="C173" t="str">
            <v>SURAT</v>
          </cell>
          <cell r="D173" t="str">
            <v>SURAT</v>
          </cell>
          <cell r="E173" t="str">
            <v>Gujarat</v>
          </cell>
          <cell r="F173">
            <v>1122</v>
          </cell>
        </row>
        <row r="174">
          <cell r="A174">
            <v>13015</v>
          </cell>
          <cell r="B174" t="str">
            <v>PORWAL AUTO SPARES</v>
          </cell>
          <cell r="C174" t="str">
            <v>NEEMUCH</v>
          </cell>
          <cell r="D174" t="str">
            <v>NEEMUCH</v>
          </cell>
          <cell r="E174" t="str">
            <v>Madhya Pradesh</v>
          </cell>
          <cell r="F174">
            <v>1122</v>
          </cell>
        </row>
        <row r="175">
          <cell r="A175">
            <v>13025</v>
          </cell>
          <cell r="B175" t="str">
            <v>RAHI AUTOMOBILE</v>
          </cell>
          <cell r="C175" t="str">
            <v>NAUGACHIA</v>
          </cell>
          <cell r="D175" t="str">
            <v>NAUGACHIA</v>
          </cell>
          <cell r="E175" t="str">
            <v>Bihar</v>
          </cell>
          <cell r="F175">
            <v>1122</v>
          </cell>
        </row>
        <row r="176">
          <cell r="A176">
            <v>13029</v>
          </cell>
          <cell r="B176" t="str">
            <v>A N ENTERPRISES</v>
          </cell>
          <cell r="C176" t="str">
            <v>UNA</v>
          </cell>
          <cell r="D176" t="str">
            <v>UNA</v>
          </cell>
          <cell r="E176" t="str">
            <v>Himachal Pradesh</v>
          </cell>
          <cell r="F176">
            <v>1122</v>
          </cell>
        </row>
        <row r="177">
          <cell r="A177">
            <v>13030</v>
          </cell>
          <cell r="B177" t="str">
            <v>A K AUTO PARTS</v>
          </cell>
          <cell r="C177" t="str">
            <v>PATNA</v>
          </cell>
          <cell r="D177" t="str">
            <v>PATNA</v>
          </cell>
          <cell r="E177" t="str">
            <v>Bihar</v>
          </cell>
          <cell r="F177">
            <v>1122</v>
          </cell>
        </row>
        <row r="178">
          <cell r="A178">
            <v>13031</v>
          </cell>
          <cell r="B178" t="str">
            <v>SANGAM SCOOTER PARTS</v>
          </cell>
          <cell r="C178" t="str">
            <v>INDORE</v>
          </cell>
          <cell r="D178" t="str">
            <v>INDORE</v>
          </cell>
          <cell r="E178" t="str">
            <v>Madhya Pradesh</v>
          </cell>
          <cell r="F178">
            <v>1122</v>
          </cell>
        </row>
        <row r="179">
          <cell r="A179">
            <v>13042</v>
          </cell>
          <cell r="B179" t="str">
            <v>VAISHNAVI AUTO SPARES</v>
          </cell>
          <cell r="C179" t="str">
            <v>TIRUPUR</v>
          </cell>
          <cell r="D179" t="str">
            <v>TIRUPUR</v>
          </cell>
          <cell r="E179" t="str">
            <v>Tamil Nadu</v>
          </cell>
          <cell r="F179">
            <v>1122</v>
          </cell>
        </row>
        <row r="180">
          <cell r="A180">
            <v>13043</v>
          </cell>
          <cell r="B180" t="str">
            <v>SHYAMALA AUTOMOTIVE</v>
          </cell>
          <cell r="C180" t="str">
            <v>VIJAYAWADA</v>
          </cell>
          <cell r="D180" t="str">
            <v>VIJAYAWADA</v>
          </cell>
          <cell r="E180" t="str">
            <v>Andra Pradesh</v>
          </cell>
          <cell r="F180">
            <v>1122</v>
          </cell>
        </row>
        <row r="181">
          <cell r="A181">
            <v>13044</v>
          </cell>
          <cell r="B181" t="str">
            <v>HITECH SERVICES</v>
          </cell>
          <cell r="C181" t="str">
            <v>SATARA</v>
          </cell>
          <cell r="D181" t="str">
            <v>SATARA</v>
          </cell>
          <cell r="E181" t="str">
            <v>Maharashtra</v>
          </cell>
          <cell r="F181">
            <v>1122</v>
          </cell>
        </row>
        <row r="182">
          <cell r="A182">
            <v>13055</v>
          </cell>
          <cell r="B182" t="str">
            <v>SURENDRA &amp; COMPANY</v>
          </cell>
          <cell r="C182" t="str">
            <v>CHENNAI</v>
          </cell>
          <cell r="D182" t="str">
            <v>CHENNAI</v>
          </cell>
          <cell r="E182" t="str">
            <v>Tamil Nadu</v>
          </cell>
          <cell r="F182">
            <v>1122</v>
          </cell>
        </row>
        <row r="183">
          <cell r="A183">
            <v>13057</v>
          </cell>
          <cell r="B183" t="str">
            <v>EAGLE AUTO SALES</v>
          </cell>
          <cell r="C183" t="str">
            <v>KOLHAPUR</v>
          </cell>
          <cell r="D183" t="str">
            <v>KOLHAPUR</v>
          </cell>
          <cell r="E183" t="str">
            <v>Maharashtra</v>
          </cell>
          <cell r="F183">
            <v>1122</v>
          </cell>
        </row>
        <row r="184">
          <cell r="A184">
            <v>13058</v>
          </cell>
          <cell r="B184" t="str">
            <v>SUBHASH AUTO HOME</v>
          </cell>
          <cell r="C184" t="str">
            <v>BATHINDA</v>
          </cell>
          <cell r="D184" t="str">
            <v>BATHINDA</v>
          </cell>
          <cell r="E184" t="str">
            <v>Punjab</v>
          </cell>
          <cell r="F184">
            <v>1122</v>
          </cell>
        </row>
        <row r="185">
          <cell r="A185">
            <v>13061</v>
          </cell>
          <cell r="B185" t="str">
            <v>DHARTI SALES CORPORATION</v>
          </cell>
          <cell r="C185" t="str">
            <v>JAMNAGAR</v>
          </cell>
          <cell r="D185" t="str">
            <v>JAMNAGAR</v>
          </cell>
          <cell r="E185" t="str">
            <v>Gujarat</v>
          </cell>
          <cell r="F185">
            <v>1122</v>
          </cell>
        </row>
        <row r="186">
          <cell r="A186">
            <v>13064</v>
          </cell>
          <cell r="B186" t="str">
            <v>VISHVAM AUTOMOBILES</v>
          </cell>
          <cell r="C186" t="str">
            <v>VADODARA</v>
          </cell>
          <cell r="D186" t="str">
            <v>VADODARA</v>
          </cell>
          <cell r="E186" t="str">
            <v>Gujarat</v>
          </cell>
          <cell r="F186">
            <v>1122</v>
          </cell>
        </row>
        <row r="187">
          <cell r="A187">
            <v>13070</v>
          </cell>
          <cell r="B187" t="str">
            <v>SHUBHKAMNA AUTO AGENCIES</v>
          </cell>
          <cell r="C187" t="str">
            <v>RAIPUR</v>
          </cell>
          <cell r="D187" t="str">
            <v>RAIPUR</v>
          </cell>
          <cell r="E187" t="str">
            <v>Chhattisgarh</v>
          </cell>
          <cell r="F187">
            <v>1122</v>
          </cell>
        </row>
        <row r="188">
          <cell r="A188">
            <v>13072</v>
          </cell>
          <cell r="B188" t="str">
            <v>A S AUTO PARTS</v>
          </cell>
          <cell r="C188" t="str">
            <v>KANPUR</v>
          </cell>
          <cell r="D188" t="str">
            <v>KANPUR</v>
          </cell>
          <cell r="E188" t="str">
            <v>Uttar Pradesh</v>
          </cell>
          <cell r="F188">
            <v>1122</v>
          </cell>
        </row>
        <row r="189">
          <cell r="A189">
            <v>13082</v>
          </cell>
          <cell r="B189" t="str">
            <v>SRI SHABARI LUBRICANTS</v>
          </cell>
          <cell r="C189" t="str">
            <v>KURNOOL</v>
          </cell>
          <cell r="D189" t="str">
            <v>KURNOOL</v>
          </cell>
          <cell r="E189" t="str">
            <v>Andra Pradesh</v>
          </cell>
          <cell r="F189">
            <v>1122</v>
          </cell>
        </row>
        <row r="190">
          <cell r="A190">
            <v>13083</v>
          </cell>
          <cell r="B190" t="str">
            <v>GURUNANAK AUTO CENTER</v>
          </cell>
          <cell r="C190" t="str">
            <v>RAIGARH</v>
          </cell>
          <cell r="D190" t="str">
            <v>RAIGARH</v>
          </cell>
          <cell r="E190" t="str">
            <v>Chhattisgarh</v>
          </cell>
          <cell r="F190">
            <v>1122</v>
          </cell>
        </row>
        <row r="191">
          <cell r="A191">
            <v>13086</v>
          </cell>
          <cell r="B191" t="str">
            <v>SHRI AUTOMOBILES</v>
          </cell>
          <cell r="C191" t="str">
            <v>AKLUJ</v>
          </cell>
          <cell r="D191" t="str">
            <v>AKLUJ</v>
          </cell>
          <cell r="E191" t="str">
            <v>Maharashtra</v>
          </cell>
          <cell r="F191">
            <v>1122</v>
          </cell>
        </row>
        <row r="192">
          <cell r="A192">
            <v>13092</v>
          </cell>
          <cell r="B192" t="str">
            <v>BARANWAL AUTO AGENCY</v>
          </cell>
          <cell r="C192" t="str">
            <v>VARANASI</v>
          </cell>
          <cell r="D192" t="str">
            <v>VARANASI</v>
          </cell>
          <cell r="E192" t="str">
            <v>Uttar Pradesh</v>
          </cell>
          <cell r="F192">
            <v>1122</v>
          </cell>
        </row>
        <row r="193">
          <cell r="A193">
            <v>13093</v>
          </cell>
          <cell r="B193" t="str">
            <v>AUTO WORLD</v>
          </cell>
          <cell r="C193" t="str">
            <v>PATIALA</v>
          </cell>
          <cell r="D193" t="str">
            <v>PATIALA</v>
          </cell>
          <cell r="E193" t="str">
            <v>Punjab</v>
          </cell>
          <cell r="F193">
            <v>1122</v>
          </cell>
        </row>
        <row r="194">
          <cell r="A194">
            <v>13094</v>
          </cell>
          <cell r="B194" t="str">
            <v>SUPREME LUBES &amp; SPARES</v>
          </cell>
          <cell r="C194" t="str">
            <v>ALLAHABAD</v>
          </cell>
          <cell r="D194" t="str">
            <v>ALLAHABAD</v>
          </cell>
          <cell r="E194" t="str">
            <v>Uttar Pradesh</v>
          </cell>
          <cell r="F194">
            <v>1122</v>
          </cell>
        </row>
        <row r="195">
          <cell r="A195">
            <v>13097</v>
          </cell>
          <cell r="B195" t="str">
            <v>GAYATRI AUTOMOBILES</v>
          </cell>
          <cell r="C195" t="str">
            <v>PUNE</v>
          </cell>
          <cell r="D195" t="str">
            <v>PUNE</v>
          </cell>
          <cell r="E195" t="str">
            <v>Maharashtra</v>
          </cell>
          <cell r="F195">
            <v>1122</v>
          </cell>
        </row>
        <row r="196">
          <cell r="A196">
            <v>13108</v>
          </cell>
          <cell r="B196" t="str">
            <v>DINESH AUTO AGENCIES</v>
          </cell>
          <cell r="C196" t="str">
            <v>JODHPUR</v>
          </cell>
          <cell r="D196" t="str">
            <v>JODHPUR</v>
          </cell>
          <cell r="E196" t="str">
            <v>Rajasthan</v>
          </cell>
          <cell r="F196">
            <v>1122</v>
          </cell>
        </row>
        <row r="197">
          <cell r="A197">
            <v>13109</v>
          </cell>
          <cell r="B197" t="str">
            <v>MAHAVEER AUTO DISTRIBUTORS</v>
          </cell>
          <cell r="C197" t="str">
            <v>BANGALORE</v>
          </cell>
          <cell r="D197" t="str">
            <v>BANGALORE</v>
          </cell>
          <cell r="E197" t="str">
            <v>Karnataka</v>
          </cell>
          <cell r="F197">
            <v>1122</v>
          </cell>
        </row>
        <row r="198">
          <cell r="A198">
            <v>13110</v>
          </cell>
          <cell r="B198" t="str">
            <v>SHRI MOHAN MOTORS</v>
          </cell>
          <cell r="C198" t="str">
            <v>BALAGHAT</v>
          </cell>
          <cell r="D198" t="str">
            <v>BALAGHAT</v>
          </cell>
          <cell r="E198" t="str">
            <v>Madhya Pradesh</v>
          </cell>
          <cell r="F198">
            <v>1122</v>
          </cell>
        </row>
        <row r="199">
          <cell r="A199">
            <v>13111</v>
          </cell>
          <cell r="B199" t="str">
            <v>GUPTA AUTOMOBILES</v>
          </cell>
          <cell r="C199" t="str">
            <v>ALWAR</v>
          </cell>
          <cell r="D199" t="str">
            <v>ALWAR</v>
          </cell>
          <cell r="E199" t="str">
            <v>Rajasthan</v>
          </cell>
          <cell r="F199">
            <v>1122</v>
          </cell>
        </row>
        <row r="200">
          <cell r="A200">
            <v>13114</v>
          </cell>
          <cell r="B200" t="str">
            <v>GURUKRUPA AGENCY</v>
          </cell>
          <cell r="C200" t="str">
            <v>PUNE</v>
          </cell>
          <cell r="D200" t="str">
            <v>PUNE</v>
          </cell>
          <cell r="E200" t="str">
            <v>Maharashtra</v>
          </cell>
          <cell r="F200">
            <v>1122</v>
          </cell>
        </row>
        <row r="201">
          <cell r="A201">
            <v>13118</v>
          </cell>
          <cell r="B201" t="str">
            <v>SHRI PREM PRAKASH BIKE POINT</v>
          </cell>
          <cell r="C201" t="str">
            <v>AJMER</v>
          </cell>
          <cell r="D201" t="str">
            <v>AJMER</v>
          </cell>
          <cell r="E201" t="str">
            <v>Rajasthan</v>
          </cell>
          <cell r="F201">
            <v>1122</v>
          </cell>
        </row>
        <row r="202">
          <cell r="A202">
            <v>13120</v>
          </cell>
          <cell r="B202" t="str">
            <v>S K POWER POINTS</v>
          </cell>
          <cell r="C202" t="str">
            <v>GURGAON</v>
          </cell>
          <cell r="D202" t="str">
            <v>GURGAON</v>
          </cell>
          <cell r="E202" t="str">
            <v>Haryana</v>
          </cell>
          <cell r="F202">
            <v>1122</v>
          </cell>
        </row>
        <row r="203">
          <cell r="A203">
            <v>13121</v>
          </cell>
          <cell r="B203" t="str">
            <v>GREEN MOTORS</v>
          </cell>
          <cell r="C203" t="str">
            <v>GURGAON</v>
          </cell>
          <cell r="D203" t="str">
            <v>GURGAON</v>
          </cell>
          <cell r="E203" t="str">
            <v>Haryana</v>
          </cell>
          <cell r="F203">
            <v>1122</v>
          </cell>
        </row>
        <row r="204">
          <cell r="A204">
            <v>13149</v>
          </cell>
          <cell r="B204" t="str">
            <v>SANJEEB AUTO CENTRE</v>
          </cell>
          <cell r="C204" t="str">
            <v>BOLANGIR</v>
          </cell>
          <cell r="D204" t="str">
            <v>BOLANGIR</v>
          </cell>
          <cell r="E204" t="str">
            <v>Odisha</v>
          </cell>
          <cell r="F204">
            <v>1122</v>
          </cell>
        </row>
        <row r="205">
          <cell r="A205">
            <v>13157</v>
          </cell>
          <cell r="B205" t="str">
            <v>SHAKTI AUTO PARTS</v>
          </cell>
          <cell r="C205" t="str">
            <v>KOLHAPUR</v>
          </cell>
          <cell r="D205" t="str">
            <v>KOLHAPUR</v>
          </cell>
          <cell r="E205" t="str">
            <v>Maharashtra</v>
          </cell>
          <cell r="F205">
            <v>1122</v>
          </cell>
        </row>
        <row r="206">
          <cell r="A206">
            <v>13193</v>
          </cell>
          <cell r="B206" t="str">
            <v>SUN AUTO AGENCIES</v>
          </cell>
          <cell r="C206" t="str">
            <v>MUMBAI</v>
          </cell>
          <cell r="D206" t="str">
            <v>MUMBAI</v>
          </cell>
          <cell r="E206" t="str">
            <v>Maharashtra</v>
          </cell>
          <cell r="F206">
            <v>1122</v>
          </cell>
        </row>
        <row r="207">
          <cell r="A207">
            <v>13202</v>
          </cell>
          <cell r="B207" t="str">
            <v>BHAVANI AUTO DISTRIBUTORS</v>
          </cell>
          <cell r="C207" t="str">
            <v>CALICUT</v>
          </cell>
          <cell r="D207" t="str">
            <v>CALICUT</v>
          </cell>
          <cell r="E207" t="str">
            <v>Kerala</v>
          </cell>
          <cell r="F207">
            <v>1122</v>
          </cell>
        </row>
        <row r="208">
          <cell r="A208">
            <v>13207</v>
          </cell>
          <cell r="B208" t="str">
            <v>RAJ DISTRIBUTORS</v>
          </cell>
          <cell r="C208" t="str">
            <v>BORIGUMMA</v>
          </cell>
          <cell r="D208" t="str">
            <v>BORIGUMMA</v>
          </cell>
          <cell r="E208" t="str">
            <v>Odisha</v>
          </cell>
          <cell r="F208">
            <v>1122</v>
          </cell>
        </row>
        <row r="209">
          <cell r="A209">
            <v>13208</v>
          </cell>
          <cell r="B209" t="str">
            <v>BHAWANI AUTO SPARES</v>
          </cell>
          <cell r="C209" t="str">
            <v>RANCHI</v>
          </cell>
          <cell r="D209" t="str">
            <v>RANCHI</v>
          </cell>
          <cell r="E209" t="str">
            <v>Jharkhand</v>
          </cell>
          <cell r="F209">
            <v>1122</v>
          </cell>
        </row>
        <row r="210">
          <cell r="A210">
            <v>13217</v>
          </cell>
          <cell r="B210" t="str">
            <v>RUPANI AUTOMOBILES</v>
          </cell>
          <cell r="C210" t="str">
            <v>NAGPUR</v>
          </cell>
          <cell r="D210" t="str">
            <v>NAGPUR</v>
          </cell>
          <cell r="E210" t="str">
            <v>Maharashtra</v>
          </cell>
          <cell r="F210">
            <v>1122</v>
          </cell>
        </row>
        <row r="211">
          <cell r="A211">
            <v>13233</v>
          </cell>
          <cell r="B211" t="str">
            <v>ANKIT AUTO DISTRIBUTORS</v>
          </cell>
          <cell r="C211" t="str">
            <v>KOLKATA</v>
          </cell>
          <cell r="D211" t="str">
            <v>KOLKATA</v>
          </cell>
          <cell r="E211" t="str">
            <v>West Bengal</v>
          </cell>
          <cell r="F211">
            <v>1122</v>
          </cell>
        </row>
        <row r="212">
          <cell r="A212">
            <v>13239</v>
          </cell>
          <cell r="B212" t="str">
            <v>OSWAL ENTERPRISES</v>
          </cell>
          <cell r="C212" t="str">
            <v>PUNE</v>
          </cell>
          <cell r="D212" t="str">
            <v>PUNE</v>
          </cell>
          <cell r="E212" t="str">
            <v>Maharashtra</v>
          </cell>
          <cell r="F212">
            <v>1122</v>
          </cell>
        </row>
        <row r="213">
          <cell r="A213">
            <v>13246</v>
          </cell>
          <cell r="B213" t="str">
            <v>A . S. ACCESSORIES</v>
          </cell>
          <cell r="C213" t="str">
            <v>RUDRAPUR</v>
          </cell>
          <cell r="D213" t="str">
            <v>RUDRAPUR</v>
          </cell>
          <cell r="E213" t="str">
            <v>Uttarakhand</v>
          </cell>
          <cell r="F213">
            <v>1122</v>
          </cell>
        </row>
        <row r="214">
          <cell r="A214">
            <v>13252</v>
          </cell>
          <cell r="B214" t="str">
            <v>MAHAVEER AGENCIES</v>
          </cell>
          <cell r="C214" t="str">
            <v>BELLARY</v>
          </cell>
          <cell r="D214" t="str">
            <v>BELLARY</v>
          </cell>
          <cell r="E214" t="str">
            <v>Karnataka</v>
          </cell>
          <cell r="F214">
            <v>1122</v>
          </cell>
        </row>
        <row r="215">
          <cell r="A215">
            <v>13291</v>
          </cell>
          <cell r="B215" t="str">
            <v>VIJAY AUTO AGENCY</v>
          </cell>
          <cell r="C215" t="str">
            <v>UDAIPUR</v>
          </cell>
          <cell r="D215" t="str">
            <v>UDAIPUR</v>
          </cell>
          <cell r="E215" t="str">
            <v>Rajasthan</v>
          </cell>
          <cell r="F215">
            <v>1122</v>
          </cell>
        </row>
        <row r="216">
          <cell r="A216">
            <v>13292</v>
          </cell>
          <cell r="B216" t="str">
            <v>DURGA MACHINERY</v>
          </cell>
          <cell r="C216" t="str">
            <v>BIKANER</v>
          </cell>
          <cell r="D216" t="str">
            <v>BIKANER</v>
          </cell>
          <cell r="E216" t="str">
            <v>Rajasthan</v>
          </cell>
          <cell r="F216">
            <v>1122</v>
          </cell>
        </row>
        <row r="217">
          <cell r="A217">
            <v>13293</v>
          </cell>
          <cell r="B217" t="str">
            <v>INDO OILS &amp; CHEMICALS (P) LTD</v>
          </cell>
          <cell r="C217" t="str">
            <v>FARIDABAD</v>
          </cell>
          <cell r="D217" t="str">
            <v>FARIDABAD</v>
          </cell>
          <cell r="E217" t="str">
            <v>Haryana</v>
          </cell>
          <cell r="F217">
            <v>1122</v>
          </cell>
        </row>
        <row r="218">
          <cell r="A218">
            <v>13295</v>
          </cell>
          <cell r="B218" t="str">
            <v>PATEL AUTO SALES</v>
          </cell>
          <cell r="C218" t="str">
            <v>MEHSANA</v>
          </cell>
          <cell r="D218" t="str">
            <v>MEHSANA</v>
          </cell>
          <cell r="E218" t="str">
            <v>Gujarat</v>
          </cell>
          <cell r="F218">
            <v>1122</v>
          </cell>
        </row>
        <row r="219">
          <cell r="A219">
            <v>13299</v>
          </cell>
          <cell r="B219" t="str">
            <v>KAMLESH AGENCIES</v>
          </cell>
          <cell r="C219" t="str">
            <v>JAIPUR</v>
          </cell>
          <cell r="D219" t="str">
            <v>JAIPUR</v>
          </cell>
          <cell r="E219" t="str">
            <v>Rajasthan</v>
          </cell>
          <cell r="F219">
            <v>1122</v>
          </cell>
        </row>
        <row r="220">
          <cell r="A220">
            <v>13300</v>
          </cell>
          <cell r="B220" t="str">
            <v>ANAND TEMPO HOUSE</v>
          </cell>
          <cell r="C220" t="str">
            <v>JABALPUR</v>
          </cell>
          <cell r="D220" t="str">
            <v>JABALPUR</v>
          </cell>
          <cell r="E220" t="str">
            <v>Madhya Pradesh</v>
          </cell>
          <cell r="F220">
            <v>1122</v>
          </cell>
        </row>
        <row r="221">
          <cell r="A221">
            <v>13302</v>
          </cell>
          <cell r="B221" t="str">
            <v>MADHU MOTORS</v>
          </cell>
          <cell r="C221" t="str">
            <v>RANCHI</v>
          </cell>
          <cell r="D221" t="str">
            <v>RANCHI</v>
          </cell>
          <cell r="E221" t="str">
            <v>Jharkhand</v>
          </cell>
          <cell r="F221">
            <v>1122</v>
          </cell>
        </row>
        <row r="222">
          <cell r="A222">
            <v>13307</v>
          </cell>
          <cell r="B222" t="str">
            <v>SHREE RAJENDRA SCOOTER</v>
          </cell>
          <cell r="C222" t="str">
            <v>MUMBAI</v>
          </cell>
          <cell r="D222" t="str">
            <v>MUMBAI</v>
          </cell>
          <cell r="E222" t="str">
            <v>Maharashtra</v>
          </cell>
          <cell r="F222">
            <v>1122</v>
          </cell>
        </row>
        <row r="223">
          <cell r="A223">
            <v>13314</v>
          </cell>
          <cell r="B223" t="str">
            <v>BOTHRA ENTERPRISES</v>
          </cell>
          <cell r="C223" t="str">
            <v>NAGPUR</v>
          </cell>
          <cell r="D223" t="str">
            <v>NAGPUR</v>
          </cell>
          <cell r="E223" t="str">
            <v>Maharashtra</v>
          </cell>
          <cell r="F223">
            <v>1122</v>
          </cell>
        </row>
        <row r="224">
          <cell r="A224">
            <v>13315</v>
          </cell>
          <cell r="B224" t="str">
            <v>SANTHAVADHANAM MOTORS</v>
          </cell>
          <cell r="C224" t="str">
            <v>KANNAMANGALAM</v>
          </cell>
          <cell r="D224" t="str">
            <v>KANNAMANGALAM</v>
          </cell>
          <cell r="E224" t="str">
            <v>Tamil Nadu</v>
          </cell>
          <cell r="F224">
            <v>1122</v>
          </cell>
        </row>
        <row r="225">
          <cell r="A225">
            <v>13322</v>
          </cell>
          <cell r="B225" t="str">
            <v>MANYA AUTO AGENCY</v>
          </cell>
          <cell r="C225" t="str">
            <v>SAGAR</v>
          </cell>
          <cell r="D225" t="str">
            <v>SAGAR</v>
          </cell>
          <cell r="E225" t="str">
            <v>Madhya Pradesh</v>
          </cell>
          <cell r="F225">
            <v>1122</v>
          </cell>
        </row>
        <row r="226">
          <cell r="A226">
            <v>13323</v>
          </cell>
          <cell r="B226" t="str">
            <v>BHAGWATI AUTO AGENCY</v>
          </cell>
          <cell r="C226" t="str">
            <v>PATNA</v>
          </cell>
          <cell r="D226" t="str">
            <v>PATNA</v>
          </cell>
          <cell r="E226" t="str">
            <v>Bihar</v>
          </cell>
          <cell r="F226">
            <v>1122</v>
          </cell>
        </row>
        <row r="227">
          <cell r="A227">
            <v>13331</v>
          </cell>
          <cell r="B227" t="str">
            <v>JAYA SURYA AGENCIES</v>
          </cell>
          <cell r="C227" t="str">
            <v>VIJAYAWADA</v>
          </cell>
          <cell r="D227" t="str">
            <v>VIJAYAWADA</v>
          </cell>
          <cell r="E227" t="str">
            <v>Andra Pradesh</v>
          </cell>
          <cell r="F227">
            <v>1122</v>
          </cell>
        </row>
        <row r="228">
          <cell r="A228">
            <v>13333</v>
          </cell>
          <cell r="B228" t="str">
            <v>BAGGA AUTO AGENCIES</v>
          </cell>
          <cell r="C228" t="str">
            <v>HYDERABAD</v>
          </cell>
          <cell r="D228" t="str">
            <v>HYDERABAD</v>
          </cell>
          <cell r="E228" t="str">
            <v>Telangana</v>
          </cell>
          <cell r="F228">
            <v>1122</v>
          </cell>
        </row>
        <row r="229">
          <cell r="A229">
            <v>13334</v>
          </cell>
          <cell r="B229" t="str">
            <v>JAGADAMBA AUTO AGENCIES UNIT- II</v>
          </cell>
          <cell r="C229" t="str">
            <v>SALEM</v>
          </cell>
          <cell r="D229" t="str">
            <v>SALEM</v>
          </cell>
          <cell r="E229" t="str">
            <v>Tamil Nadu</v>
          </cell>
          <cell r="F229">
            <v>1122</v>
          </cell>
        </row>
        <row r="230">
          <cell r="A230">
            <v>13335</v>
          </cell>
          <cell r="B230" t="str">
            <v>JAGADAMBA AUTO AGENCIES UNIT- II</v>
          </cell>
          <cell r="C230" t="str">
            <v>MADURAI</v>
          </cell>
          <cell r="D230" t="str">
            <v>MADURAI</v>
          </cell>
          <cell r="E230" t="str">
            <v>Tamil Nadu</v>
          </cell>
          <cell r="F230">
            <v>1122</v>
          </cell>
        </row>
        <row r="231">
          <cell r="A231">
            <v>13361</v>
          </cell>
          <cell r="B231" t="str">
            <v>LAKSHMI AGENCY</v>
          </cell>
          <cell r="C231" t="str">
            <v>MUZAFFARPUR</v>
          </cell>
          <cell r="D231" t="str">
            <v>MUZAFFARPUR</v>
          </cell>
          <cell r="E231" t="str">
            <v>Bihar</v>
          </cell>
          <cell r="F231">
            <v>1122</v>
          </cell>
        </row>
        <row r="232">
          <cell r="A232">
            <v>13363</v>
          </cell>
          <cell r="B232" t="str">
            <v>RAJDHANI AUTO TRADERS</v>
          </cell>
          <cell r="C232" t="str">
            <v>MUZAFFARPUR</v>
          </cell>
          <cell r="D232" t="str">
            <v>MUZAFFARPUR</v>
          </cell>
          <cell r="E232" t="str">
            <v>Bihar</v>
          </cell>
          <cell r="F232">
            <v>1122</v>
          </cell>
        </row>
        <row r="233">
          <cell r="A233">
            <v>13364</v>
          </cell>
          <cell r="B233" t="str">
            <v>NAGORAO AUTO ENTINEERING WORKS</v>
          </cell>
          <cell r="C233" t="str">
            <v>RAIPUR</v>
          </cell>
          <cell r="D233" t="str">
            <v>RAIPUR</v>
          </cell>
          <cell r="E233" t="str">
            <v>Chhattisgarh</v>
          </cell>
          <cell r="F233">
            <v>1122</v>
          </cell>
        </row>
        <row r="234">
          <cell r="A234">
            <v>13366</v>
          </cell>
          <cell r="B234" t="str">
            <v>SRI CHELLAM ENTERPRISES</v>
          </cell>
          <cell r="C234" t="str">
            <v>SALEM</v>
          </cell>
          <cell r="D234" t="str">
            <v>SALEM</v>
          </cell>
          <cell r="E234" t="str">
            <v>Tamil Nadu</v>
          </cell>
          <cell r="F234">
            <v>1122</v>
          </cell>
        </row>
        <row r="235">
          <cell r="A235">
            <v>13385</v>
          </cell>
          <cell r="B235" t="str">
            <v>GANDHARVA ENTERPRISES</v>
          </cell>
          <cell r="C235" t="str">
            <v>BANGALORE</v>
          </cell>
          <cell r="D235" t="str">
            <v>BANGALORE</v>
          </cell>
          <cell r="E235" t="str">
            <v>Karnataka</v>
          </cell>
          <cell r="F235">
            <v>1122</v>
          </cell>
        </row>
        <row r="236">
          <cell r="A236">
            <v>13389</v>
          </cell>
          <cell r="B236" t="str">
            <v>SPEED-A-WAY PRIVATE LIMITED</v>
          </cell>
          <cell r="C236" t="str">
            <v>BANGALORE</v>
          </cell>
          <cell r="D236" t="str">
            <v>BANGALORE</v>
          </cell>
          <cell r="E236" t="str">
            <v>Karnataka</v>
          </cell>
          <cell r="F236">
            <v>1122</v>
          </cell>
        </row>
        <row r="237">
          <cell r="A237">
            <v>13395</v>
          </cell>
          <cell r="B237" t="str">
            <v>GURU RAKHA AUTO TRADERS</v>
          </cell>
          <cell r="C237" t="str">
            <v>LUDHIANA</v>
          </cell>
          <cell r="D237" t="str">
            <v>LUDHIANA</v>
          </cell>
          <cell r="E237" t="str">
            <v>Punjab</v>
          </cell>
          <cell r="F237">
            <v>1122</v>
          </cell>
        </row>
        <row r="238">
          <cell r="A238">
            <v>13397</v>
          </cell>
          <cell r="B238" t="str">
            <v>NARANG TRADERS</v>
          </cell>
          <cell r="C238" t="str">
            <v>AMRITSAR</v>
          </cell>
          <cell r="D238" t="str">
            <v>AMRITSAR</v>
          </cell>
          <cell r="E238" t="str">
            <v>Punjab</v>
          </cell>
          <cell r="F238">
            <v>1122</v>
          </cell>
        </row>
        <row r="239">
          <cell r="A239">
            <v>13399</v>
          </cell>
          <cell r="B239" t="str">
            <v>RAGHAV ENTERPRISES</v>
          </cell>
          <cell r="C239" t="str">
            <v>DEWAS</v>
          </cell>
          <cell r="D239" t="str">
            <v>DEWAS</v>
          </cell>
          <cell r="E239" t="str">
            <v>Madhya Pradesh</v>
          </cell>
          <cell r="F239">
            <v>1122</v>
          </cell>
        </row>
        <row r="240">
          <cell r="A240">
            <v>13403</v>
          </cell>
          <cell r="B240" t="str">
            <v>SPEED-A-WAY PRIVATE LIMITED</v>
          </cell>
          <cell r="C240" t="str">
            <v>MYSORE</v>
          </cell>
          <cell r="D240" t="str">
            <v>MYSORE</v>
          </cell>
          <cell r="E240" t="str">
            <v>Karnataka</v>
          </cell>
          <cell r="F240">
            <v>1122</v>
          </cell>
        </row>
        <row r="241">
          <cell r="A241">
            <v>13404</v>
          </cell>
          <cell r="B241" t="str">
            <v>SPEED-A-WAY PRIVATE LIMITED</v>
          </cell>
          <cell r="C241" t="str">
            <v>HUBLI</v>
          </cell>
          <cell r="D241" t="str">
            <v>HUBLI</v>
          </cell>
          <cell r="E241" t="str">
            <v>Karnataka</v>
          </cell>
          <cell r="F241">
            <v>1122</v>
          </cell>
        </row>
        <row r="242">
          <cell r="A242">
            <v>13405</v>
          </cell>
          <cell r="B242" t="str">
            <v>SPEED-A-WAY PRIVATE LIMITED</v>
          </cell>
          <cell r="C242" t="str">
            <v>MANGALORE</v>
          </cell>
          <cell r="D242" t="str">
            <v>MANGALORE</v>
          </cell>
          <cell r="E242" t="str">
            <v>Karnataka</v>
          </cell>
          <cell r="F242">
            <v>1122</v>
          </cell>
        </row>
        <row r="243">
          <cell r="A243">
            <v>13414</v>
          </cell>
          <cell r="B243" t="str">
            <v>JINDAL AUTO MOBILES</v>
          </cell>
          <cell r="C243" t="str">
            <v>BARNALA</v>
          </cell>
          <cell r="D243" t="str">
            <v>BARNALA</v>
          </cell>
          <cell r="E243" t="str">
            <v>Punjab</v>
          </cell>
          <cell r="F243">
            <v>1122</v>
          </cell>
        </row>
        <row r="244">
          <cell r="A244">
            <v>13415</v>
          </cell>
          <cell r="B244" t="str">
            <v>VED SCOOTER WORKS</v>
          </cell>
          <cell r="C244" t="str">
            <v>PATHANKOT</v>
          </cell>
          <cell r="D244" t="str">
            <v>PATHANKOT</v>
          </cell>
          <cell r="E244" t="str">
            <v>Punjab</v>
          </cell>
          <cell r="F244">
            <v>1122</v>
          </cell>
        </row>
        <row r="245">
          <cell r="A245">
            <v>13420</v>
          </cell>
          <cell r="B245" t="str">
            <v>JAIN AUTO SPARES</v>
          </cell>
          <cell r="C245" t="str">
            <v>PUNE</v>
          </cell>
          <cell r="D245" t="str">
            <v>PUNE</v>
          </cell>
          <cell r="E245" t="str">
            <v>Maharashtra</v>
          </cell>
          <cell r="F245">
            <v>1122</v>
          </cell>
        </row>
        <row r="246">
          <cell r="A246">
            <v>13421</v>
          </cell>
          <cell r="B246" t="str">
            <v>TOP 20 CORP</v>
          </cell>
          <cell r="C246" t="str">
            <v>VASAI</v>
          </cell>
          <cell r="D246" t="str">
            <v>VASAI</v>
          </cell>
          <cell r="E246" t="str">
            <v>Maharashtra</v>
          </cell>
          <cell r="F246">
            <v>1122</v>
          </cell>
        </row>
        <row r="247">
          <cell r="A247">
            <v>13424</v>
          </cell>
          <cell r="B247" t="str">
            <v>SPEED-A-WAY PRIVATE LIMITED</v>
          </cell>
          <cell r="C247" t="str">
            <v>BELGAUM</v>
          </cell>
          <cell r="D247" t="str">
            <v>BELGAUM</v>
          </cell>
          <cell r="E247" t="str">
            <v>Karnataka</v>
          </cell>
          <cell r="F247">
            <v>1122</v>
          </cell>
        </row>
        <row r="248">
          <cell r="A248">
            <v>13425</v>
          </cell>
          <cell r="B248" t="str">
            <v>SPEED-A-WAY PRIVATE LIMITED</v>
          </cell>
          <cell r="C248" t="str">
            <v>SHIMOGA</v>
          </cell>
          <cell r="D248" t="str">
            <v>SHIMOGA</v>
          </cell>
          <cell r="E248" t="str">
            <v>Karnataka</v>
          </cell>
          <cell r="F248">
            <v>1122</v>
          </cell>
        </row>
        <row r="249">
          <cell r="A249">
            <v>13426</v>
          </cell>
          <cell r="B249" t="str">
            <v>SPEED-A-WAY PRIVATE LIMITED</v>
          </cell>
          <cell r="C249" t="str">
            <v>BELLARY</v>
          </cell>
          <cell r="D249" t="str">
            <v>BELLARY</v>
          </cell>
          <cell r="E249" t="str">
            <v>Karnataka</v>
          </cell>
          <cell r="F249">
            <v>1122</v>
          </cell>
        </row>
        <row r="250">
          <cell r="A250">
            <v>13427</v>
          </cell>
          <cell r="B250" t="str">
            <v>B. S. ENTERPRISES</v>
          </cell>
          <cell r="C250" t="str">
            <v>PATNA</v>
          </cell>
          <cell r="D250" t="str">
            <v>PATNA</v>
          </cell>
          <cell r="E250" t="str">
            <v>Bihar</v>
          </cell>
          <cell r="F250">
            <v>1122</v>
          </cell>
        </row>
        <row r="251">
          <cell r="A251">
            <v>13428</v>
          </cell>
          <cell r="B251" t="str">
            <v>SPEED-A-WAY PRIVATE LIMITED</v>
          </cell>
          <cell r="C251" t="str">
            <v>HOSPET</v>
          </cell>
          <cell r="D251" t="str">
            <v>HOSPET</v>
          </cell>
          <cell r="E251" t="str">
            <v>Karnataka</v>
          </cell>
          <cell r="F251">
            <v>1122</v>
          </cell>
        </row>
        <row r="252">
          <cell r="A252">
            <v>13429</v>
          </cell>
          <cell r="B252" t="str">
            <v>SPEED-A-WAY PRIVATE LIMITED</v>
          </cell>
          <cell r="C252" t="str">
            <v>DAVENGERE</v>
          </cell>
          <cell r="D252" t="str">
            <v>DAVENGERE</v>
          </cell>
          <cell r="E252" t="str">
            <v>Karnataka</v>
          </cell>
          <cell r="F252">
            <v>1122</v>
          </cell>
        </row>
        <row r="253">
          <cell r="A253">
            <v>13430</v>
          </cell>
          <cell r="B253" t="str">
            <v>SPEED-A-WAY PRIVATE LIMITED</v>
          </cell>
          <cell r="C253" t="str">
            <v>HYDERABAD</v>
          </cell>
          <cell r="D253" t="str">
            <v>HYDERABAD</v>
          </cell>
          <cell r="E253" t="str">
            <v>Telangana</v>
          </cell>
          <cell r="F253">
            <v>1122</v>
          </cell>
        </row>
        <row r="254">
          <cell r="A254">
            <v>13431</v>
          </cell>
          <cell r="B254" t="str">
            <v>SPEED-A-WAY PRIVATE LIMITED</v>
          </cell>
          <cell r="C254" t="str">
            <v>WARANGAL</v>
          </cell>
          <cell r="D254" t="str">
            <v>WARANGAL</v>
          </cell>
          <cell r="E254" t="str">
            <v>Telangana</v>
          </cell>
          <cell r="F254">
            <v>1122</v>
          </cell>
        </row>
        <row r="255">
          <cell r="A255">
            <v>13432</v>
          </cell>
          <cell r="B255" t="str">
            <v>SPEED-A-WAY PRIVATE LIMITED</v>
          </cell>
          <cell r="C255" t="str">
            <v>VIJAYAWADA</v>
          </cell>
          <cell r="D255" t="str">
            <v>VIJAYAWADA</v>
          </cell>
          <cell r="E255" t="str">
            <v>Andra Pradesh</v>
          </cell>
          <cell r="F255">
            <v>1122</v>
          </cell>
        </row>
        <row r="256">
          <cell r="A256">
            <v>13433</v>
          </cell>
          <cell r="B256" t="str">
            <v>SPEED-A-WAY PRIVATE LIMITED</v>
          </cell>
          <cell r="C256" t="str">
            <v>VISAKHAPATNAM</v>
          </cell>
          <cell r="D256" t="str">
            <v>VISAKHAPATNAM</v>
          </cell>
          <cell r="E256" t="str">
            <v>Andra Pradesh</v>
          </cell>
          <cell r="F256">
            <v>1122</v>
          </cell>
        </row>
        <row r="257">
          <cell r="A257">
            <v>13434</v>
          </cell>
          <cell r="B257" t="str">
            <v>SPEED-A-WAY PRIVATE LIMITED</v>
          </cell>
          <cell r="C257" t="str">
            <v>KURNOOL</v>
          </cell>
          <cell r="D257" t="str">
            <v>KURNOOL</v>
          </cell>
          <cell r="E257" t="str">
            <v>Andra Pradesh</v>
          </cell>
          <cell r="F257">
            <v>1122</v>
          </cell>
        </row>
        <row r="258">
          <cell r="A258">
            <v>13435</v>
          </cell>
          <cell r="B258" t="str">
            <v>SPEED-A-WAY PRIVATE LIMITED</v>
          </cell>
          <cell r="C258" t="str">
            <v>GUNTUR</v>
          </cell>
          <cell r="D258" t="str">
            <v>GUNTUR</v>
          </cell>
          <cell r="E258" t="str">
            <v>Andra Pradesh</v>
          </cell>
          <cell r="F258">
            <v>1122</v>
          </cell>
        </row>
        <row r="259">
          <cell r="A259">
            <v>13436</v>
          </cell>
          <cell r="B259" t="str">
            <v>SPEED-A-WAY PRIVATE LIMITED</v>
          </cell>
          <cell r="C259" t="str">
            <v>NELLORE</v>
          </cell>
          <cell r="D259" t="str">
            <v>NELLORE</v>
          </cell>
          <cell r="E259" t="str">
            <v>Andra Pradesh</v>
          </cell>
          <cell r="F259">
            <v>1122</v>
          </cell>
        </row>
        <row r="260">
          <cell r="A260">
            <v>13446</v>
          </cell>
          <cell r="B260" t="str">
            <v>NEWTON INDIA INDUSTRIES PRIVATE LIM</v>
          </cell>
          <cell r="C260" t="str">
            <v>PUNE</v>
          </cell>
          <cell r="D260" t="str">
            <v>PUNE</v>
          </cell>
          <cell r="E260" t="str">
            <v>Maharashtra</v>
          </cell>
          <cell r="F260">
            <v>1122</v>
          </cell>
        </row>
        <row r="261">
          <cell r="A261">
            <v>13450</v>
          </cell>
          <cell r="B261" t="str">
            <v>VAISHNAVI SALES</v>
          </cell>
          <cell r="C261" t="str">
            <v>INDORE</v>
          </cell>
          <cell r="D261" t="str">
            <v>INDORE</v>
          </cell>
          <cell r="E261" t="str">
            <v>Madhya Pradesh</v>
          </cell>
          <cell r="F261">
            <v>1122</v>
          </cell>
        </row>
        <row r="262">
          <cell r="A262">
            <v>13456</v>
          </cell>
          <cell r="B262" t="str">
            <v>TANEJA BAJAJ</v>
          </cell>
          <cell r="C262" t="str">
            <v>MORADABAD</v>
          </cell>
          <cell r="D262" t="str">
            <v>MORADABAD</v>
          </cell>
          <cell r="E262" t="str">
            <v>Uttar Pradesh</v>
          </cell>
          <cell r="F262">
            <v>1122</v>
          </cell>
        </row>
        <row r="263">
          <cell r="A263">
            <v>13468</v>
          </cell>
          <cell r="B263" t="str">
            <v>SUBHASH AUTOMOBILES</v>
          </cell>
          <cell r="C263" t="str">
            <v>AHMEDABAD</v>
          </cell>
          <cell r="D263" t="str">
            <v>AHMEDABAD</v>
          </cell>
          <cell r="E263" t="str">
            <v>Gujarat</v>
          </cell>
          <cell r="F263">
            <v>1122</v>
          </cell>
        </row>
        <row r="264">
          <cell r="A264">
            <v>13469</v>
          </cell>
          <cell r="B264" t="str">
            <v>KARANIGI BROS ENTERPRISES</v>
          </cell>
          <cell r="C264" t="str">
            <v>RAICHUR</v>
          </cell>
          <cell r="D264" t="str">
            <v>RAICHUR</v>
          </cell>
          <cell r="E264" t="str">
            <v>Karnataka</v>
          </cell>
          <cell r="F264">
            <v>1122</v>
          </cell>
        </row>
        <row r="265">
          <cell r="A265">
            <v>13470</v>
          </cell>
          <cell r="B265" t="str">
            <v>SRI RAM MOTORS</v>
          </cell>
          <cell r="C265" t="str">
            <v>VELLORE</v>
          </cell>
          <cell r="D265" t="str">
            <v>VELLORE</v>
          </cell>
          <cell r="E265" t="str">
            <v>Tamil Nadu</v>
          </cell>
          <cell r="F265">
            <v>1122</v>
          </cell>
        </row>
        <row r="266">
          <cell r="A266">
            <v>13476</v>
          </cell>
          <cell r="B266" t="str">
            <v>MAHESHWARI SUPPLIERS</v>
          </cell>
          <cell r="C266" t="str">
            <v>BHILAI</v>
          </cell>
          <cell r="D266" t="str">
            <v>BHILAI</v>
          </cell>
          <cell r="E266" t="str">
            <v>Chhattisgarh</v>
          </cell>
          <cell r="F266">
            <v>1122</v>
          </cell>
        </row>
        <row r="267">
          <cell r="A267">
            <v>13477</v>
          </cell>
          <cell r="B267" t="str">
            <v>MANOJ AUTO CENTRE</v>
          </cell>
          <cell r="C267" t="str">
            <v>JHANSI</v>
          </cell>
          <cell r="D267" t="str">
            <v>JHANSI</v>
          </cell>
          <cell r="E267" t="str">
            <v>Uttar Pradesh</v>
          </cell>
          <cell r="F267">
            <v>1122</v>
          </cell>
        </row>
        <row r="268">
          <cell r="A268">
            <v>13485</v>
          </cell>
          <cell r="B268" t="str">
            <v>TANEJA INDIA</v>
          </cell>
          <cell r="C268" t="str">
            <v>MEERUT</v>
          </cell>
          <cell r="D268" t="str">
            <v>MEERUT</v>
          </cell>
          <cell r="E268" t="str">
            <v>Uttar Pradesh</v>
          </cell>
          <cell r="F268">
            <v>1122</v>
          </cell>
        </row>
        <row r="269">
          <cell r="A269">
            <v>13487</v>
          </cell>
          <cell r="B269" t="str">
            <v>JAGADAMBA AUTO AGENCIES UNIT- 2</v>
          </cell>
          <cell r="C269" t="str">
            <v>TIRUNELVELI</v>
          </cell>
          <cell r="D269" t="str">
            <v>TIRUNELVELI</v>
          </cell>
          <cell r="E269" t="str">
            <v>Tamil Nadu</v>
          </cell>
          <cell r="F269">
            <v>1122</v>
          </cell>
        </row>
        <row r="270">
          <cell r="A270">
            <v>13499</v>
          </cell>
          <cell r="B270" t="str">
            <v>NIDHI BATTERIES</v>
          </cell>
          <cell r="C270" t="str">
            <v>NAGPUR</v>
          </cell>
          <cell r="D270" t="str">
            <v>NAGPUR</v>
          </cell>
          <cell r="E270" t="str">
            <v>Maharashtra</v>
          </cell>
          <cell r="F270">
            <v>1122</v>
          </cell>
        </row>
        <row r="271">
          <cell r="A271">
            <v>13500</v>
          </cell>
          <cell r="B271" t="str">
            <v>VARSHA AUTOMOBILES</v>
          </cell>
          <cell r="C271" t="str">
            <v>BANGALORE</v>
          </cell>
          <cell r="D271" t="str">
            <v>BANGALORE</v>
          </cell>
          <cell r="E271" t="str">
            <v>Karnataka</v>
          </cell>
          <cell r="F271">
            <v>1122</v>
          </cell>
        </row>
        <row r="272">
          <cell r="A272">
            <v>13501</v>
          </cell>
          <cell r="B272" t="str">
            <v>K N AUTO</v>
          </cell>
          <cell r="C272" t="str">
            <v>NEW DELHI</v>
          </cell>
          <cell r="D272" t="str">
            <v>NEW DELHI</v>
          </cell>
          <cell r="E272" t="str">
            <v>Delhi</v>
          </cell>
          <cell r="F272">
            <v>1122</v>
          </cell>
        </row>
        <row r="273">
          <cell r="A273">
            <v>13506</v>
          </cell>
          <cell r="B273" t="str">
            <v>OKAY AUTO PARTS</v>
          </cell>
          <cell r="C273" t="str">
            <v>HYDERABAD</v>
          </cell>
          <cell r="D273" t="str">
            <v>HYDERABAD</v>
          </cell>
          <cell r="E273" t="str">
            <v>Telangana</v>
          </cell>
          <cell r="F273">
            <v>1122</v>
          </cell>
        </row>
        <row r="274">
          <cell r="A274">
            <v>13507</v>
          </cell>
          <cell r="B274" t="str">
            <v>AVON AUTO PARTS</v>
          </cell>
          <cell r="C274" t="str">
            <v>HYDERABAD</v>
          </cell>
          <cell r="D274" t="str">
            <v>HYDERABAD</v>
          </cell>
          <cell r="E274" t="str">
            <v>Telangana</v>
          </cell>
          <cell r="F274">
            <v>1122</v>
          </cell>
        </row>
        <row r="275">
          <cell r="A275">
            <v>13508</v>
          </cell>
          <cell r="B275" t="str">
            <v>MAYUR AUTOMOBILES</v>
          </cell>
          <cell r="C275" t="str">
            <v>AHMEDABAD</v>
          </cell>
          <cell r="D275" t="str">
            <v>AHMEDABAD</v>
          </cell>
          <cell r="E275" t="str">
            <v>Gujarat</v>
          </cell>
          <cell r="F275">
            <v>1122</v>
          </cell>
        </row>
        <row r="276">
          <cell r="A276">
            <v>13509</v>
          </cell>
          <cell r="B276" t="str">
            <v>SRI MAHALAXMI AUTO PARTS</v>
          </cell>
          <cell r="C276" t="str">
            <v>ADILABAD</v>
          </cell>
          <cell r="D276" t="str">
            <v>ADILABAD</v>
          </cell>
          <cell r="E276" t="str">
            <v>Telangana</v>
          </cell>
          <cell r="F276">
            <v>1122</v>
          </cell>
        </row>
        <row r="277">
          <cell r="A277">
            <v>13511</v>
          </cell>
          <cell r="B277" t="str">
            <v>GOPAL AGENCIES</v>
          </cell>
          <cell r="C277" t="str">
            <v>PALI</v>
          </cell>
          <cell r="D277" t="str">
            <v>PALI</v>
          </cell>
          <cell r="E277" t="str">
            <v>Rajasthan</v>
          </cell>
          <cell r="F277">
            <v>1122</v>
          </cell>
        </row>
        <row r="278">
          <cell r="A278">
            <v>13512</v>
          </cell>
          <cell r="B278" t="str">
            <v>SHARMA TRADERS</v>
          </cell>
          <cell r="C278" t="str">
            <v>HYDERABAD</v>
          </cell>
          <cell r="D278" t="str">
            <v>HYDERABAD</v>
          </cell>
          <cell r="E278" t="str">
            <v>Telangana</v>
          </cell>
          <cell r="F278">
            <v>1122</v>
          </cell>
        </row>
        <row r="279">
          <cell r="A279">
            <v>13513</v>
          </cell>
          <cell r="B279" t="str">
            <v>BANSAL TRADERS &amp; ENGINEERS</v>
          </cell>
          <cell r="C279" t="str">
            <v>NEW DELHI</v>
          </cell>
          <cell r="D279" t="str">
            <v>NEW DELHI</v>
          </cell>
          <cell r="E279" t="str">
            <v>Delhi</v>
          </cell>
          <cell r="F279">
            <v>1122</v>
          </cell>
        </row>
        <row r="280">
          <cell r="A280">
            <v>13514</v>
          </cell>
          <cell r="B280" t="str">
            <v>ASHOK AUTO AGENCIES</v>
          </cell>
          <cell r="C280" t="str">
            <v>BANGALORE</v>
          </cell>
          <cell r="D280" t="str">
            <v>BANGALORE</v>
          </cell>
          <cell r="E280" t="str">
            <v>Karnataka</v>
          </cell>
          <cell r="F280">
            <v>1122</v>
          </cell>
        </row>
        <row r="281">
          <cell r="A281">
            <v>13516</v>
          </cell>
          <cell r="B281" t="str">
            <v>PARAS AUTOMOBILES</v>
          </cell>
          <cell r="C281" t="str">
            <v>HUBLI</v>
          </cell>
          <cell r="D281" t="str">
            <v>HUBLI</v>
          </cell>
          <cell r="E281" t="str">
            <v>Karnataka</v>
          </cell>
          <cell r="F281">
            <v>1122</v>
          </cell>
        </row>
        <row r="282">
          <cell r="A282">
            <v>13517</v>
          </cell>
          <cell r="B282" t="str">
            <v>AGGARWAL ENTERPRISES</v>
          </cell>
          <cell r="C282" t="str">
            <v>LUDHIANA</v>
          </cell>
          <cell r="D282" t="str">
            <v>LUDHIANA</v>
          </cell>
          <cell r="E282" t="str">
            <v>Punjab</v>
          </cell>
          <cell r="F282">
            <v>1122</v>
          </cell>
        </row>
        <row r="283">
          <cell r="A283">
            <v>13518</v>
          </cell>
          <cell r="B283" t="str">
            <v>V K MARKETING CORPORATION</v>
          </cell>
          <cell r="C283" t="str">
            <v>BANGALORE</v>
          </cell>
          <cell r="D283" t="str">
            <v>BANGALORE</v>
          </cell>
          <cell r="E283" t="str">
            <v>Karnataka</v>
          </cell>
          <cell r="F283">
            <v>1122</v>
          </cell>
        </row>
        <row r="284">
          <cell r="A284">
            <v>13521</v>
          </cell>
          <cell r="B284" t="str">
            <v>AUTO MATICS</v>
          </cell>
          <cell r="C284" t="str">
            <v>THANE</v>
          </cell>
          <cell r="D284" t="str">
            <v>THANE</v>
          </cell>
          <cell r="E284" t="str">
            <v>Maharashtra</v>
          </cell>
          <cell r="F284">
            <v>1122</v>
          </cell>
        </row>
        <row r="285">
          <cell r="A285">
            <v>13524</v>
          </cell>
          <cell r="B285" t="str">
            <v>NAND DISTRIBUTORS</v>
          </cell>
          <cell r="C285" t="str">
            <v>GAYA</v>
          </cell>
          <cell r="D285" t="str">
            <v>GAYA</v>
          </cell>
          <cell r="E285" t="str">
            <v>Bihar</v>
          </cell>
          <cell r="F285">
            <v>1122</v>
          </cell>
        </row>
        <row r="286">
          <cell r="A286">
            <v>13526</v>
          </cell>
          <cell r="B286" t="str">
            <v>ESSAR TRADING CO</v>
          </cell>
          <cell r="C286" t="str">
            <v>SRINAGAR</v>
          </cell>
          <cell r="D286" t="str">
            <v>SRINAGAR</v>
          </cell>
          <cell r="E286" t="str">
            <v>Jammu &amp; Kashmir</v>
          </cell>
          <cell r="F286">
            <v>1122</v>
          </cell>
        </row>
        <row r="287">
          <cell r="A287">
            <v>13527</v>
          </cell>
          <cell r="B287" t="str">
            <v>SHREE GANGA AUTO SPARES</v>
          </cell>
          <cell r="C287" t="str">
            <v>DEOGHAR</v>
          </cell>
          <cell r="D287" t="str">
            <v>DEOGHAR</v>
          </cell>
          <cell r="E287" t="str">
            <v>Jharkhand</v>
          </cell>
          <cell r="F287">
            <v>1122</v>
          </cell>
        </row>
        <row r="288">
          <cell r="A288">
            <v>13528</v>
          </cell>
          <cell r="B288" t="str">
            <v>AUTO PARTS</v>
          </cell>
          <cell r="C288" t="str">
            <v>DALTONGANJ</v>
          </cell>
          <cell r="D288" t="str">
            <v>DALTONGANJ</v>
          </cell>
          <cell r="E288" t="str">
            <v>Jharkhand</v>
          </cell>
          <cell r="F288">
            <v>1122</v>
          </cell>
        </row>
        <row r="289">
          <cell r="A289">
            <v>13529</v>
          </cell>
          <cell r="B289" t="str">
            <v>MAA PARVATI AUTOMOBILE</v>
          </cell>
          <cell r="C289" t="str">
            <v>CUTTACK</v>
          </cell>
          <cell r="D289" t="str">
            <v>CUTTACK</v>
          </cell>
          <cell r="E289" t="str">
            <v>Odisha</v>
          </cell>
          <cell r="F289">
            <v>1122</v>
          </cell>
        </row>
        <row r="290">
          <cell r="A290">
            <v>13530</v>
          </cell>
          <cell r="B290" t="str">
            <v>GANDHI AUTO CENTRE</v>
          </cell>
          <cell r="C290" t="str">
            <v>MALKAPUR</v>
          </cell>
          <cell r="D290" t="str">
            <v>MALKAPUR</v>
          </cell>
          <cell r="E290" t="str">
            <v>Maharashtra</v>
          </cell>
          <cell r="F290">
            <v>1122</v>
          </cell>
        </row>
        <row r="291">
          <cell r="A291">
            <v>13532</v>
          </cell>
          <cell r="B291" t="str">
            <v>DUA AUTO SALES</v>
          </cell>
          <cell r="C291" t="str">
            <v>KANPUR</v>
          </cell>
          <cell r="D291" t="str">
            <v>KANPUR</v>
          </cell>
          <cell r="E291" t="str">
            <v>Uttar Pradesh</v>
          </cell>
          <cell r="F291">
            <v>1122</v>
          </cell>
        </row>
        <row r="292">
          <cell r="A292">
            <v>13534</v>
          </cell>
          <cell r="B292" t="str">
            <v>M S AUTOMOBILES</v>
          </cell>
          <cell r="C292" t="str">
            <v>JAMMU</v>
          </cell>
          <cell r="D292" t="str">
            <v>JAMMU</v>
          </cell>
          <cell r="E292" t="str">
            <v>Jammu &amp; Kashmir</v>
          </cell>
          <cell r="F292">
            <v>1122</v>
          </cell>
        </row>
        <row r="293">
          <cell r="A293">
            <v>13535</v>
          </cell>
          <cell r="B293" t="str">
            <v>RAJEET AUTO CENTRE</v>
          </cell>
          <cell r="C293" t="str">
            <v>JHUMRITALIYA</v>
          </cell>
          <cell r="D293" t="str">
            <v>JHUMRITALIYA</v>
          </cell>
          <cell r="E293" t="str">
            <v>Jharkhand</v>
          </cell>
          <cell r="F293">
            <v>1122</v>
          </cell>
        </row>
        <row r="294">
          <cell r="A294">
            <v>13536</v>
          </cell>
          <cell r="B294" t="str">
            <v>TIRUMALA AGENCIES</v>
          </cell>
          <cell r="C294" t="str">
            <v>HYDERABAD</v>
          </cell>
          <cell r="D294" t="str">
            <v>HYDERABAD</v>
          </cell>
          <cell r="E294" t="str">
            <v>Telangana</v>
          </cell>
          <cell r="F294">
            <v>1122</v>
          </cell>
        </row>
        <row r="295">
          <cell r="A295">
            <v>13537</v>
          </cell>
          <cell r="B295" t="str">
            <v>N. C. AUTO SPARES CO.</v>
          </cell>
          <cell r="C295" t="str">
            <v>GUWAHATI</v>
          </cell>
          <cell r="D295" t="str">
            <v>GUWAHATI</v>
          </cell>
          <cell r="E295" t="str">
            <v>Assam</v>
          </cell>
          <cell r="F295">
            <v>1122</v>
          </cell>
        </row>
        <row r="296">
          <cell r="A296">
            <v>13539</v>
          </cell>
          <cell r="B296" t="str">
            <v>RAJESH AUTOMOBILES</v>
          </cell>
          <cell r="C296" t="str">
            <v>LATUR</v>
          </cell>
          <cell r="D296" t="str">
            <v>LATUR</v>
          </cell>
          <cell r="E296" t="str">
            <v>Maharashtra</v>
          </cell>
          <cell r="F296">
            <v>1122</v>
          </cell>
        </row>
        <row r="297">
          <cell r="A297">
            <v>13540</v>
          </cell>
          <cell r="B297" t="str">
            <v>ROXY AUTOMOTIVES</v>
          </cell>
          <cell r="C297" t="str">
            <v>HYDERABAD</v>
          </cell>
          <cell r="D297" t="str">
            <v>HYDERABAD</v>
          </cell>
          <cell r="E297" t="str">
            <v>Telangana</v>
          </cell>
          <cell r="F297">
            <v>1122</v>
          </cell>
        </row>
        <row r="298">
          <cell r="A298">
            <v>13542</v>
          </cell>
          <cell r="B298" t="str">
            <v>SRI CHELLAM ENTERPRISES</v>
          </cell>
          <cell r="C298" t="str">
            <v>TRICHY</v>
          </cell>
          <cell r="D298" t="str">
            <v>TRICHY</v>
          </cell>
          <cell r="E298" t="str">
            <v>Tamil Nadu</v>
          </cell>
          <cell r="F298">
            <v>1122</v>
          </cell>
        </row>
        <row r="299">
          <cell r="A299">
            <v>13543</v>
          </cell>
          <cell r="B299" t="str">
            <v>VASAVI AUTO PARTS</v>
          </cell>
          <cell r="C299" t="str">
            <v>VIJAYAWADA</v>
          </cell>
          <cell r="D299" t="str">
            <v>VIJAYAWADA</v>
          </cell>
          <cell r="E299" t="str">
            <v>Andra Pradesh</v>
          </cell>
          <cell r="F299">
            <v>1122</v>
          </cell>
        </row>
        <row r="300">
          <cell r="A300">
            <v>13544</v>
          </cell>
          <cell r="B300" t="str">
            <v>SRI SRINIVASA AUTO ENTERPRISES</v>
          </cell>
          <cell r="C300" t="str">
            <v>VIJAYAWADA</v>
          </cell>
          <cell r="D300" t="str">
            <v>VIJAYAWADA</v>
          </cell>
          <cell r="E300" t="str">
            <v>Andra Pradesh</v>
          </cell>
          <cell r="F300">
            <v>1122</v>
          </cell>
        </row>
        <row r="301">
          <cell r="A301">
            <v>13545</v>
          </cell>
          <cell r="B301" t="str">
            <v>TAHA AUTO CENTRE</v>
          </cell>
          <cell r="C301" t="str">
            <v>PATNA</v>
          </cell>
          <cell r="D301" t="str">
            <v>PATNA</v>
          </cell>
          <cell r="E301" t="str">
            <v>Bihar</v>
          </cell>
          <cell r="F301">
            <v>1122</v>
          </cell>
        </row>
        <row r="302">
          <cell r="A302">
            <v>13546</v>
          </cell>
          <cell r="B302" t="str">
            <v>RAVI AUTO PARTS</v>
          </cell>
          <cell r="C302" t="str">
            <v>DONDAICHA</v>
          </cell>
          <cell r="D302" t="str">
            <v>DONDAICHA</v>
          </cell>
          <cell r="E302" t="str">
            <v>Maharashtra</v>
          </cell>
          <cell r="F302">
            <v>1122</v>
          </cell>
        </row>
        <row r="303">
          <cell r="A303">
            <v>13547</v>
          </cell>
          <cell r="B303" t="str">
            <v>SARASWATI AUTO SUPPLY AGENCY</v>
          </cell>
          <cell r="C303" t="str">
            <v>BHADRAK</v>
          </cell>
          <cell r="D303" t="str">
            <v>BHADRAK</v>
          </cell>
          <cell r="E303" t="str">
            <v>Odisha</v>
          </cell>
          <cell r="F303">
            <v>1122</v>
          </cell>
        </row>
        <row r="304">
          <cell r="A304">
            <v>13548</v>
          </cell>
          <cell r="B304" t="str">
            <v>SAURASHTRA SALES AGENCY</v>
          </cell>
          <cell r="C304" t="str">
            <v>BHARUCH</v>
          </cell>
          <cell r="D304" t="str">
            <v>BHARUCH</v>
          </cell>
          <cell r="E304" t="str">
            <v>Gujarat</v>
          </cell>
          <cell r="F304">
            <v>1122</v>
          </cell>
        </row>
        <row r="305">
          <cell r="A305">
            <v>13552</v>
          </cell>
          <cell r="B305" t="str">
            <v>SUNIL AUTO STORES</v>
          </cell>
          <cell r="C305" t="str">
            <v>AMBIKAPUR</v>
          </cell>
          <cell r="D305" t="str">
            <v>AMBIKAPUR</v>
          </cell>
          <cell r="E305" t="str">
            <v>Chhattisgarh</v>
          </cell>
          <cell r="F305">
            <v>1122</v>
          </cell>
        </row>
        <row r="306">
          <cell r="A306">
            <v>13556</v>
          </cell>
          <cell r="B306" t="str">
            <v>KATHPAL SPARES</v>
          </cell>
          <cell r="C306" t="str">
            <v>HISSAR</v>
          </cell>
          <cell r="D306" t="str">
            <v>HISSAR</v>
          </cell>
          <cell r="E306" t="str">
            <v>Haryana</v>
          </cell>
          <cell r="F306">
            <v>1122</v>
          </cell>
        </row>
        <row r="307">
          <cell r="A307">
            <v>13557</v>
          </cell>
          <cell r="B307" t="str">
            <v>SEWAK TRADING CO</v>
          </cell>
          <cell r="C307" t="str">
            <v>LUDHIANA</v>
          </cell>
          <cell r="D307" t="str">
            <v>LUDHIANA</v>
          </cell>
          <cell r="E307" t="str">
            <v>Punjab</v>
          </cell>
          <cell r="F307">
            <v>1122</v>
          </cell>
        </row>
        <row r="308">
          <cell r="A308">
            <v>13558</v>
          </cell>
          <cell r="B308" t="str">
            <v>SPEED-A-WAY PRIVATE LIMITED</v>
          </cell>
          <cell r="C308" t="str">
            <v>MADURAI</v>
          </cell>
          <cell r="D308" t="str">
            <v>MADURAI</v>
          </cell>
          <cell r="E308" t="str">
            <v>Tamil Nadu</v>
          </cell>
          <cell r="F308">
            <v>1122</v>
          </cell>
        </row>
        <row r="309">
          <cell r="A309">
            <v>13559</v>
          </cell>
          <cell r="B309" t="str">
            <v>SPEED-A-WAY PRIVATE LIMITED</v>
          </cell>
          <cell r="C309" t="str">
            <v>COIMBATORE</v>
          </cell>
          <cell r="D309" t="str">
            <v>COIMBATORE</v>
          </cell>
          <cell r="E309" t="str">
            <v>Tamil Nadu</v>
          </cell>
          <cell r="F309">
            <v>1122</v>
          </cell>
        </row>
        <row r="310">
          <cell r="A310">
            <v>13560</v>
          </cell>
          <cell r="B310" t="str">
            <v>SPEED-A-WAY PRIVATE LIMITED</v>
          </cell>
          <cell r="C310" t="str">
            <v>TRICHY</v>
          </cell>
          <cell r="D310" t="str">
            <v>TRICHY</v>
          </cell>
          <cell r="E310" t="str">
            <v>Tamil Nadu</v>
          </cell>
          <cell r="F310">
            <v>1122</v>
          </cell>
        </row>
        <row r="311">
          <cell r="A311">
            <v>13561</v>
          </cell>
          <cell r="B311" t="str">
            <v>SPEED-A-WAY PRIVATE LIMITED</v>
          </cell>
          <cell r="C311" t="str">
            <v>SALEM</v>
          </cell>
          <cell r="D311" t="str">
            <v>SALEM</v>
          </cell>
          <cell r="E311" t="str">
            <v>Tamil Nadu</v>
          </cell>
          <cell r="F311">
            <v>1122</v>
          </cell>
        </row>
        <row r="312">
          <cell r="A312">
            <v>13562</v>
          </cell>
          <cell r="B312" t="str">
            <v>SPEED-A-WAY PRIVATE LIMITED</v>
          </cell>
          <cell r="C312" t="str">
            <v>CHENNAI</v>
          </cell>
          <cell r="D312" t="str">
            <v>CHENNAI</v>
          </cell>
          <cell r="E312" t="str">
            <v>Tamil Nadu</v>
          </cell>
          <cell r="F312">
            <v>1122</v>
          </cell>
        </row>
        <row r="313">
          <cell r="A313">
            <v>13563</v>
          </cell>
          <cell r="B313" t="str">
            <v>SHANKAR AUTO SPARES</v>
          </cell>
          <cell r="C313" t="str">
            <v>JAIPUR</v>
          </cell>
          <cell r="D313" t="str">
            <v>JAIPUR</v>
          </cell>
          <cell r="E313" t="str">
            <v>Rajasthan</v>
          </cell>
          <cell r="F313">
            <v>1122</v>
          </cell>
        </row>
        <row r="314">
          <cell r="A314">
            <v>13567</v>
          </cell>
          <cell r="B314" t="str">
            <v>SPEED-A-WAY PRIVATE LIMITED</v>
          </cell>
          <cell r="C314" t="str">
            <v>VELLORE</v>
          </cell>
          <cell r="D314" t="str">
            <v>VELLORE</v>
          </cell>
          <cell r="E314" t="str">
            <v>Tamil Nadu</v>
          </cell>
          <cell r="F314">
            <v>1122</v>
          </cell>
        </row>
        <row r="315">
          <cell r="A315">
            <v>13568</v>
          </cell>
          <cell r="B315" t="str">
            <v>SPEED-A-WAY PRIVATE LIMITED</v>
          </cell>
          <cell r="C315" t="str">
            <v>NAMAKKAL</v>
          </cell>
          <cell r="D315" t="str">
            <v>NAMAKKAL</v>
          </cell>
          <cell r="E315" t="str">
            <v>Tamil Nadu</v>
          </cell>
          <cell r="F315">
            <v>1122</v>
          </cell>
        </row>
        <row r="316">
          <cell r="A316">
            <v>13569</v>
          </cell>
          <cell r="B316" t="str">
            <v>SPEED-A-WAY PRIVATE LIMITED</v>
          </cell>
          <cell r="C316" t="str">
            <v>TIRUNELVELI</v>
          </cell>
          <cell r="D316" t="str">
            <v>TIRUNELVELI</v>
          </cell>
          <cell r="E316" t="str">
            <v>Tamil Nadu</v>
          </cell>
          <cell r="F316">
            <v>1122</v>
          </cell>
        </row>
        <row r="317">
          <cell r="A317">
            <v>13570</v>
          </cell>
          <cell r="B317" t="str">
            <v>SPEED-A-WAY PRIVATE LIMITED</v>
          </cell>
          <cell r="C317" t="str">
            <v>CUDDALORE</v>
          </cell>
          <cell r="D317" t="str">
            <v>CUDDALORE</v>
          </cell>
          <cell r="E317" t="str">
            <v>Tamil Nadu</v>
          </cell>
          <cell r="F317">
            <v>1122</v>
          </cell>
        </row>
        <row r="318">
          <cell r="A318">
            <v>13571</v>
          </cell>
          <cell r="B318" t="str">
            <v>SPEED-A-WAY PRIVATE LIMITED</v>
          </cell>
          <cell r="C318" t="str">
            <v>ERODE</v>
          </cell>
          <cell r="D318" t="str">
            <v>ERODE</v>
          </cell>
          <cell r="E318" t="str">
            <v>Tamil Nadu</v>
          </cell>
          <cell r="F318">
            <v>1122</v>
          </cell>
        </row>
        <row r="319">
          <cell r="A319">
            <v>13572</v>
          </cell>
          <cell r="B319" t="str">
            <v>NAKSHATHRAA AUTO AGENCIES PVT LTD</v>
          </cell>
          <cell r="C319" t="str">
            <v>TRICHY</v>
          </cell>
          <cell r="D319" t="str">
            <v>TRICHY</v>
          </cell>
          <cell r="E319" t="str">
            <v>Tamil Nadu</v>
          </cell>
          <cell r="F319">
            <v>1122</v>
          </cell>
        </row>
        <row r="320">
          <cell r="A320">
            <v>13573</v>
          </cell>
          <cell r="B320" t="str">
            <v>KAMAL AUTO MOBILE</v>
          </cell>
          <cell r="C320" t="str">
            <v>FAIZABAD</v>
          </cell>
          <cell r="D320" t="str">
            <v>FAIZABAD</v>
          </cell>
          <cell r="E320" t="str">
            <v>Uttar Pradesh</v>
          </cell>
          <cell r="F320">
            <v>1122</v>
          </cell>
        </row>
        <row r="321">
          <cell r="A321">
            <v>13574</v>
          </cell>
          <cell r="B321" t="str">
            <v>WIN AUTO</v>
          </cell>
          <cell r="C321" t="str">
            <v>CHENNAI</v>
          </cell>
          <cell r="D321" t="str">
            <v>CHENNAI</v>
          </cell>
          <cell r="E321" t="str">
            <v>Tamil Nadu</v>
          </cell>
          <cell r="F321">
            <v>1122</v>
          </cell>
        </row>
        <row r="322">
          <cell r="A322">
            <v>13575</v>
          </cell>
          <cell r="B322" t="str">
            <v>VARDHMAN TRADERS</v>
          </cell>
          <cell r="C322" t="str">
            <v>ALLAHABAD</v>
          </cell>
          <cell r="D322" t="str">
            <v>ALLAHABAD</v>
          </cell>
          <cell r="E322" t="str">
            <v>Uttar Pradesh</v>
          </cell>
          <cell r="F322">
            <v>1122</v>
          </cell>
        </row>
        <row r="323">
          <cell r="A323">
            <v>13577</v>
          </cell>
          <cell r="B323" t="str">
            <v>RAM AUTO PARTS</v>
          </cell>
          <cell r="C323" t="str">
            <v>THRISSUR</v>
          </cell>
          <cell r="D323" t="str">
            <v>THRISSUR</v>
          </cell>
          <cell r="F323">
            <v>1122</v>
          </cell>
        </row>
        <row r="324">
          <cell r="A324">
            <v>13578</v>
          </cell>
          <cell r="B324" t="str">
            <v>KHANDELWAL AGENCIES</v>
          </cell>
          <cell r="C324" t="str">
            <v>BHOPAL</v>
          </cell>
          <cell r="D324" t="str">
            <v>BHOPAL</v>
          </cell>
          <cell r="F324">
            <v>1122</v>
          </cell>
        </row>
        <row r="325">
          <cell r="A325">
            <v>13584</v>
          </cell>
          <cell r="B325" t="str">
            <v>V. R. AGENCIES</v>
          </cell>
          <cell r="C325" t="str">
            <v>GWALIOR</v>
          </cell>
          <cell r="D325" t="str">
            <v>GWALIOR</v>
          </cell>
          <cell r="F325">
            <v>1122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4"/>
  </sheetPr>
  <dimension ref="A1:IU140"/>
  <sheetViews>
    <sheetView topLeftCell="B8" zoomScaleNormal="100" workbookViewId="0">
      <selection activeCell="F13" sqref="F13:H17"/>
    </sheetView>
  </sheetViews>
  <sheetFormatPr defaultColWidth="0" defaultRowHeight="0" customHeight="1" zeroHeight="1" x14ac:dyDescent="0.2"/>
  <cols>
    <col min="1" max="1" width="15.5" style="3" hidden="1" customWidth="1"/>
    <col min="2" max="2" width="15.5" style="3" customWidth="1"/>
    <col min="3" max="4" width="15.5" style="4" customWidth="1"/>
    <col min="5" max="6" width="15.5" style="3" customWidth="1"/>
    <col min="7" max="7" width="15.5" style="3" hidden="1" customWidth="1"/>
    <col min="8" max="9" width="15.5" style="47" customWidth="1"/>
    <col min="10" max="11" width="15.5" style="51" customWidth="1"/>
    <col min="12" max="13" width="15.5" style="52" customWidth="1"/>
    <col min="14" max="14" width="15.5" style="47" hidden="1" customWidth="1"/>
    <col min="15" max="15" width="15.5" style="47" customWidth="1"/>
    <col min="16" max="16" width="0.33203125" style="6" customWidth="1"/>
    <col min="17" max="18" width="12.83203125" style="7" hidden="1" customWidth="1"/>
    <col min="19" max="19" width="9.5" style="7" hidden="1" customWidth="1"/>
    <col min="20" max="20" width="12.1640625" style="7" hidden="1" customWidth="1"/>
    <col min="21" max="130" width="18.33203125" style="7" hidden="1" customWidth="1"/>
    <col min="131" max="255" width="10.6640625" style="7" hidden="1" customWidth="1"/>
    <col min="256" max="16384" width="5.5" style="7" hidden="1"/>
  </cols>
  <sheetData>
    <row r="1" spans="1:16" ht="24" hidden="1" customHeight="1" x14ac:dyDescent="0.2">
      <c r="B1" s="176">
        <f>VLOOKUP(F13,[1]Dealers!A$1:F$65536,6,0)</f>
        <v>1122</v>
      </c>
      <c r="C1" s="177"/>
      <c r="D1" s="178"/>
      <c r="E1" s="178"/>
      <c r="F1" s="178"/>
      <c r="G1" s="179"/>
      <c r="H1" s="3"/>
      <c r="I1" s="3"/>
      <c r="J1" s="4"/>
      <c r="K1" s="4"/>
      <c r="L1" s="5"/>
      <c r="M1" s="5"/>
      <c r="N1" s="3"/>
      <c r="O1" s="3"/>
    </row>
    <row r="2" spans="1:16" ht="24" hidden="1" customHeight="1" x14ac:dyDescent="0.2">
      <c r="H2" s="3"/>
      <c r="I2" s="3"/>
      <c r="J2" s="4"/>
      <c r="K2" s="4"/>
      <c r="L2" s="5"/>
      <c r="M2" s="5"/>
      <c r="N2" s="3"/>
      <c r="O2" s="3"/>
    </row>
    <row r="3" spans="1:16" ht="24" hidden="1" customHeight="1" x14ac:dyDescent="0.2">
      <c r="C3" s="180"/>
      <c r="D3" s="180"/>
      <c r="E3" s="180"/>
      <c r="F3" s="180"/>
      <c r="H3" s="3"/>
      <c r="I3" s="3"/>
      <c r="J3" s="8"/>
      <c r="K3" s="8"/>
      <c r="L3" s="9"/>
      <c r="M3" s="9"/>
      <c r="N3" s="3"/>
      <c r="O3" s="3"/>
    </row>
    <row r="4" spans="1:16" ht="24" hidden="1" customHeight="1" x14ac:dyDescent="0.2">
      <c r="C4" s="10"/>
      <c r="D4" s="10"/>
      <c r="E4" s="181"/>
      <c r="F4" s="181"/>
      <c r="H4" s="3"/>
      <c r="I4" s="3"/>
      <c r="J4" s="182"/>
      <c r="K4" s="182"/>
      <c r="L4" s="182"/>
      <c r="M4" s="182"/>
      <c r="N4" s="182"/>
      <c r="O4" s="182"/>
    </row>
    <row r="5" spans="1:16" ht="24" hidden="1" customHeight="1" x14ac:dyDescent="0.2">
      <c r="C5" s="10"/>
      <c r="D5" s="10"/>
      <c r="E5" s="181"/>
      <c r="F5" s="181"/>
      <c r="H5" s="3"/>
      <c r="I5" s="3"/>
      <c r="J5" s="182"/>
      <c r="K5" s="182"/>
      <c r="L5" s="182"/>
      <c r="M5" s="182"/>
      <c r="N5" s="182"/>
      <c r="O5" s="182"/>
    </row>
    <row r="6" spans="1:16" ht="24" hidden="1" customHeight="1" x14ac:dyDescent="0.2">
      <c r="H6" s="3"/>
      <c r="I6" s="3"/>
      <c r="J6" s="4"/>
      <c r="K6" s="4"/>
      <c r="L6" s="5"/>
      <c r="M6" s="5"/>
      <c r="N6" s="3"/>
      <c r="O6" s="3"/>
    </row>
    <row r="7" spans="1:16" ht="27.75" customHeight="1" x14ac:dyDescent="0.3">
      <c r="B7" s="170" t="s">
        <v>2099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1"/>
    </row>
    <row r="8" spans="1:16" ht="24" customHeight="1" x14ac:dyDescent="0.2">
      <c r="B8" s="99"/>
      <c r="C8" s="62"/>
      <c r="D8" s="63"/>
      <c r="E8" s="171" t="s">
        <v>1171</v>
      </c>
      <c r="F8" s="171"/>
      <c r="G8" s="171"/>
      <c r="H8" s="171"/>
      <c r="I8" s="171"/>
      <c r="J8" s="171"/>
      <c r="K8" s="100"/>
      <c r="L8" s="101"/>
      <c r="M8" s="102"/>
      <c r="N8" s="103"/>
      <c r="O8" s="172">
        <f>F81</f>
        <v>0.62081963999999989</v>
      </c>
      <c r="P8" s="13"/>
    </row>
    <row r="9" spans="1:16" ht="24" customHeight="1" x14ac:dyDescent="0.2">
      <c r="B9" s="104"/>
      <c r="C9" s="64"/>
      <c r="D9" s="63"/>
      <c r="E9" s="175" t="s">
        <v>1207</v>
      </c>
      <c r="F9" s="175"/>
      <c r="G9" s="175"/>
      <c r="H9" s="175"/>
      <c r="I9" s="175"/>
      <c r="J9" s="175"/>
      <c r="K9" s="105"/>
      <c r="L9" s="183" t="s">
        <v>2126</v>
      </c>
      <c r="M9" s="184"/>
      <c r="N9" s="108"/>
      <c r="O9" s="173"/>
      <c r="P9" s="13"/>
    </row>
    <row r="10" spans="1:16" ht="24" customHeight="1" x14ac:dyDescent="0.2">
      <c r="B10" s="104"/>
      <c r="C10" s="64"/>
      <c r="D10" s="63"/>
      <c r="E10" s="175" t="s">
        <v>1174</v>
      </c>
      <c r="F10" s="175"/>
      <c r="G10" s="175"/>
      <c r="H10" s="175"/>
      <c r="I10" s="175"/>
      <c r="J10" s="175"/>
      <c r="K10" s="105"/>
      <c r="L10" s="106"/>
      <c r="M10" s="107"/>
      <c r="N10" s="108"/>
      <c r="O10" s="173"/>
      <c r="P10" s="13"/>
    </row>
    <row r="11" spans="1:16" ht="24" customHeight="1" x14ac:dyDescent="0.2">
      <c r="B11" s="104"/>
      <c r="C11" s="64"/>
      <c r="D11" s="63"/>
      <c r="E11" s="175" t="s">
        <v>1176</v>
      </c>
      <c r="F11" s="175"/>
      <c r="G11" s="175"/>
      <c r="H11" s="175"/>
      <c r="I11" s="175"/>
      <c r="J11" s="175"/>
      <c r="K11" s="105"/>
      <c r="L11" s="109"/>
      <c r="M11" s="110"/>
      <c r="N11" s="111"/>
      <c r="O11" s="174"/>
      <c r="P11" s="13"/>
    </row>
    <row r="12" spans="1:16" s="12" customFormat="1" ht="24" customHeight="1" x14ac:dyDescent="0.2">
      <c r="A12" s="4"/>
      <c r="B12" s="185" t="s">
        <v>1178</v>
      </c>
      <c r="C12" s="186"/>
      <c r="D12" s="186"/>
      <c r="E12" s="187"/>
      <c r="F12" s="185" t="s">
        <v>1179</v>
      </c>
      <c r="G12" s="186"/>
      <c r="H12" s="186"/>
      <c r="I12" s="188" t="s">
        <v>1180</v>
      </c>
      <c r="J12" s="189"/>
      <c r="K12" s="65"/>
      <c r="L12" s="185" t="s">
        <v>1181</v>
      </c>
      <c r="M12" s="186"/>
      <c r="N12" s="186"/>
      <c r="O12" s="186"/>
      <c r="P12" s="14"/>
    </row>
    <row r="13" spans="1:16" ht="24" customHeight="1" x14ac:dyDescent="0.2">
      <c r="B13" s="190" t="str">
        <f>IF((ISERROR(VLOOKUP(F13,'Customers Details'!A:B,2,FALSE))),"",VLOOKUP(F13,'Customers Details'!A:B,2,FALSE))</f>
        <v>DINESH AUTO DEAL</v>
      </c>
      <c r="C13" s="191"/>
      <c r="D13" s="191"/>
      <c r="E13" s="192"/>
      <c r="F13" s="193">
        <v>12437</v>
      </c>
      <c r="G13" s="193"/>
      <c r="H13" s="193"/>
      <c r="I13" s="195"/>
      <c r="J13" s="196"/>
      <c r="K13" s="92"/>
      <c r="L13" s="201"/>
      <c r="M13" s="202"/>
      <c r="N13" s="202"/>
      <c r="O13" s="202"/>
      <c r="P13" s="15"/>
    </row>
    <row r="14" spans="1:16" ht="24" customHeight="1" x14ac:dyDescent="0.2">
      <c r="B14" s="203" t="str">
        <f>IF((ISERROR(VLOOKUP(F13,'Customers Details'!A:C,3,FALSE))),"",VLOOKUP(F13,'Customers Details'!A:C,3,FALSE))</f>
        <v>ROURKELA</v>
      </c>
      <c r="C14" s="204"/>
      <c r="D14" s="204"/>
      <c r="E14" s="205"/>
      <c r="F14" s="193"/>
      <c r="G14" s="193"/>
      <c r="H14" s="193"/>
      <c r="I14" s="197"/>
      <c r="J14" s="198"/>
      <c r="K14" s="92"/>
      <c r="L14" s="202"/>
      <c r="M14" s="202"/>
      <c r="N14" s="202"/>
      <c r="O14" s="202"/>
      <c r="P14" s="15"/>
    </row>
    <row r="15" spans="1:16" ht="24" customHeight="1" x14ac:dyDescent="0.2">
      <c r="B15" s="206">
        <f>+F81</f>
        <v>0.62081963999999989</v>
      </c>
      <c r="C15" s="207"/>
      <c r="D15" s="207"/>
      <c r="E15" s="208"/>
      <c r="F15" s="193"/>
      <c r="G15" s="193"/>
      <c r="H15" s="193"/>
      <c r="I15" s="199"/>
      <c r="J15" s="200"/>
      <c r="K15" s="92"/>
      <c r="L15" s="202"/>
      <c r="M15" s="202"/>
      <c r="N15" s="202"/>
      <c r="O15" s="202"/>
      <c r="P15" s="15"/>
    </row>
    <row r="16" spans="1:16" ht="24" customHeight="1" x14ac:dyDescent="0.2">
      <c r="B16" s="215" t="str">
        <f>IF((ISERROR(VLOOKUP(F13,'Customers Details'!A:F,6,FALSE))),"",VLOOKUP(F13,'Customers Details'!A:F,6,FALSE))</f>
        <v>SAMBIT KUMAR DAS</v>
      </c>
      <c r="C16" s="216"/>
      <c r="D16" s="216"/>
      <c r="E16" s="217"/>
      <c r="F16" s="193"/>
      <c r="G16" s="193"/>
      <c r="H16" s="193"/>
      <c r="I16" s="218"/>
      <c r="J16" s="219"/>
      <c r="K16" s="93"/>
      <c r="L16" s="202"/>
      <c r="M16" s="202"/>
      <c r="N16" s="202"/>
      <c r="O16" s="202"/>
      <c r="P16" s="15"/>
    </row>
    <row r="17" spans="1:58" ht="24" customHeight="1" thickBot="1" x14ac:dyDescent="0.25">
      <c r="B17" s="222">
        <f>IF((ISERROR(VLOOKUP(F13,'Customers Details'!A:E,5,FALSE))),"",VLOOKUP(F13,'Customers Details'!A:E,5,FALSE))</f>
        <v>0</v>
      </c>
      <c r="C17" s="223"/>
      <c r="D17" s="204"/>
      <c r="E17" s="205"/>
      <c r="F17" s="193"/>
      <c r="G17" s="194"/>
      <c r="H17" s="193"/>
      <c r="I17" s="220"/>
      <c r="J17" s="221"/>
      <c r="K17" s="93"/>
      <c r="L17" s="202"/>
      <c r="M17" s="202"/>
      <c r="N17" s="202"/>
      <c r="O17" s="202"/>
      <c r="P17" s="15"/>
      <c r="R17" s="58">
        <f>+B15</f>
        <v>0.62081963999999989</v>
      </c>
    </row>
    <row r="18" spans="1:58" ht="24" customHeight="1" thickBot="1" x14ac:dyDescent="0.25">
      <c r="B18" s="224" t="s">
        <v>1182</v>
      </c>
      <c r="C18" s="225"/>
      <c r="D18" s="185" t="str">
        <f>IF((ISERROR(VLOOKUP(F13,'Customers Details'!A:G,7,FALSE))),"",VLOOKUP(F13,'Customers Details'!A:G,7,FALSE))</f>
        <v/>
      </c>
      <c r="E18" s="186"/>
      <c r="F18" s="187"/>
      <c r="G18" s="66"/>
      <c r="H18" s="112"/>
      <c r="I18" s="226" t="s">
        <v>1183</v>
      </c>
      <c r="J18" s="227"/>
      <c r="K18" s="228"/>
      <c r="L18" s="229"/>
      <c r="M18" s="229"/>
      <c r="N18" s="229"/>
      <c r="O18" s="229"/>
      <c r="P18" s="17"/>
      <c r="V18" s="41"/>
    </row>
    <row r="19" spans="1:58" s="39" customFormat="1" ht="24" customHeight="1" x14ac:dyDescent="0.2">
      <c r="A19" s="3"/>
      <c r="B19" s="212" t="s">
        <v>1184</v>
      </c>
      <c r="C19" s="213"/>
      <c r="D19" s="213"/>
      <c r="E19" s="213"/>
      <c r="F19" s="213"/>
      <c r="G19" s="214"/>
      <c r="H19" s="213"/>
      <c r="I19" s="213"/>
      <c r="J19" s="213"/>
      <c r="K19" s="213"/>
      <c r="L19" s="213"/>
      <c r="M19" s="213"/>
      <c r="N19" s="213"/>
      <c r="O19" s="213"/>
      <c r="P19" s="18"/>
      <c r="Q19" s="39" t="s">
        <v>1198</v>
      </c>
      <c r="R19" s="42" t="s">
        <v>1198</v>
      </c>
      <c r="S19" s="39" t="s">
        <v>1199</v>
      </c>
      <c r="T19" s="43" t="s">
        <v>1199</v>
      </c>
      <c r="U19" s="39" t="s">
        <v>1198</v>
      </c>
      <c r="V19" s="42" t="s">
        <v>1198</v>
      </c>
      <c r="W19" s="39" t="s">
        <v>1199</v>
      </c>
      <c r="X19" s="43" t="s">
        <v>1199</v>
      </c>
      <c r="Y19" s="39" t="s">
        <v>1198</v>
      </c>
      <c r="Z19" s="42" t="s">
        <v>1198</v>
      </c>
      <c r="AA19" s="39" t="s">
        <v>1199</v>
      </c>
      <c r="AB19" s="43" t="s">
        <v>1199</v>
      </c>
      <c r="AC19" s="39" t="s">
        <v>1198</v>
      </c>
      <c r="AD19" s="42" t="s">
        <v>1198</v>
      </c>
      <c r="AE19" s="39" t="s">
        <v>1199</v>
      </c>
      <c r="AF19" s="43" t="s">
        <v>1199</v>
      </c>
      <c r="AG19" s="39" t="s">
        <v>1198</v>
      </c>
      <c r="AH19" s="42" t="s">
        <v>1198</v>
      </c>
      <c r="AI19" s="39" t="s">
        <v>1199</v>
      </c>
      <c r="AJ19" s="43" t="s">
        <v>1199</v>
      </c>
      <c r="AK19" s="39" t="s">
        <v>1198</v>
      </c>
      <c r="AL19" s="42" t="s">
        <v>1198</v>
      </c>
      <c r="AM19" s="39" t="s">
        <v>1199</v>
      </c>
      <c r="AN19" s="43" t="s">
        <v>1199</v>
      </c>
      <c r="AO19" s="39" t="s">
        <v>1198</v>
      </c>
      <c r="AP19" s="42" t="s">
        <v>1198</v>
      </c>
      <c r="AQ19" s="39" t="s">
        <v>1199</v>
      </c>
      <c r="AR19" s="43" t="s">
        <v>1199</v>
      </c>
      <c r="AS19" s="42" t="s">
        <v>1198</v>
      </c>
      <c r="AT19" s="43" t="s">
        <v>1199</v>
      </c>
      <c r="AU19" s="42" t="s">
        <v>1198</v>
      </c>
      <c r="AV19" s="43" t="s">
        <v>1199</v>
      </c>
      <c r="AW19" s="39" t="s">
        <v>1198</v>
      </c>
      <c r="AX19" s="42" t="s">
        <v>1198</v>
      </c>
      <c r="AY19" s="39" t="s">
        <v>1199</v>
      </c>
      <c r="AZ19" s="43" t="s">
        <v>1199</v>
      </c>
      <c r="BA19" s="42" t="s">
        <v>1198</v>
      </c>
      <c r="BB19" s="43" t="s">
        <v>1199</v>
      </c>
      <c r="BC19" s="42" t="s">
        <v>1198</v>
      </c>
      <c r="BD19" s="43" t="s">
        <v>1199</v>
      </c>
      <c r="BE19" s="42" t="s">
        <v>1198</v>
      </c>
      <c r="BF19" s="43" t="s">
        <v>1199</v>
      </c>
    </row>
    <row r="20" spans="1:58" s="39" customFormat="1" ht="24" customHeight="1" x14ac:dyDescent="0.2">
      <c r="A20" s="3"/>
      <c r="B20" s="66" t="s">
        <v>1185</v>
      </c>
      <c r="C20" s="66" t="s">
        <v>1186</v>
      </c>
      <c r="D20" s="66" t="s">
        <v>1208</v>
      </c>
      <c r="E20" s="209" t="s">
        <v>1</v>
      </c>
      <c r="F20" s="209"/>
      <c r="G20" s="66" t="s">
        <v>1187</v>
      </c>
      <c r="H20" s="66" t="s">
        <v>1188</v>
      </c>
      <c r="I20" s="66" t="s">
        <v>1189</v>
      </c>
      <c r="J20" s="66" t="s">
        <v>1186</v>
      </c>
      <c r="K20" s="66" t="s">
        <v>1208</v>
      </c>
      <c r="L20" s="210" t="s">
        <v>1</v>
      </c>
      <c r="M20" s="211"/>
      <c r="N20" s="67" t="s">
        <v>1190</v>
      </c>
      <c r="O20" s="126" t="s">
        <v>1188</v>
      </c>
      <c r="P20" s="21"/>
      <c r="Q20" s="39" t="s">
        <v>1197</v>
      </c>
      <c r="R20" s="42" t="s">
        <v>1191</v>
      </c>
      <c r="S20" s="39" t="s">
        <v>1197</v>
      </c>
      <c r="T20" s="43" t="s">
        <v>1191</v>
      </c>
      <c r="U20" s="39" t="s">
        <v>2095</v>
      </c>
      <c r="V20" s="42" t="s">
        <v>2096</v>
      </c>
      <c r="W20" s="39" t="s">
        <v>2095</v>
      </c>
      <c r="X20" s="43" t="s">
        <v>2096</v>
      </c>
      <c r="Y20" s="39" t="s">
        <v>1200</v>
      </c>
      <c r="Z20" s="43" t="s">
        <v>1201</v>
      </c>
      <c r="AA20" s="39" t="s">
        <v>1200</v>
      </c>
      <c r="AB20" s="43" t="s">
        <v>1201</v>
      </c>
      <c r="AC20" s="39" t="s">
        <v>2097</v>
      </c>
      <c r="AD20" s="42" t="s">
        <v>2098</v>
      </c>
      <c r="AE20" s="39" t="s">
        <v>2097</v>
      </c>
      <c r="AF20" s="43" t="s">
        <v>2098</v>
      </c>
      <c r="AG20" s="39" t="s">
        <v>2100</v>
      </c>
      <c r="AH20" s="42" t="s">
        <v>2101</v>
      </c>
      <c r="AI20" s="39" t="s">
        <v>2100</v>
      </c>
      <c r="AJ20" s="43" t="s">
        <v>2101</v>
      </c>
      <c r="AK20" s="39" t="s">
        <v>2102</v>
      </c>
      <c r="AL20" s="42" t="s">
        <v>2103</v>
      </c>
      <c r="AM20" s="39" t="s">
        <v>2102</v>
      </c>
      <c r="AN20" s="43" t="s">
        <v>2103</v>
      </c>
      <c r="AO20" s="39" t="s">
        <v>2104</v>
      </c>
      <c r="AP20" s="42" t="s">
        <v>1203</v>
      </c>
      <c r="AQ20" s="39" t="s">
        <v>2104</v>
      </c>
      <c r="AR20" s="43" t="s">
        <v>1203</v>
      </c>
      <c r="AS20" s="42" t="s">
        <v>2105</v>
      </c>
      <c r="AT20" s="43" t="s">
        <v>2105</v>
      </c>
      <c r="AU20" s="42" t="s">
        <v>2106</v>
      </c>
      <c r="AV20" s="43" t="s">
        <v>2106</v>
      </c>
      <c r="AW20" s="39" t="s">
        <v>2107</v>
      </c>
      <c r="AX20" s="42" t="s">
        <v>2108</v>
      </c>
      <c r="AY20" s="39" t="s">
        <v>2107</v>
      </c>
      <c r="AZ20" s="43" t="s">
        <v>2108</v>
      </c>
      <c r="BA20" s="42" t="s">
        <v>1202</v>
      </c>
      <c r="BB20" s="43" t="s">
        <v>1202</v>
      </c>
      <c r="BC20" s="42" t="s">
        <v>1204</v>
      </c>
      <c r="BD20" s="43" t="s">
        <v>1204</v>
      </c>
      <c r="BE20" s="42" t="s">
        <v>2109</v>
      </c>
      <c r="BF20" s="43" t="s">
        <v>2109</v>
      </c>
    </row>
    <row r="21" spans="1:58" s="39" customFormat="1" ht="24" customHeight="1" x14ac:dyDescent="0.2">
      <c r="A21" s="3"/>
      <c r="B21" s="127">
        <v>1</v>
      </c>
      <c r="C21" s="95" t="s">
        <v>2123</v>
      </c>
      <c r="D21" s="74">
        <f>+G21*H21</f>
        <v>120</v>
      </c>
      <c r="E21" s="230" t="str">
        <f>IF((ISERROR(VLOOKUP(C21,'Main List'!A:B,2,FALSE))),"",VLOOKUP(C21,'Main List'!A:B,2,FALSE))</f>
        <v>S/A 3WH 1000 CC- FR</v>
      </c>
      <c r="F21" s="231"/>
      <c r="G21" s="75">
        <f>IF((ISERROR(VLOOKUP(C21,'Main List'!A:H,4,FALSE))),0,VLOOKUP(C21,'Main List'!A:H,4,FALSE))</f>
        <v>12</v>
      </c>
      <c r="H21" s="97">
        <v>10</v>
      </c>
      <c r="I21" s="127">
        <v>46</v>
      </c>
      <c r="J21" s="94"/>
      <c r="K21" s="74">
        <f>+N21*O21</f>
        <v>0</v>
      </c>
      <c r="L21" s="234" t="str">
        <f>IF((ISERROR(VLOOKUP(J21,'Main List'!A:B,2,FALSE))),"",VLOOKUP(J21,'Main List'!A:B,2,FALSE))</f>
        <v/>
      </c>
      <c r="M21" s="235"/>
      <c r="N21" s="75">
        <f>IF((ISERROR(VLOOKUP(J21,'Main List'!A:D,4,FALSE))),0,VLOOKUP(J21,'Main List'!A:D,4,FALSE))</f>
        <v>0</v>
      </c>
      <c r="O21" s="97"/>
      <c r="P21" s="22"/>
      <c r="Q21" s="44">
        <f>IF((ISERROR(VLOOKUP(C21,'Main List'!A:H,8,FALSE))),"",VLOOKUP(C21,'Main List'!A:H,8,FALSE))</f>
        <v>11</v>
      </c>
      <c r="R21" s="46">
        <f>IF((ISERROR(VLOOKUP(C21,'Main List'!A:H,7,FALSE))),"",VLOOKUP(C21,'Main List'!A:H,7,FALSE))</f>
        <v>233.18819999999999</v>
      </c>
      <c r="S21" s="44" t="str">
        <f>IF((ISERROR(VLOOKUP(J21,'Main List'!A:H,8,FALSE))),"",VLOOKUP(J21,'Main List'!A:H,8,FALSE))</f>
        <v/>
      </c>
      <c r="T21" s="46" t="str">
        <f>IF((ISERROR(VLOOKUP(J21,'Main List'!A:H,7,FALSE))),"",VLOOKUP(J21,'Main List'!A:H,7,FALSE))</f>
        <v/>
      </c>
      <c r="U21" s="40">
        <f>IF(Q21=11,D21,0)</f>
        <v>120</v>
      </c>
      <c r="V21" s="39">
        <f>+IF(Q21=11,(U21*R21),0)</f>
        <v>27982.583999999999</v>
      </c>
      <c r="W21" s="40">
        <f>IF(S21=11,K21,0)</f>
        <v>0</v>
      </c>
      <c r="X21" s="39">
        <f>+IF(S21=11,(W21*T21),0)</f>
        <v>0</v>
      </c>
      <c r="Y21" s="40">
        <f>IF(Q21=10,D21,0)</f>
        <v>0</v>
      </c>
      <c r="Z21" s="39">
        <f>+IF(Q21=10,(Y21*R21),0)</f>
        <v>0</v>
      </c>
      <c r="AA21" s="40">
        <f>IF(S21=10,K21,0)</f>
        <v>0</v>
      </c>
      <c r="AB21" s="39">
        <f>+IF(S21=10,(AA21*T21),0)</f>
        <v>0</v>
      </c>
      <c r="AC21" s="40">
        <f>IF(Q21=12,D21,0)</f>
        <v>0</v>
      </c>
      <c r="AD21" s="39">
        <f>+IF(Q21=12,(AC21*R21),0)</f>
        <v>0</v>
      </c>
      <c r="AE21" s="40">
        <f>IF(S21=12,K21,0)</f>
        <v>0</v>
      </c>
      <c r="AF21" s="39">
        <f>+IF(S21=12,(AE21*T21),0)</f>
        <v>0</v>
      </c>
      <c r="AG21" s="40">
        <f>IF(Q21=31,D21,0)</f>
        <v>0</v>
      </c>
      <c r="AH21" s="39">
        <f>+IF(Q21=31,(AG21*R21),0)</f>
        <v>0</v>
      </c>
      <c r="AI21" s="40">
        <f>IF(S21=31,K21,0)</f>
        <v>0</v>
      </c>
      <c r="AJ21" s="39">
        <f>+IF(S21=31,(AI21*T21),0)</f>
        <v>0</v>
      </c>
      <c r="AK21" s="40">
        <f>IF(Q21=51,D21,0)</f>
        <v>0</v>
      </c>
      <c r="AL21" s="39">
        <f>+IF(Q21=51,(AK21*R21),0)</f>
        <v>0</v>
      </c>
      <c r="AM21" s="40">
        <f>IF(S21=51,K21,0)</f>
        <v>0</v>
      </c>
      <c r="AN21" s="39">
        <f>+IF(S21=51,(AM21*T21),0)</f>
        <v>0</v>
      </c>
      <c r="AO21" s="40">
        <f>IF(Q21=40,D21,0)</f>
        <v>0</v>
      </c>
      <c r="AP21" s="39">
        <f>+IF(Q21=40,(AO21*R21),0)</f>
        <v>0</v>
      </c>
      <c r="AQ21" s="40">
        <f>IF(S21=40,K21,0)</f>
        <v>0</v>
      </c>
      <c r="AR21" s="39">
        <f>+IF(S21=40,(AQ21*T21),0)</f>
        <v>0</v>
      </c>
      <c r="AS21" s="39">
        <f>+IF(Q21=30,(D21*R21),0)</f>
        <v>0</v>
      </c>
      <c r="AT21" s="39">
        <f>+IF(S21=30,(K21*T21),0)</f>
        <v>0</v>
      </c>
      <c r="AU21" s="39">
        <f>+IF(Q21=32,(D21*R21),0)</f>
        <v>0</v>
      </c>
      <c r="AV21" s="39">
        <f>+IF(S21=32,(K21*T21),0)</f>
        <v>0</v>
      </c>
      <c r="AW21" s="40">
        <f>IF(Q21=30.1,D21,0)</f>
        <v>0</v>
      </c>
      <c r="AX21" s="39">
        <f>+IF(Q21=30.1,(AW21*R21),0)</f>
        <v>0</v>
      </c>
      <c r="AY21" s="40">
        <f>IF(S21=30.1,K21,0)</f>
        <v>0</v>
      </c>
      <c r="AZ21" s="39">
        <f>+IF(S21=30.1,(AY21*T21),0)</f>
        <v>0</v>
      </c>
      <c r="BA21" s="39">
        <f>IF(Q21=50,(R21*D21),0)</f>
        <v>0</v>
      </c>
      <c r="BB21" s="39">
        <f>IF(S21=50,(T21*K21),0)</f>
        <v>0</v>
      </c>
      <c r="BC21" s="39">
        <f>IF(Q21=60,(R21*D21),0)</f>
        <v>0</v>
      </c>
      <c r="BD21" s="39">
        <f>IF(S21=60,(T21*K21),0)</f>
        <v>0</v>
      </c>
      <c r="BE21" s="45">
        <f>IF(Q21=61,(R21*D21),0)</f>
        <v>0</v>
      </c>
      <c r="BF21" s="45">
        <f>IF(S21=61,(T21*K21),0)</f>
        <v>0</v>
      </c>
    </row>
    <row r="22" spans="1:58" s="39" customFormat="1" ht="24" customHeight="1" x14ac:dyDescent="0.2">
      <c r="A22" s="3"/>
      <c r="B22" s="128">
        <f t="shared" ref="B22:B30" si="0">+B21+1</f>
        <v>2</v>
      </c>
      <c r="C22" s="95" t="s">
        <v>2124</v>
      </c>
      <c r="D22" s="76">
        <f t="shared" ref="D22:D65" si="1">+G22*H22</f>
        <v>30</v>
      </c>
      <c r="E22" s="230" t="str">
        <f>IF((ISERROR(VLOOKUP(C22,'Main List'!A:B,2,FALSE))),"",VLOOKUP(C22,'Main List'!A:B,2,FALSE))</f>
        <v>S/A 3WH 1000 CC- RR (NEW)</v>
      </c>
      <c r="F22" s="231"/>
      <c r="G22" s="77">
        <f>IF((ISERROR(VLOOKUP(C22,'Main List'!A:H,4,FALSE))),0,VLOOKUP(C22,'Main List'!A:H,4,FALSE))</f>
        <v>6</v>
      </c>
      <c r="H22" s="98">
        <v>5</v>
      </c>
      <c r="I22" s="128">
        <f>+I21+1</f>
        <v>47</v>
      </c>
      <c r="J22" s="95"/>
      <c r="K22" s="76">
        <f t="shared" ref="K22:K65" si="2">+N22*O22</f>
        <v>0</v>
      </c>
      <c r="L22" s="232" t="str">
        <f>IF((ISERROR(VLOOKUP(J22,'Main List'!A:B,2,FALSE))),"",VLOOKUP(J22,'Main List'!A:B,2,FALSE))</f>
        <v/>
      </c>
      <c r="M22" s="233"/>
      <c r="N22" s="77">
        <f>IF((ISERROR(VLOOKUP(J22,'Main List'!A:D,4,FALSE))),0,VLOOKUP(J22,'Main List'!A:D,4,FALSE))</f>
        <v>0</v>
      </c>
      <c r="O22" s="98"/>
      <c r="P22" s="22"/>
      <c r="Q22" s="44">
        <f>IF((ISERROR(VLOOKUP(C22,'Main List'!A:H,8,FALSE))),"",VLOOKUP(C22,'Main List'!A:H,8,FALSE))</f>
        <v>11</v>
      </c>
      <c r="R22" s="46">
        <f>IF((ISERROR(VLOOKUP(C22,'Main List'!A:H,7,FALSE))),"",VLOOKUP(C22,'Main List'!A:H,7,FALSE))</f>
        <v>400.75559999999996</v>
      </c>
      <c r="S22" s="44" t="str">
        <f>IF((ISERROR(VLOOKUP(J22,'Main List'!A:H,8,FALSE))),"",VLOOKUP(J22,'Main List'!A:H,8,FALSE))</f>
        <v/>
      </c>
      <c r="T22" s="46" t="str">
        <f>IF((ISERROR(VLOOKUP(J22,'Main List'!A:H,7,FALSE))),"",VLOOKUP(J22,'Main List'!A:H,7,FALSE))</f>
        <v/>
      </c>
      <c r="U22" s="40">
        <f t="shared" ref="U22:U65" si="3">IF(Q22=11,D22,0)</f>
        <v>30</v>
      </c>
      <c r="V22" s="39">
        <f t="shared" ref="V22:V65" si="4">+IF(Q22=11,(U22*R22),0)</f>
        <v>12022.667999999998</v>
      </c>
      <c r="W22" s="40">
        <f t="shared" ref="W22:W65" si="5">IF(S22=11,K22,0)</f>
        <v>0</v>
      </c>
      <c r="X22" s="39">
        <f t="shared" ref="X22:X65" si="6">+IF(S22=11,(W22*T22),0)</f>
        <v>0</v>
      </c>
      <c r="Y22" s="40">
        <f t="shared" ref="Y22:Y65" si="7">IF(Q22=10,D22,0)</f>
        <v>0</v>
      </c>
      <c r="Z22" s="39">
        <f t="shared" ref="Z22:Z65" si="8">+IF(Q22=10,(Y22*R22),0)</f>
        <v>0</v>
      </c>
      <c r="AA22" s="40">
        <f t="shared" ref="AA22:AA65" si="9">IF(S22=10,K22,0)</f>
        <v>0</v>
      </c>
      <c r="AB22" s="39">
        <f t="shared" ref="AB22:AB65" si="10">+IF(S22=10,(AA22*T22),0)</f>
        <v>0</v>
      </c>
      <c r="AC22" s="40">
        <f t="shared" ref="AC22:AC65" si="11">IF(Q22=12,D22,0)</f>
        <v>0</v>
      </c>
      <c r="AD22" s="39">
        <f t="shared" ref="AD22:AD65" si="12">+IF(Q22=12,(AC22*R22),0)</f>
        <v>0</v>
      </c>
      <c r="AE22" s="40">
        <f t="shared" ref="AE22:AE65" si="13">IF(S22=12,K22,0)</f>
        <v>0</v>
      </c>
      <c r="AF22" s="39">
        <f t="shared" ref="AF22:AF65" si="14">+IF(S22=12,(AE22*T22),0)</f>
        <v>0</v>
      </c>
      <c r="AG22" s="40">
        <f t="shared" ref="AG22:AG65" si="15">IF(Q22=31,D22,0)</f>
        <v>0</v>
      </c>
      <c r="AH22" s="39">
        <f t="shared" ref="AH22:AH65" si="16">+IF(Q22=31,(AG22*R22),0)</f>
        <v>0</v>
      </c>
      <c r="AI22" s="40">
        <f t="shared" ref="AI22:AI65" si="17">IF(S22=31,K22,0)</f>
        <v>0</v>
      </c>
      <c r="AJ22" s="39">
        <f t="shared" ref="AJ22:AJ65" si="18">+IF(S22=31,(AI22*T22),0)</f>
        <v>0</v>
      </c>
      <c r="AK22" s="40">
        <f t="shared" ref="AK22:AK65" si="19">IF(Q22=51,D22,0)</f>
        <v>0</v>
      </c>
      <c r="AL22" s="39">
        <f t="shared" ref="AL22:AL65" si="20">+IF(Q22=51,(AK22*R22),0)</f>
        <v>0</v>
      </c>
      <c r="AM22" s="40">
        <f t="shared" ref="AM22:AM65" si="21">IF(S22=51,K22,0)</f>
        <v>0</v>
      </c>
      <c r="AN22" s="39">
        <f t="shared" ref="AN22:AN65" si="22">+IF(S22=51,(AM22*T22),0)</f>
        <v>0</v>
      </c>
      <c r="AO22" s="40">
        <f t="shared" ref="AO22:AO65" si="23">IF(Q22=40,D22,0)</f>
        <v>0</v>
      </c>
      <c r="AP22" s="39">
        <f t="shared" ref="AP22:AP65" si="24">+IF(Q22=40,(AO22*R22),0)</f>
        <v>0</v>
      </c>
      <c r="AQ22" s="40">
        <f t="shared" ref="AQ22:AQ65" si="25">IF(S22=40,K22,0)</f>
        <v>0</v>
      </c>
      <c r="AR22" s="39">
        <f t="shared" ref="AR22:AR65" si="26">+IF(S22=40,(AQ22*T22),0)</f>
        <v>0</v>
      </c>
      <c r="AS22" s="39">
        <f t="shared" ref="AS22:AS65" si="27">+IF(Q22=30,(D22*R22),0)</f>
        <v>0</v>
      </c>
      <c r="AT22" s="39">
        <f t="shared" ref="AT22:AT65" si="28">+IF(S22=30,(K22*T22),0)</f>
        <v>0</v>
      </c>
      <c r="AU22" s="39">
        <f t="shared" ref="AU22:AU65" si="29">+IF(Q22=32,(D22*R22),0)</f>
        <v>0</v>
      </c>
      <c r="AV22" s="39">
        <f t="shared" ref="AV22:AV65" si="30">+IF(S22=32,(K22*T22),0)</f>
        <v>0</v>
      </c>
      <c r="AW22" s="40">
        <f t="shared" ref="AW22:AW65" si="31">IF(Q22=30.1,D22,0)</f>
        <v>0</v>
      </c>
      <c r="AX22" s="39">
        <f t="shared" ref="AX22:AX65" si="32">+IF(Q22=30.1,(AW22*R22),0)</f>
        <v>0</v>
      </c>
      <c r="AY22" s="40">
        <f t="shared" ref="AY22:AY65" si="33">IF(S22=30.1,K22,0)</f>
        <v>0</v>
      </c>
      <c r="AZ22" s="39">
        <f t="shared" ref="AZ22:AZ65" si="34">+IF(S22=30.1,(AY22*T22),0)</f>
        <v>0</v>
      </c>
      <c r="BA22" s="39">
        <f t="shared" ref="BA22:BA65" si="35">IF(Q22=50,(R22*D22),0)</f>
        <v>0</v>
      </c>
      <c r="BB22" s="39">
        <f t="shared" ref="BB22:BB65" si="36">IF(S22=50,(T22*K22),0)</f>
        <v>0</v>
      </c>
      <c r="BC22" s="39">
        <f t="shared" ref="BC22:BC65" si="37">IF(Q22=60,(R22*D22),0)</f>
        <v>0</v>
      </c>
      <c r="BD22" s="39">
        <f t="shared" ref="BD22:BD65" si="38">IF(S22=60,(T22*K22),0)</f>
        <v>0</v>
      </c>
      <c r="BE22" s="45">
        <f t="shared" ref="BE22:BE65" si="39">IF(Q22=61,(R22*D22),0)</f>
        <v>0</v>
      </c>
      <c r="BF22" s="45">
        <f t="shared" ref="BF22:BF65" si="40">IF(S22=61,(T22*K22),0)</f>
        <v>0</v>
      </c>
    </row>
    <row r="23" spans="1:58" s="39" customFormat="1" ht="24" customHeight="1" x14ac:dyDescent="0.2">
      <c r="A23" s="3"/>
      <c r="B23" s="128">
        <f t="shared" si="0"/>
        <v>3</v>
      </c>
      <c r="C23" s="95" t="s">
        <v>2125</v>
      </c>
      <c r="D23" s="76">
        <f t="shared" si="1"/>
        <v>60</v>
      </c>
      <c r="E23" s="230" t="str">
        <f>IF((ISERROR(VLOOKUP(C23,'Main List'!A:B,2,FALSE))),"",VLOOKUP(C23,'Main List'!A:B,2,FALSE))</f>
        <v>S/A 3WH 1000 CC - RR</v>
      </c>
      <c r="F23" s="231"/>
      <c r="G23" s="77">
        <f>IF((ISERROR(VLOOKUP(C23,'Main List'!A:H,4,FALSE))),0,VLOOKUP(C23,'Main List'!A:H,4,FALSE))</f>
        <v>6</v>
      </c>
      <c r="H23" s="98">
        <v>10</v>
      </c>
      <c r="I23" s="128">
        <f t="shared" ref="I23:I65" si="41">+I22+1</f>
        <v>48</v>
      </c>
      <c r="J23" s="95"/>
      <c r="K23" s="76">
        <f t="shared" si="2"/>
        <v>0</v>
      </c>
      <c r="L23" s="232" t="str">
        <f>IF((ISERROR(VLOOKUP(J23,'Main List'!A:B,2,FALSE))),"",VLOOKUP(J23,'Main List'!A:B,2,FALSE))</f>
        <v/>
      </c>
      <c r="M23" s="233"/>
      <c r="N23" s="77">
        <f>IF((ISERROR(VLOOKUP(J23,'Main List'!A:D,4,FALSE))),0,VLOOKUP(J23,'Main List'!A:D,4,FALSE))</f>
        <v>0</v>
      </c>
      <c r="O23" s="98"/>
      <c r="P23" s="22"/>
      <c r="Q23" s="44">
        <f>IF((ISERROR(VLOOKUP(C23,'Main List'!A:H,8,FALSE))),"",VLOOKUP(C23,'Main List'!A:H,8,FALSE))</f>
        <v>11</v>
      </c>
      <c r="R23" s="46">
        <f>IF((ISERROR(VLOOKUP(C23,'Main List'!A:H,7,FALSE))),"",VLOOKUP(C23,'Main List'!A:H,7,FALSE))</f>
        <v>367.9452</v>
      </c>
      <c r="S23" s="44" t="str">
        <f>IF((ISERROR(VLOOKUP(J23,'Main List'!A:H,8,FALSE))),"",VLOOKUP(J23,'Main List'!A:H,8,FALSE))</f>
        <v/>
      </c>
      <c r="T23" s="46" t="str">
        <f>IF((ISERROR(VLOOKUP(J23,'Main List'!A:H,7,FALSE))),"",VLOOKUP(J23,'Main List'!A:H,7,FALSE))</f>
        <v/>
      </c>
      <c r="U23" s="40">
        <f t="shared" si="3"/>
        <v>60</v>
      </c>
      <c r="V23" s="39">
        <f t="shared" si="4"/>
        <v>22076.712</v>
      </c>
      <c r="W23" s="40">
        <f t="shared" si="5"/>
        <v>0</v>
      </c>
      <c r="X23" s="39">
        <f t="shared" si="6"/>
        <v>0</v>
      </c>
      <c r="Y23" s="40">
        <f t="shared" si="7"/>
        <v>0</v>
      </c>
      <c r="Z23" s="39">
        <f t="shared" si="8"/>
        <v>0</v>
      </c>
      <c r="AA23" s="40">
        <f t="shared" si="9"/>
        <v>0</v>
      </c>
      <c r="AB23" s="39">
        <f t="shared" si="10"/>
        <v>0</v>
      </c>
      <c r="AC23" s="40">
        <f t="shared" si="11"/>
        <v>0</v>
      </c>
      <c r="AD23" s="39">
        <f t="shared" si="12"/>
        <v>0</v>
      </c>
      <c r="AE23" s="40">
        <f t="shared" si="13"/>
        <v>0</v>
      </c>
      <c r="AF23" s="39">
        <f t="shared" si="14"/>
        <v>0</v>
      </c>
      <c r="AG23" s="40">
        <f t="shared" si="15"/>
        <v>0</v>
      </c>
      <c r="AH23" s="39">
        <f t="shared" si="16"/>
        <v>0</v>
      </c>
      <c r="AI23" s="40">
        <f t="shared" si="17"/>
        <v>0</v>
      </c>
      <c r="AJ23" s="39">
        <f t="shared" si="18"/>
        <v>0</v>
      </c>
      <c r="AK23" s="40">
        <f t="shared" si="19"/>
        <v>0</v>
      </c>
      <c r="AL23" s="39">
        <f t="shared" si="20"/>
        <v>0</v>
      </c>
      <c r="AM23" s="40">
        <f t="shared" si="21"/>
        <v>0</v>
      </c>
      <c r="AN23" s="39">
        <f t="shared" si="22"/>
        <v>0</v>
      </c>
      <c r="AO23" s="40">
        <f t="shared" si="23"/>
        <v>0</v>
      </c>
      <c r="AP23" s="39">
        <f t="shared" si="24"/>
        <v>0</v>
      </c>
      <c r="AQ23" s="40">
        <f t="shared" si="25"/>
        <v>0</v>
      </c>
      <c r="AR23" s="39">
        <f t="shared" si="26"/>
        <v>0</v>
      </c>
      <c r="AS23" s="39">
        <f t="shared" si="27"/>
        <v>0</v>
      </c>
      <c r="AT23" s="39">
        <f t="shared" si="28"/>
        <v>0</v>
      </c>
      <c r="AU23" s="39">
        <f t="shared" si="29"/>
        <v>0</v>
      </c>
      <c r="AV23" s="39">
        <f t="shared" si="30"/>
        <v>0</v>
      </c>
      <c r="AW23" s="40">
        <f t="shared" si="31"/>
        <v>0</v>
      </c>
      <c r="AX23" s="39">
        <f t="shared" si="32"/>
        <v>0</v>
      </c>
      <c r="AY23" s="40">
        <f t="shared" si="33"/>
        <v>0</v>
      </c>
      <c r="AZ23" s="39">
        <f t="shared" si="34"/>
        <v>0</v>
      </c>
      <c r="BA23" s="39">
        <f t="shared" si="35"/>
        <v>0</v>
      </c>
      <c r="BB23" s="39">
        <f t="shared" si="36"/>
        <v>0</v>
      </c>
      <c r="BC23" s="39">
        <f t="shared" si="37"/>
        <v>0</v>
      </c>
      <c r="BD23" s="39">
        <f t="shared" si="38"/>
        <v>0</v>
      </c>
      <c r="BE23" s="45">
        <f t="shared" si="39"/>
        <v>0</v>
      </c>
      <c r="BF23" s="45">
        <f t="shared" si="40"/>
        <v>0</v>
      </c>
    </row>
    <row r="24" spans="1:58" s="39" customFormat="1" ht="24" customHeight="1" x14ac:dyDescent="0.2">
      <c r="A24" s="3"/>
      <c r="B24" s="128">
        <f t="shared" si="0"/>
        <v>4</v>
      </c>
      <c r="C24" s="95"/>
      <c r="D24" s="76">
        <f t="shared" si="1"/>
        <v>0</v>
      </c>
      <c r="E24" s="230" t="str">
        <f>IF((ISERROR(VLOOKUP(C24,'Main List'!A:B,2,FALSE))),"",VLOOKUP(C24,'Main List'!A:B,2,FALSE))</f>
        <v/>
      </c>
      <c r="F24" s="231"/>
      <c r="G24" s="77">
        <f>IF((ISERROR(VLOOKUP(C24,'Main List'!A:H,4,FALSE))),0,VLOOKUP(C24,'Main List'!A:H,4,FALSE))</f>
        <v>0</v>
      </c>
      <c r="H24" s="98"/>
      <c r="I24" s="128">
        <f t="shared" si="41"/>
        <v>49</v>
      </c>
      <c r="J24" s="95"/>
      <c r="K24" s="76">
        <f t="shared" si="2"/>
        <v>0</v>
      </c>
      <c r="L24" s="232" t="str">
        <f>IF((ISERROR(VLOOKUP(J24,'Main List'!A:B,2,FALSE))),"",VLOOKUP(J24,'Main List'!A:B,2,FALSE))</f>
        <v/>
      </c>
      <c r="M24" s="233"/>
      <c r="N24" s="77">
        <f>IF((ISERROR(VLOOKUP(J24,'Main List'!A:D,4,FALSE))),0,VLOOKUP(J24,'Main List'!A:D,4,FALSE))</f>
        <v>0</v>
      </c>
      <c r="O24" s="98"/>
      <c r="P24" s="22"/>
      <c r="Q24" s="44" t="str">
        <f>IF((ISERROR(VLOOKUP(C24,'Main List'!A:H,8,FALSE))),"",VLOOKUP(C24,'Main List'!A:H,8,FALSE))</f>
        <v/>
      </c>
      <c r="R24" s="46" t="str">
        <f>IF((ISERROR(VLOOKUP(C24,'Main List'!A:H,7,FALSE))),"",VLOOKUP(C24,'Main List'!A:H,7,FALSE))</f>
        <v/>
      </c>
      <c r="S24" s="44" t="str">
        <f>IF((ISERROR(VLOOKUP(J24,'Main List'!A:H,8,FALSE))),"",VLOOKUP(J24,'Main List'!A:H,8,FALSE))</f>
        <v/>
      </c>
      <c r="T24" s="46" t="str">
        <f>IF((ISERROR(VLOOKUP(J24,'Main List'!A:H,7,FALSE))),"",VLOOKUP(J24,'Main List'!A:H,7,FALSE))</f>
        <v/>
      </c>
      <c r="U24" s="40">
        <f t="shared" si="3"/>
        <v>0</v>
      </c>
      <c r="V24" s="39">
        <f t="shared" si="4"/>
        <v>0</v>
      </c>
      <c r="W24" s="40">
        <f t="shared" si="5"/>
        <v>0</v>
      </c>
      <c r="X24" s="39">
        <f t="shared" si="6"/>
        <v>0</v>
      </c>
      <c r="Y24" s="40">
        <f t="shared" si="7"/>
        <v>0</v>
      </c>
      <c r="Z24" s="39">
        <f t="shared" si="8"/>
        <v>0</v>
      </c>
      <c r="AA24" s="40">
        <f t="shared" si="9"/>
        <v>0</v>
      </c>
      <c r="AB24" s="39">
        <f t="shared" si="10"/>
        <v>0</v>
      </c>
      <c r="AC24" s="40">
        <f t="shared" si="11"/>
        <v>0</v>
      </c>
      <c r="AD24" s="39">
        <f t="shared" si="12"/>
        <v>0</v>
      </c>
      <c r="AE24" s="40">
        <f t="shared" si="13"/>
        <v>0</v>
      </c>
      <c r="AF24" s="39">
        <f t="shared" si="14"/>
        <v>0</v>
      </c>
      <c r="AG24" s="40">
        <f t="shared" si="15"/>
        <v>0</v>
      </c>
      <c r="AH24" s="39">
        <f t="shared" si="16"/>
        <v>0</v>
      </c>
      <c r="AI24" s="40">
        <f t="shared" si="17"/>
        <v>0</v>
      </c>
      <c r="AJ24" s="39">
        <f t="shared" si="18"/>
        <v>0</v>
      </c>
      <c r="AK24" s="40">
        <f t="shared" si="19"/>
        <v>0</v>
      </c>
      <c r="AL24" s="39">
        <f t="shared" si="20"/>
        <v>0</v>
      </c>
      <c r="AM24" s="40">
        <f t="shared" si="21"/>
        <v>0</v>
      </c>
      <c r="AN24" s="39">
        <f t="shared" si="22"/>
        <v>0</v>
      </c>
      <c r="AO24" s="40">
        <f t="shared" si="23"/>
        <v>0</v>
      </c>
      <c r="AP24" s="39">
        <f t="shared" si="24"/>
        <v>0</v>
      </c>
      <c r="AQ24" s="40">
        <f t="shared" si="25"/>
        <v>0</v>
      </c>
      <c r="AR24" s="39">
        <f t="shared" si="26"/>
        <v>0</v>
      </c>
      <c r="AS24" s="39">
        <f t="shared" si="27"/>
        <v>0</v>
      </c>
      <c r="AT24" s="39">
        <f t="shared" si="28"/>
        <v>0</v>
      </c>
      <c r="AU24" s="39">
        <f t="shared" si="29"/>
        <v>0</v>
      </c>
      <c r="AV24" s="39">
        <f t="shared" si="30"/>
        <v>0</v>
      </c>
      <c r="AW24" s="40">
        <f t="shared" si="31"/>
        <v>0</v>
      </c>
      <c r="AX24" s="39">
        <f t="shared" si="32"/>
        <v>0</v>
      </c>
      <c r="AY24" s="40">
        <f t="shared" si="33"/>
        <v>0</v>
      </c>
      <c r="AZ24" s="39">
        <f t="shared" si="34"/>
        <v>0</v>
      </c>
      <c r="BA24" s="39">
        <f t="shared" si="35"/>
        <v>0</v>
      </c>
      <c r="BB24" s="39">
        <f t="shared" si="36"/>
        <v>0</v>
      </c>
      <c r="BC24" s="39">
        <f t="shared" si="37"/>
        <v>0</v>
      </c>
      <c r="BD24" s="39">
        <f t="shared" si="38"/>
        <v>0</v>
      </c>
      <c r="BE24" s="45">
        <f t="shared" si="39"/>
        <v>0</v>
      </c>
      <c r="BF24" s="45">
        <f t="shared" si="40"/>
        <v>0</v>
      </c>
    </row>
    <row r="25" spans="1:58" s="39" customFormat="1" ht="24" customHeight="1" x14ac:dyDescent="0.2">
      <c r="A25" s="3"/>
      <c r="B25" s="128">
        <f t="shared" si="0"/>
        <v>5</v>
      </c>
      <c r="C25" s="95"/>
      <c r="D25" s="76">
        <f t="shared" si="1"/>
        <v>0</v>
      </c>
      <c r="E25" s="232" t="str">
        <f>IF((ISERROR(VLOOKUP(C25,'Main List'!A:B,2,FALSE))),"",VLOOKUP(C25,'Main List'!A:B,2,FALSE))</f>
        <v/>
      </c>
      <c r="F25" s="233"/>
      <c r="G25" s="77">
        <f>IF((ISERROR(VLOOKUP(C25,'Main List'!A:H,4,FALSE))),0,VLOOKUP(C25,'Main List'!A:H,4,FALSE))</f>
        <v>0</v>
      </c>
      <c r="H25" s="98"/>
      <c r="I25" s="128">
        <f t="shared" si="41"/>
        <v>50</v>
      </c>
      <c r="J25" s="95"/>
      <c r="K25" s="76">
        <f t="shared" si="2"/>
        <v>0</v>
      </c>
      <c r="L25" s="232" t="str">
        <f>IF((ISERROR(VLOOKUP(J25,'Main List'!A:B,2,FALSE))),"",VLOOKUP(J25,'Main List'!A:B,2,FALSE))</f>
        <v/>
      </c>
      <c r="M25" s="233"/>
      <c r="N25" s="77">
        <f>IF((ISERROR(VLOOKUP(J25,'Main List'!A:D,4,FALSE))),0,VLOOKUP(J25,'Main List'!A:D,4,FALSE))</f>
        <v>0</v>
      </c>
      <c r="O25" s="98"/>
      <c r="P25" s="22"/>
      <c r="Q25" s="44" t="str">
        <f>IF((ISERROR(VLOOKUP(C25,'Main List'!A:H,8,FALSE))),"",VLOOKUP(C25,'Main List'!A:H,8,FALSE))</f>
        <v/>
      </c>
      <c r="R25" s="46" t="str">
        <f>IF((ISERROR(VLOOKUP(C25,'Main List'!A:H,7,FALSE))),"",VLOOKUP(C25,'Main List'!A:H,7,FALSE))</f>
        <v/>
      </c>
      <c r="S25" s="44" t="str">
        <f>IF((ISERROR(VLOOKUP(J25,'Main List'!A:H,8,FALSE))),"",VLOOKUP(J25,'Main List'!A:H,8,FALSE))</f>
        <v/>
      </c>
      <c r="T25" s="46" t="str">
        <f>IF((ISERROR(VLOOKUP(J25,'Main List'!A:H,7,FALSE))),"",VLOOKUP(J25,'Main List'!A:H,7,FALSE))</f>
        <v/>
      </c>
      <c r="U25" s="40">
        <f t="shared" si="3"/>
        <v>0</v>
      </c>
      <c r="V25" s="39">
        <f t="shared" si="4"/>
        <v>0</v>
      </c>
      <c r="W25" s="40">
        <f t="shared" si="5"/>
        <v>0</v>
      </c>
      <c r="X25" s="39">
        <f t="shared" si="6"/>
        <v>0</v>
      </c>
      <c r="Y25" s="40">
        <f t="shared" si="7"/>
        <v>0</v>
      </c>
      <c r="Z25" s="39">
        <f t="shared" si="8"/>
        <v>0</v>
      </c>
      <c r="AA25" s="40">
        <f t="shared" si="9"/>
        <v>0</v>
      </c>
      <c r="AB25" s="39">
        <f t="shared" si="10"/>
        <v>0</v>
      </c>
      <c r="AC25" s="40">
        <f t="shared" si="11"/>
        <v>0</v>
      </c>
      <c r="AD25" s="39">
        <f t="shared" si="12"/>
        <v>0</v>
      </c>
      <c r="AE25" s="40">
        <f t="shared" si="13"/>
        <v>0</v>
      </c>
      <c r="AF25" s="39">
        <f t="shared" si="14"/>
        <v>0</v>
      </c>
      <c r="AG25" s="40">
        <f t="shared" si="15"/>
        <v>0</v>
      </c>
      <c r="AH25" s="39">
        <f t="shared" si="16"/>
        <v>0</v>
      </c>
      <c r="AI25" s="40">
        <f t="shared" si="17"/>
        <v>0</v>
      </c>
      <c r="AJ25" s="39">
        <f t="shared" si="18"/>
        <v>0</v>
      </c>
      <c r="AK25" s="40">
        <f t="shared" si="19"/>
        <v>0</v>
      </c>
      <c r="AL25" s="39">
        <f t="shared" si="20"/>
        <v>0</v>
      </c>
      <c r="AM25" s="40">
        <f t="shared" si="21"/>
        <v>0</v>
      </c>
      <c r="AN25" s="39">
        <f t="shared" si="22"/>
        <v>0</v>
      </c>
      <c r="AO25" s="40">
        <f t="shared" si="23"/>
        <v>0</v>
      </c>
      <c r="AP25" s="39">
        <f t="shared" si="24"/>
        <v>0</v>
      </c>
      <c r="AQ25" s="40">
        <f t="shared" si="25"/>
        <v>0</v>
      </c>
      <c r="AR25" s="39">
        <f t="shared" si="26"/>
        <v>0</v>
      </c>
      <c r="AS25" s="39">
        <f t="shared" si="27"/>
        <v>0</v>
      </c>
      <c r="AT25" s="39">
        <f t="shared" si="28"/>
        <v>0</v>
      </c>
      <c r="AU25" s="39">
        <f t="shared" si="29"/>
        <v>0</v>
      </c>
      <c r="AV25" s="39">
        <f t="shared" si="30"/>
        <v>0</v>
      </c>
      <c r="AW25" s="40">
        <f t="shared" si="31"/>
        <v>0</v>
      </c>
      <c r="AX25" s="39">
        <f t="shared" si="32"/>
        <v>0</v>
      </c>
      <c r="AY25" s="40">
        <f t="shared" si="33"/>
        <v>0</v>
      </c>
      <c r="AZ25" s="39">
        <f t="shared" si="34"/>
        <v>0</v>
      </c>
      <c r="BA25" s="39">
        <f t="shared" si="35"/>
        <v>0</v>
      </c>
      <c r="BB25" s="39">
        <f t="shared" si="36"/>
        <v>0</v>
      </c>
      <c r="BC25" s="39">
        <f t="shared" si="37"/>
        <v>0</v>
      </c>
      <c r="BD25" s="39">
        <f t="shared" si="38"/>
        <v>0</v>
      </c>
      <c r="BE25" s="45">
        <f t="shared" si="39"/>
        <v>0</v>
      </c>
      <c r="BF25" s="45">
        <f t="shared" si="40"/>
        <v>0</v>
      </c>
    </row>
    <row r="26" spans="1:58" s="39" customFormat="1" ht="24" customHeight="1" x14ac:dyDescent="0.2">
      <c r="A26" s="3"/>
      <c r="B26" s="128">
        <f t="shared" si="0"/>
        <v>6</v>
      </c>
      <c r="C26" s="95"/>
      <c r="D26" s="76">
        <f t="shared" si="1"/>
        <v>0</v>
      </c>
      <c r="E26" s="232" t="str">
        <f>IF((ISERROR(VLOOKUP(C26,'Main List'!A:B,2,FALSE))),"",VLOOKUP(C26,'Main List'!A:B,2,FALSE))</f>
        <v/>
      </c>
      <c r="F26" s="233"/>
      <c r="G26" s="77">
        <f>IF((ISERROR(VLOOKUP(C26,'Main List'!A:H,4,FALSE))),0,VLOOKUP(C26,'Main List'!A:H,4,FALSE))</f>
        <v>0</v>
      </c>
      <c r="H26" s="98"/>
      <c r="I26" s="128">
        <f t="shared" si="41"/>
        <v>51</v>
      </c>
      <c r="J26" s="95"/>
      <c r="K26" s="76">
        <f t="shared" si="2"/>
        <v>0</v>
      </c>
      <c r="L26" s="232" t="str">
        <f>IF((ISERROR(VLOOKUP(J26,'Main List'!A:B,2,FALSE))),"",VLOOKUP(J26,'Main List'!A:B,2,FALSE))</f>
        <v/>
      </c>
      <c r="M26" s="233"/>
      <c r="N26" s="77">
        <f>IF((ISERROR(VLOOKUP(J26,'Main List'!A:D,4,FALSE))),0,VLOOKUP(J26,'Main List'!A:D,4,FALSE))</f>
        <v>0</v>
      </c>
      <c r="O26" s="98"/>
      <c r="P26" s="22"/>
      <c r="Q26" s="44" t="str">
        <f>IF((ISERROR(VLOOKUP(C26,'Main List'!A:H,8,FALSE))),"",VLOOKUP(C26,'Main List'!A:H,8,FALSE))</f>
        <v/>
      </c>
      <c r="R26" s="46" t="str">
        <f>IF((ISERROR(VLOOKUP(C26,'Main List'!A:H,7,FALSE))),"",VLOOKUP(C26,'Main List'!A:H,7,FALSE))</f>
        <v/>
      </c>
      <c r="S26" s="44" t="str">
        <f>IF((ISERROR(VLOOKUP(J26,'Main List'!A:H,8,FALSE))),"",VLOOKUP(J26,'Main List'!A:H,8,FALSE))</f>
        <v/>
      </c>
      <c r="T26" s="46" t="str">
        <f>IF((ISERROR(VLOOKUP(J26,'Main List'!A:H,7,FALSE))),"",VLOOKUP(J26,'Main List'!A:H,7,FALSE))</f>
        <v/>
      </c>
      <c r="U26" s="40">
        <f t="shared" si="3"/>
        <v>0</v>
      </c>
      <c r="V26" s="39">
        <f t="shared" si="4"/>
        <v>0</v>
      </c>
      <c r="W26" s="40">
        <f t="shared" si="5"/>
        <v>0</v>
      </c>
      <c r="X26" s="39">
        <f t="shared" si="6"/>
        <v>0</v>
      </c>
      <c r="Y26" s="40">
        <f t="shared" si="7"/>
        <v>0</v>
      </c>
      <c r="Z26" s="39">
        <f t="shared" si="8"/>
        <v>0</v>
      </c>
      <c r="AA26" s="40">
        <f t="shared" si="9"/>
        <v>0</v>
      </c>
      <c r="AB26" s="39">
        <f t="shared" si="10"/>
        <v>0</v>
      </c>
      <c r="AC26" s="40">
        <f t="shared" si="11"/>
        <v>0</v>
      </c>
      <c r="AD26" s="39">
        <f t="shared" si="12"/>
        <v>0</v>
      </c>
      <c r="AE26" s="40">
        <f t="shared" si="13"/>
        <v>0</v>
      </c>
      <c r="AF26" s="39">
        <f t="shared" si="14"/>
        <v>0</v>
      </c>
      <c r="AG26" s="40">
        <f t="shared" si="15"/>
        <v>0</v>
      </c>
      <c r="AH26" s="39">
        <f t="shared" si="16"/>
        <v>0</v>
      </c>
      <c r="AI26" s="40">
        <f t="shared" si="17"/>
        <v>0</v>
      </c>
      <c r="AJ26" s="39">
        <f t="shared" si="18"/>
        <v>0</v>
      </c>
      <c r="AK26" s="40">
        <f t="shared" si="19"/>
        <v>0</v>
      </c>
      <c r="AL26" s="39">
        <f t="shared" si="20"/>
        <v>0</v>
      </c>
      <c r="AM26" s="40">
        <f t="shared" si="21"/>
        <v>0</v>
      </c>
      <c r="AN26" s="39">
        <f t="shared" si="22"/>
        <v>0</v>
      </c>
      <c r="AO26" s="40">
        <f t="shared" si="23"/>
        <v>0</v>
      </c>
      <c r="AP26" s="39">
        <f t="shared" si="24"/>
        <v>0</v>
      </c>
      <c r="AQ26" s="40">
        <f t="shared" si="25"/>
        <v>0</v>
      </c>
      <c r="AR26" s="39">
        <f t="shared" si="26"/>
        <v>0</v>
      </c>
      <c r="AS26" s="39">
        <f t="shared" si="27"/>
        <v>0</v>
      </c>
      <c r="AT26" s="39">
        <f t="shared" si="28"/>
        <v>0</v>
      </c>
      <c r="AU26" s="39">
        <f t="shared" si="29"/>
        <v>0</v>
      </c>
      <c r="AV26" s="39">
        <f t="shared" si="30"/>
        <v>0</v>
      </c>
      <c r="AW26" s="40">
        <f t="shared" si="31"/>
        <v>0</v>
      </c>
      <c r="AX26" s="39">
        <f t="shared" si="32"/>
        <v>0</v>
      </c>
      <c r="AY26" s="40">
        <f t="shared" si="33"/>
        <v>0</v>
      </c>
      <c r="AZ26" s="39">
        <f t="shared" si="34"/>
        <v>0</v>
      </c>
      <c r="BA26" s="39">
        <f t="shared" si="35"/>
        <v>0</v>
      </c>
      <c r="BB26" s="39">
        <f t="shared" si="36"/>
        <v>0</v>
      </c>
      <c r="BC26" s="39">
        <f t="shared" si="37"/>
        <v>0</v>
      </c>
      <c r="BD26" s="39">
        <f t="shared" si="38"/>
        <v>0</v>
      </c>
      <c r="BE26" s="45">
        <f t="shared" si="39"/>
        <v>0</v>
      </c>
      <c r="BF26" s="45">
        <f t="shared" si="40"/>
        <v>0</v>
      </c>
    </row>
    <row r="27" spans="1:58" s="39" customFormat="1" ht="24" customHeight="1" x14ac:dyDescent="0.2">
      <c r="A27" s="3"/>
      <c r="B27" s="128">
        <f t="shared" si="0"/>
        <v>7</v>
      </c>
      <c r="C27" s="95"/>
      <c r="D27" s="76">
        <f t="shared" si="1"/>
        <v>0</v>
      </c>
      <c r="E27" s="232" t="str">
        <f>IF((ISERROR(VLOOKUP(C27,'Main List'!A:B,2,FALSE))),"",VLOOKUP(C27,'Main List'!A:B,2,FALSE))</f>
        <v/>
      </c>
      <c r="F27" s="233"/>
      <c r="G27" s="77">
        <f>IF((ISERROR(VLOOKUP(C27,'Main List'!A:H,4,FALSE))),0,VLOOKUP(C27,'Main List'!A:H,4,FALSE))</f>
        <v>0</v>
      </c>
      <c r="H27" s="98"/>
      <c r="I27" s="128">
        <f t="shared" si="41"/>
        <v>52</v>
      </c>
      <c r="J27" s="95"/>
      <c r="K27" s="76">
        <f t="shared" si="2"/>
        <v>0</v>
      </c>
      <c r="L27" s="232" t="str">
        <f>IF((ISERROR(VLOOKUP(J27,'Main List'!A:B,2,FALSE))),"",VLOOKUP(J27,'Main List'!A:B,2,FALSE))</f>
        <v/>
      </c>
      <c r="M27" s="233"/>
      <c r="N27" s="77">
        <f>IF((ISERROR(VLOOKUP(J27,'Main List'!A:D,4,FALSE))),0,VLOOKUP(J27,'Main List'!A:D,4,FALSE))</f>
        <v>0</v>
      </c>
      <c r="O27" s="98"/>
      <c r="P27" s="22"/>
      <c r="Q27" s="44" t="str">
        <f>IF((ISERROR(VLOOKUP(C27,'Main List'!A:H,8,FALSE))),"",VLOOKUP(C27,'Main List'!A:H,8,FALSE))</f>
        <v/>
      </c>
      <c r="R27" s="46" t="str">
        <f>IF((ISERROR(VLOOKUP(C27,'Main List'!A:H,7,FALSE))),"",VLOOKUP(C27,'Main List'!A:H,7,FALSE))</f>
        <v/>
      </c>
      <c r="S27" s="44" t="str">
        <f>IF((ISERROR(VLOOKUP(J27,'Main List'!A:H,8,FALSE))),"",VLOOKUP(J27,'Main List'!A:H,8,FALSE))</f>
        <v/>
      </c>
      <c r="T27" s="46" t="str">
        <f>IF((ISERROR(VLOOKUP(J27,'Main List'!A:H,7,FALSE))),"",VLOOKUP(J27,'Main List'!A:H,7,FALSE))</f>
        <v/>
      </c>
      <c r="U27" s="40">
        <f t="shared" si="3"/>
        <v>0</v>
      </c>
      <c r="V27" s="39">
        <f t="shared" si="4"/>
        <v>0</v>
      </c>
      <c r="W27" s="40">
        <f t="shared" si="5"/>
        <v>0</v>
      </c>
      <c r="X27" s="39">
        <f t="shared" si="6"/>
        <v>0</v>
      </c>
      <c r="Y27" s="40">
        <f t="shared" si="7"/>
        <v>0</v>
      </c>
      <c r="Z27" s="39">
        <f t="shared" si="8"/>
        <v>0</v>
      </c>
      <c r="AA27" s="40">
        <f t="shared" si="9"/>
        <v>0</v>
      </c>
      <c r="AB27" s="39">
        <f t="shared" si="10"/>
        <v>0</v>
      </c>
      <c r="AC27" s="40">
        <f t="shared" si="11"/>
        <v>0</v>
      </c>
      <c r="AD27" s="39">
        <f t="shared" si="12"/>
        <v>0</v>
      </c>
      <c r="AE27" s="40">
        <f t="shared" si="13"/>
        <v>0</v>
      </c>
      <c r="AF27" s="39">
        <f t="shared" si="14"/>
        <v>0</v>
      </c>
      <c r="AG27" s="40">
        <f t="shared" si="15"/>
        <v>0</v>
      </c>
      <c r="AH27" s="39">
        <f t="shared" si="16"/>
        <v>0</v>
      </c>
      <c r="AI27" s="40">
        <f t="shared" si="17"/>
        <v>0</v>
      </c>
      <c r="AJ27" s="39">
        <f t="shared" si="18"/>
        <v>0</v>
      </c>
      <c r="AK27" s="40">
        <f t="shared" si="19"/>
        <v>0</v>
      </c>
      <c r="AL27" s="39">
        <f t="shared" si="20"/>
        <v>0</v>
      </c>
      <c r="AM27" s="40">
        <f t="shared" si="21"/>
        <v>0</v>
      </c>
      <c r="AN27" s="39">
        <f t="shared" si="22"/>
        <v>0</v>
      </c>
      <c r="AO27" s="40">
        <f t="shared" si="23"/>
        <v>0</v>
      </c>
      <c r="AP27" s="39">
        <f t="shared" si="24"/>
        <v>0</v>
      </c>
      <c r="AQ27" s="40">
        <f t="shared" si="25"/>
        <v>0</v>
      </c>
      <c r="AR27" s="39">
        <f t="shared" si="26"/>
        <v>0</v>
      </c>
      <c r="AS27" s="39">
        <f t="shared" si="27"/>
        <v>0</v>
      </c>
      <c r="AT27" s="39">
        <f t="shared" si="28"/>
        <v>0</v>
      </c>
      <c r="AU27" s="39">
        <f t="shared" si="29"/>
        <v>0</v>
      </c>
      <c r="AV27" s="39">
        <f t="shared" si="30"/>
        <v>0</v>
      </c>
      <c r="AW27" s="40">
        <f t="shared" si="31"/>
        <v>0</v>
      </c>
      <c r="AX27" s="39">
        <f t="shared" si="32"/>
        <v>0</v>
      </c>
      <c r="AY27" s="40">
        <f t="shared" si="33"/>
        <v>0</v>
      </c>
      <c r="AZ27" s="39">
        <f t="shared" si="34"/>
        <v>0</v>
      </c>
      <c r="BA27" s="39">
        <f t="shared" si="35"/>
        <v>0</v>
      </c>
      <c r="BB27" s="39">
        <f t="shared" si="36"/>
        <v>0</v>
      </c>
      <c r="BC27" s="39">
        <f t="shared" si="37"/>
        <v>0</v>
      </c>
      <c r="BD27" s="39">
        <f t="shared" si="38"/>
        <v>0</v>
      </c>
      <c r="BE27" s="45">
        <f t="shared" si="39"/>
        <v>0</v>
      </c>
      <c r="BF27" s="45">
        <f t="shared" si="40"/>
        <v>0</v>
      </c>
    </row>
    <row r="28" spans="1:58" s="39" customFormat="1" ht="24" customHeight="1" x14ac:dyDescent="0.2">
      <c r="A28" s="3"/>
      <c r="B28" s="128">
        <f>+B27+1</f>
        <v>8</v>
      </c>
      <c r="C28" s="95"/>
      <c r="D28" s="76">
        <f t="shared" si="1"/>
        <v>0</v>
      </c>
      <c r="E28" s="232" t="str">
        <f>IF((ISERROR(VLOOKUP(C28,'Main List'!A:B,2,FALSE))),"",VLOOKUP(C28,'Main List'!A:B,2,FALSE))</f>
        <v/>
      </c>
      <c r="F28" s="233"/>
      <c r="G28" s="77">
        <f>IF((ISERROR(VLOOKUP(C28,'Main List'!A:H,4,FALSE))),0,VLOOKUP(C28,'Main List'!A:H,4,FALSE))</f>
        <v>0</v>
      </c>
      <c r="H28" s="98"/>
      <c r="I28" s="128">
        <f>+I27+1</f>
        <v>53</v>
      </c>
      <c r="J28" s="95"/>
      <c r="K28" s="76">
        <f t="shared" si="2"/>
        <v>0</v>
      </c>
      <c r="L28" s="232" t="str">
        <f>IF((ISERROR(VLOOKUP(J28,'Main List'!A:B,2,FALSE))),"",VLOOKUP(J28,'Main List'!A:B,2,FALSE))</f>
        <v/>
      </c>
      <c r="M28" s="233"/>
      <c r="N28" s="77">
        <f>IF((ISERROR(VLOOKUP(J28,'Main List'!A:D,4,FALSE))),0,VLOOKUP(J28,'Main List'!A:D,4,FALSE))</f>
        <v>0</v>
      </c>
      <c r="O28" s="98"/>
      <c r="P28" s="22"/>
      <c r="Q28" s="44" t="str">
        <f>IF((ISERROR(VLOOKUP(C28,'Main List'!A:H,8,FALSE))),"",VLOOKUP(C28,'Main List'!A:H,8,FALSE))</f>
        <v/>
      </c>
      <c r="R28" s="46" t="str">
        <f>IF((ISERROR(VLOOKUP(C28,'Main List'!A:H,7,FALSE))),"",VLOOKUP(C28,'Main List'!A:H,7,FALSE))</f>
        <v/>
      </c>
      <c r="S28" s="44" t="str">
        <f>IF((ISERROR(VLOOKUP(J28,'Main List'!A:H,8,FALSE))),"",VLOOKUP(J28,'Main List'!A:H,8,FALSE))</f>
        <v/>
      </c>
      <c r="T28" s="46" t="str">
        <f>IF((ISERROR(VLOOKUP(J28,'Main List'!A:H,7,FALSE))),"",VLOOKUP(J28,'Main List'!A:H,7,FALSE))</f>
        <v/>
      </c>
      <c r="U28" s="40">
        <f t="shared" si="3"/>
        <v>0</v>
      </c>
      <c r="V28" s="39">
        <f t="shared" si="4"/>
        <v>0</v>
      </c>
      <c r="W28" s="40">
        <f t="shared" si="5"/>
        <v>0</v>
      </c>
      <c r="X28" s="39">
        <f t="shared" si="6"/>
        <v>0</v>
      </c>
      <c r="Y28" s="40">
        <f t="shared" si="7"/>
        <v>0</v>
      </c>
      <c r="Z28" s="39">
        <f t="shared" si="8"/>
        <v>0</v>
      </c>
      <c r="AA28" s="40">
        <f t="shared" si="9"/>
        <v>0</v>
      </c>
      <c r="AB28" s="39">
        <f t="shared" si="10"/>
        <v>0</v>
      </c>
      <c r="AC28" s="40">
        <f t="shared" si="11"/>
        <v>0</v>
      </c>
      <c r="AD28" s="39">
        <f t="shared" si="12"/>
        <v>0</v>
      </c>
      <c r="AE28" s="40">
        <f t="shared" si="13"/>
        <v>0</v>
      </c>
      <c r="AF28" s="39">
        <f t="shared" si="14"/>
        <v>0</v>
      </c>
      <c r="AG28" s="40">
        <f t="shared" si="15"/>
        <v>0</v>
      </c>
      <c r="AH28" s="39">
        <f t="shared" si="16"/>
        <v>0</v>
      </c>
      <c r="AI28" s="40">
        <f t="shared" si="17"/>
        <v>0</v>
      </c>
      <c r="AJ28" s="39">
        <f t="shared" si="18"/>
        <v>0</v>
      </c>
      <c r="AK28" s="40">
        <f t="shared" si="19"/>
        <v>0</v>
      </c>
      <c r="AL28" s="39">
        <f t="shared" si="20"/>
        <v>0</v>
      </c>
      <c r="AM28" s="40">
        <f t="shared" si="21"/>
        <v>0</v>
      </c>
      <c r="AN28" s="39">
        <f t="shared" si="22"/>
        <v>0</v>
      </c>
      <c r="AO28" s="40">
        <f t="shared" si="23"/>
        <v>0</v>
      </c>
      <c r="AP28" s="39">
        <f t="shared" si="24"/>
        <v>0</v>
      </c>
      <c r="AQ28" s="40">
        <f t="shared" si="25"/>
        <v>0</v>
      </c>
      <c r="AR28" s="39">
        <f t="shared" si="26"/>
        <v>0</v>
      </c>
      <c r="AS28" s="39">
        <f t="shared" si="27"/>
        <v>0</v>
      </c>
      <c r="AT28" s="39">
        <f t="shared" si="28"/>
        <v>0</v>
      </c>
      <c r="AU28" s="39">
        <f t="shared" si="29"/>
        <v>0</v>
      </c>
      <c r="AV28" s="39">
        <f t="shared" si="30"/>
        <v>0</v>
      </c>
      <c r="AW28" s="40">
        <f t="shared" si="31"/>
        <v>0</v>
      </c>
      <c r="AX28" s="39">
        <f t="shared" si="32"/>
        <v>0</v>
      </c>
      <c r="AY28" s="40">
        <f t="shared" si="33"/>
        <v>0</v>
      </c>
      <c r="AZ28" s="39">
        <f t="shared" si="34"/>
        <v>0</v>
      </c>
      <c r="BA28" s="39">
        <f t="shared" si="35"/>
        <v>0</v>
      </c>
      <c r="BB28" s="39">
        <f t="shared" si="36"/>
        <v>0</v>
      </c>
      <c r="BC28" s="39">
        <f t="shared" si="37"/>
        <v>0</v>
      </c>
      <c r="BD28" s="39">
        <f t="shared" si="38"/>
        <v>0</v>
      </c>
      <c r="BE28" s="45">
        <f t="shared" si="39"/>
        <v>0</v>
      </c>
      <c r="BF28" s="45">
        <f t="shared" si="40"/>
        <v>0</v>
      </c>
    </row>
    <row r="29" spans="1:58" s="39" customFormat="1" ht="24" customHeight="1" x14ac:dyDescent="0.2">
      <c r="A29" s="3"/>
      <c r="B29" s="128">
        <f t="shared" si="0"/>
        <v>9</v>
      </c>
      <c r="C29" s="95"/>
      <c r="D29" s="76">
        <f t="shared" si="1"/>
        <v>0</v>
      </c>
      <c r="E29" s="232" t="str">
        <f>IF((ISERROR(VLOOKUP(C29,'Main List'!A:B,2,FALSE))),"",VLOOKUP(C29,'Main List'!A:B,2,FALSE))</f>
        <v/>
      </c>
      <c r="F29" s="233"/>
      <c r="G29" s="77">
        <f>IF((ISERROR(VLOOKUP(C29,'Main List'!A:H,4,FALSE))),0,VLOOKUP(C29,'Main List'!A:H,4,FALSE))</f>
        <v>0</v>
      </c>
      <c r="H29" s="98"/>
      <c r="I29" s="128">
        <f t="shared" si="41"/>
        <v>54</v>
      </c>
      <c r="J29" s="95"/>
      <c r="K29" s="76">
        <f t="shared" si="2"/>
        <v>0</v>
      </c>
      <c r="L29" s="232" t="str">
        <f>IF((ISERROR(VLOOKUP(J29,'Main List'!A:B,2,FALSE))),"",VLOOKUP(J29,'Main List'!A:B,2,FALSE))</f>
        <v/>
      </c>
      <c r="M29" s="233"/>
      <c r="N29" s="77">
        <f>IF((ISERROR(VLOOKUP(J29,'Main List'!A:D,4,FALSE))),0,VLOOKUP(J29,'Main List'!A:D,4,FALSE))</f>
        <v>0</v>
      </c>
      <c r="O29" s="98"/>
      <c r="P29" s="22"/>
      <c r="Q29" s="44" t="str">
        <f>IF((ISERROR(VLOOKUP(C29,'Main List'!A:H,8,FALSE))),"",VLOOKUP(C29,'Main List'!A:H,8,FALSE))</f>
        <v/>
      </c>
      <c r="R29" s="46" t="str">
        <f>IF((ISERROR(VLOOKUP(C29,'Main List'!A:H,7,FALSE))),"",VLOOKUP(C29,'Main List'!A:H,7,FALSE))</f>
        <v/>
      </c>
      <c r="S29" s="44" t="str">
        <f>IF((ISERROR(VLOOKUP(J29,'Main List'!A:H,8,FALSE))),"",VLOOKUP(J29,'Main List'!A:H,8,FALSE))</f>
        <v/>
      </c>
      <c r="T29" s="46" t="str">
        <f>IF((ISERROR(VLOOKUP(J29,'Main List'!A:H,7,FALSE))),"",VLOOKUP(J29,'Main List'!A:H,7,FALSE))</f>
        <v/>
      </c>
      <c r="U29" s="40">
        <f t="shared" si="3"/>
        <v>0</v>
      </c>
      <c r="V29" s="39">
        <f t="shared" si="4"/>
        <v>0</v>
      </c>
      <c r="W29" s="40">
        <f t="shared" si="5"/>
        <v>0</v>
      </c>
      <c r="X29" s="39">
        <f t="shared" si="6"/>
        <v>0</v>
      </c>
      <c r="Y29" s="40">
        <f t="shared" si="7"/>
        <v>0</v>
      </c>
      <c r="Z29" s="39">
        <f t="shared" si="8"/>
        <v>0</v>
      </c>
      <c r="AA29" s="40">
        <f t="shared" si="9"/>
        <v>0</v>
      </c>
      <c r="AB29" s="39">
        <f t="shared" si="10"/>
        <v>0</v>
      </c>
      <c r="AC29" s="40">
        <f t="shared" si="11"/>
        <v>0</v>
      </c>
      <c r="AD29" s="39">
        <f t="shared" si="12"/>
        <v>0</v>
      </c>
      <c r="AE29" s="40">
        <f t="shared" si="13"/>
        <v>0</v>
      </c>
      <c r="AF29" s="39">
        <f t="shared" si="14"/>
        <v>0</v>
      </c>
      <c r="AG29" s="40">
        <f t="shared" si="15"/>
        <v>0</v>
      </c>
      <c r="AH29" s="39">
        <f t="shared" si="16"/>
        <v>0</v>
      </c>
      <c r="AI29" s="40">
        <f t="shared" si="17"/>
        <v>0</v>
      </c>
      <c r="AJ29" s="39">
        <f t="shared" si="18"/>
        <v>0</v>
      </c>
      <c r="AK29" s="40">
        <f t="shared" si="19"/>
        <v>0</v>
      </c>
      <c r="AL29" s="39">
        <f t="shared" si="20"/>
        <v>0</v>
      </c>
      <c r="AM29" s="40">
        <f t="shared" si="21"/>
        <v>0</v>
      </c>
      <c r="AN29" s="39">
        <f t="shared" si="22"/>
        <v>0</v>
      </c>
      <c r="AO29" s="40">
        <f t="shared" si="23"/>
        <v>0</v>
      </c>
      <c r="AP29" s="39">
        <f t="shared" si="24"/>
        <v>0</v>
      </c>
      <c r="AQ29" s="40">
        <f t="shared" si="25"/>
        <v>0</v>
      </c>
      <c r="AR29" s="39">
        <f t="shared" si="26"/>
        <v>0</v>
      </c>
      <c r="AS29" s="39">
        <f t="shared" si="27"/>
        <v>0</v>
      </c>
      <c r="AT29" s="39">
        <f t="shared" si="28"/>
        <v>0</v>
      </c>
      <c r="AU29" s="39">
        <f t="shared" si="29"/>
        <v>0</v>
      </c>
      <c r="AV29" s="39">
        <f t="shared" si="30"/>
        <v>0</v>
      </c>
      <c r="AW29" s="40">
        <f t="shared" si="31"/>
        <v>0</v>
      </c>
      <c r="AX29" s="39">
        <f t="shared" si="32"/>
        <v>0</v>
      </c>
      <c r="AY29" s="40">
        <f t="shared" si="33"/>
        <v>0</v>
      </c>
      <c r="AZ29" s="39">
        <f t="shared" si="34"/>
        <v>0</v>
      </c>
      <c r="BA29" s="39">
        <f t="shared" si="35"/>
        <v>0</v>
      </c>
      <c r="BB29" s="39">
        <f t="shared" si="36"/>
        <v>0</v>
      </c>
      <c r="BC29" s="39">
        <f t="shared" si="37"/>
        <v>0</v>
      </c>
      <c r="BD29" s="39">
        <f t="shared" si="38"/>
        <v>0</v>
      </c>
      <c r="BE29" s="45">
        <f t="shared" si="39"/>
        <v>0</v>
      </c>
      <c r="BF29" s="45">
        <f t="shared" si="40"/>
        <v>0</v>
      </c>
    </row>
    <row r="30" spans="1:58" s="39" customFormat="1" ht="24" customHeight="1" x14ac:dyDescent="0.2">
      <c r="A30" s="3"/>
      <c r="B30" s="128">
        <f t="shared" si="0"/>
        <v>10</v>
      </c>
      <c r="C30" s="95"/>
      <c r="D30" s="76">
        <f t="shared" si="1"/>
        <v>0</v>
      </c>
      <c r="E30" s="232" t="str">
        <f>IF((ISERROR(VLOOKUP(C30,'Main List'!A:B,2,FALSE))),"",VLOOKUP(C30,'Main List'!A:B,2,FALSE))</f>
        <v/>
      </c>
      <c r="F30" s="233"/>
      <c r="G30" s="77">
        <f>IF((ISERROR(VLOOKUP(C30,'Main List'!A:H,4,FALSE))),0,VLOOKUP(C30,'Main List'!A:H,4,FALSE))</f>
        <v>0</v>
      </c>
      <c r="H30" s="98"/>
      <c r="I30" s="128">
        <f t="shared" si="41"/>
        <v>55</v>
      </c>
      <c r="J30" s="95"/>
      <c r="K30" s="76">
        <f t="shared" si="2"/>
        <v>0</v>
      </c>
      <c r="L30" s="232" t="str">
        <f>IF((ISERROR(VLOOKUP(J30,'Main List'!A:B,2,FALSE))),"",VLOOKUP(J30,'Main List'!A:B,2,FALSE))</f>
        <v/>
      </c>
      <c r="M30" s="233"/>
      <c r="N30" s="77">
        <f>IF((ISERROR(VLOOKUP(J30,'Main List'!A:D,4,FALSE))),0,VLOOKUP(J30,'Main List'!A:D,4,FALSE))</f>
        <v>0</v>
      </c>
      <c r="O30" s="98"/>
      <c r="P30" s="22"/>
      <c r="Q30" s="44" t="str">
        <f>IF((ISERROR(VLOOKUP(C30,'Main List'!A:H,8,FALSE))),"",VLOOKUP(C30,'Main List'!A:H,8,FALSE))</f>
        <v/>
      </c>
      <c r="R30" s="46" t="str">
        <f>IF((ISERROR(VLOOKUP(C30,'Main List'!A:H,7,FALSE))),"",VLOOKUP(C30,'Main List'!A:H,7,FALSE))</f>
        <v/>
      </c>
      <c r="S30" s="44" t="str">
        <f>IF((ISERROR(VLOOKUP(J30,'Main List'!A:H,8,FALSE))),"",VLOOKUP(J30,'Main List'!A:H,8,FALSE))</f>
        <v/>
      </c>
      <c r="T30" s="46" t="str">
        <f>IF((ISERROR(VLOOKUP(J30,'Main List'!A:H,7,FALSE))),"",VLOOKUP(J30,'Main List'!A:H,7,FALSE))</f>
        <v/>
      </c>
      <c r="U30" s="40">
        <f t="shared" si="3"/>
        <v>0</v>
      </c>
      <c r="V30" s="39">
        <f t="shared" si="4"/>
        <v>0</v>
      </c>
      <c r="W30" s="40">
        <f t="shared" si="5"/>
        <v>0</v>
      </c>
      <c r="X30" s="39">
        <f t="shared" si="6"/>
        <v>0</v>
      </c>
      <c r="Y30" s="40">
        <f t="shared" si="7"/>
        <v>0</v>
      </c>
      <c r="Z30" s="39">
        <f t="shared" si="8"/>
        <v>0</v>
      </c>
      <c r="AA30" s="40">
        <f t="shared" si="9"/>
        <v>0</v>
      </c>
      <c r="AB30" s="39">
        <f t="shared" si="10"/>
        <v>0</v>
      </c>
      <c r="AC30" s="40">
        <f t="shared" si="11"/>
        <v>0</v>
      </c>
      <c r="AD30" s="39">
        <f t="shared" si="12"/>
        <v>0</v>
      </c>
      <c r="AE30" s="40">
        <f t="shared" si="13"/>
        <v>0</v>
      </c>
      <c r="AF30" s="39">
        <f t="shared" si="14"/>
        <v>0</v>
      </c>
      <c r="AG30" s="40">
        <f t="shared" si="15"/>
        <v>0</v>
      </c>
      <c r="AH30" s="39">
        <f t="shared" si="16"/>
        <v>0</v>
      </c>
      <c r="AI30" s="40">
        <f t="shared" si="17"/>
        <v>0</v>
      </c>
      <c r="AJ30" s="39">
        <f t="shared" si="18"/>
        <v>0</v>
      </c>
      <c r="AK30" s="40">
        <f t="shared" si="19"/>
        <v>0</v>
      </c>
      <c r="AL30" s="39">
        <f t="shared" si="20"/>
        <v>0</v>
      </c>
      <c r="AM30" s="40">
        <f t="shared" si="21"/>
        <v>0</v>
      </c>
      <c r="AN30" s="39">
        <f t="shared" si="22"/>
        <v>0</v>
      </c>
      <c r="AO30" s="40">
        <f t="shared" si="23"/>
        <v>0</v>
      </c>
      <c r="AP30" s="39">
        <f t="shared" si="24"/>
        <v>0</v>
      </c>
      <c r="AQ30" s="40">
        <f t="shared" si="25"/>
        <v>0</v>
      </c>
      <c r="AR30" s="39">
        <f t="shared" si="26"/>
        <v>0</v>
      </c>
      <c r="AS30" s="39">
        <f t="shared" si="27"/>
        <v>0</v>
      </c>
      <c r="AT30" s="39">
        <f t="shared" si="28"/>
        <v>0</v>
      </c>
      <c r="AU30" s="39">
        <f t="shared" si="29"/>
        <v>0</v>
      </c>
      <c r="AV30" s="39">
        <f t="shared" si="30"/>
        <v>0</v>
      </c>
      <c r="AW30" s="40">
        <f t="shared" si="31"/>
        <v>0</v>
      </c>
      <c r="AX30" s="39">
        <f t="shared" si="32"/>
        <v>0</v>
      </c>
      <c r="AY30" s="40">
        <f t="shared" si="33"/>
        <v>0</v>
      </c>
      <c r="AZ30" s="39">
        <f t="shared" si="34"/>
        <v>0</v>
      </c>
      <c r="BA30" s="39">
        <f t="shared" si="35"/>
        <v>0</v>
      </c>
      <c r="BB30" s="39">
        <f t="shared" si="36"/>
        <v>0</v>
      </c>
      <c r="BC30" s="39">
        <f t="shared" si="37"/>
        <v>0</v>
      </c>
      <c r="BD30" s="39">
        <f t="shared" si="38"/>
        <v>0</v>
      </c>
      <c r="BE30" s="45">
        <f t="shared" si="39"/>
        <v>0</v>
      </c>
      <c r="BF30" s="45">
        <f t="shared" si="40"/>
        <v>0</v>
      </c>
    </row>
    <row r="31" spans="1:58" s="39" customFormat="1" ht="24" customHeight="1" x14ac:dyDescent="0.2">
      <c r="A31" s="3"/>
      <c r="B31" s="128">
        <v>11</v>
      </c>
      <c r="C31" s="95"/>
      <c r="D31" s="76">
        <f t="shared" si="1"/>
        <v>0</v>
      </c>
      <c r="E31" s="232" t="str">
        <f>IF((ISERROR(VLOOKUP(C31,'Main List'!A:B,2,FALSE))),"",VLOOKUP(C31,'Main List'!A:B,2,FALSE))</f>
        <v/>
      </c>
      <c r="F31" s="233"/>
      <c r="G31" s="77">
        <f>IF((ISERROR(VLOOKUP(C31,'Main List'!A:H,4,FALSE))),0,VLOOKUP(C31,'Main List'!A:H,4,FALSE))</f>
        <v>0</v>
      </c>
      <c r="H31" s="98"/>
      <c r="I31" s="128">
        <f t="shared" si="41"/>
        <v>56</v>
      </c>
      <c r="J31" s="95"/>
      <c r="K31" s="76">
        <f t="shared" si="2"/>
        <v>0</v>
      </c>
      <c r="L31" s="232" t="str">
        <f>IF((ISERROR(VLOOKUP(J31,'Main List'!A:B,2,FALSE))),"",VLOOKUP(J31,'Main List'!A:B,2,FALSE))</f>
        <v/>
      </c>
      <c r="M31" s="233"/>
      <c r="N31" s="77">
        <f>IF((ISERROR(VLOOKUP(J31,'Main List'!A:D,4,FALSE))),0,VLOOKUP(J31,'Main List'!A:D,4,FALSE))</f>
        <v>0</v>
      </c>
      <c r="O31" s="98"/>
      <c r="P31" s="22"/>
      <c r="Q31" s="44" t="str">
        <f>IF((ISERROR(VLOOKUP(C31,'Main List'!A:H,8,FALSE))),"",VLOOKUP(C31,'Main List'!A:H,8,FALSE))</f>
        <v/>
      </c>
      <c r="R31" s="46" t="str">
        <f>IF((ISERROR(VLOOKUP(C31,'Main List'!A:H,7,FALSE))),"",VLOOKUP(C31,'Main List'!A:H,7,FALSE))</f>
        <v/>
      </c>
      <c r="S31" s="44" t="str">
        <f>IF((ISERROR(VLOOKUP(J31,'Main List'!A:H,8,FALSE))),"",VLOOKUP(J31,'Main List'!A:H,8,FALSE))</f>
        <v/>
      </c>
      <c r="T31" s="46" t="str">
        <f>IF((ISERROR(VLOOKUP(J31,'Main List'!A:H,7,FALSE))),"",VLOOKUP(J31,'Main List'!A:H,7,FALSE))</f>
        <v/>
      </c>
      <c r="U31" s="40">
        <f t="shared" si="3"/>
        <v>0</v>
      </c>
      <c r="V31" s="39">
        <f t="shared" si="4"/>
        <v>0</v>
      </c>
      <c r="W31" s="40">
        <f t="shared" si="5"/>
        <v>0</v>
      </c>
      <c r="X31" s="39">
        <f t="shared" si="6"/>
        <v>0</v>
      </c>
      <c r="Y31" s="40">
        <f t="shared" si="7"/>
        <v>0</v>
      </c>
      <c r="Z31" s="39">
        <f t="shared" si="8"/>
        <v>0</v>
      </c>
      <c r="AA31" s="40">
        <f t="shared" si="9"/>
        <v>0</v>
      </c>
      <c r="AB31" s="39">
        <f t="shared" si="10"/>
        <v>0</v>
      </c>
      <c r="AC31" s="40">
        <f t="shared" si="11"/>
        <v>0</v>
      </c>
      <c r="AD31" s="39">
        <f t="shared" si="12"/>
        <v>0</v>
      </c>
      <c r="AE31" s="40">
        <f t="shared" si="13"/>
        <v>0</v>
      </c>
      <c r="AF31" s="39">
        <f t="shared" si="14"/>
        <v>0</v>
      </c>
      <c r="AG31" s="40">
        <f t="shared" si="15"/>
        <v>0</v>
      </c>
      <c r="AH31" s="39">
        <f t="shared" si="16"/>
        <v>0</v>
      </c>
      <c r="AI31" s="40">
        <f t="shared" si="17"/>
        <v>0</v>
      </c>
      <c r="AJ31" s="39">
        <f t="shared" si="18"/>
        <v>0</v>
      </c>
      <c r="AK31" s="40">
        <f t="shared" si="19"/>
        <v>0</v>
      </c>
      <c r="AL31" s="39">
        <f t="shared" si="20"/>
        <v>0</v>
      </c>
      <c r="AM31" s="40">
        <f t="shared" si="21"/>
        <v>0</v>
      </c>
      <c r="AN31" s="39">
        <f t="shared" si="22"/>
        <v>0</v>
      </c>
      <c r="AO31" s="40">
        <f t="shared" si="23"/>
        <v>0</v>
      </c>
      <c r="AP31" s="39">
        <f t="shared" si="24"/>
        <v>0</v>
      </c>
      <c r="AQ31" s="40">
        <f t="shared" si="25"/>
        <v>0</v>
      </c>
      <c r="AR31" s="39">
        <f t="shared" si="26"/>
        <v>0</v>
      </c>
      <c r="AS31" s="39">
        <f t="shared" si="27"/>
        <v>0</v>
      </c>
      <c r="AT31" s="39">
        <f t="shared" si="28"/>
        <v>0</v>
      </c>
      <c r="AU31" s="39">
        <f t="shared" si="29"/>
        <v>0</v>
      </c>
      <c r="AV31" s="39">
        <f t="shared" si="30"/>
        <v>0</v>
      </c>
      <c r="AW31" s="40">
        <f t="shared" si="31"/>
        <v>0</v>
      </c>
      <c r="AX31" s="39">
        <f t="shared" si="32"/>
        <v>0</v>
      </c>
      <c r="AY31" s="40">
        <f t="shared" si="33"/>
        <v>0</v>
      </c>
      <c r="AZ31" s="39">
        <f t="shared" si="34"/>
        <v>0</v>
      </c>
      <c r="BA31" s="39">
        <f t="shared" si="35"/>
        <v>0</v>
      </c>
      <c r="BB31" s="39">
        <f t="shared" si="36"/>
        <v>0</v>
      </c>
      <c r="BC31" s="39">
        <f t="shared" si="37"/>
        <v>0</v>
      </c>
      <c r="BD31" s="39">
        <f t="shared" si="38"/>
        <v>0</v>
      </c>
      <c r="BE31" s="45">
        <f t="shared" si="39"/>
        <v>0</v>
      </c>
      <c r="BF31" s="45">
        <f t="shared" si="40"/>
        <v>0</v>
      </c>
    </row>
    <row r="32" spans="1:58" s="39" customFormat="1" ht="24" customHeight="1" x14ac:dyDescent="0.2">
      <c r="A32" s="3"/>
      <c r="B32" s="128">
        <v>12</v>
      </c>
      <c r="C32" s="95"/>
      <c r="D32" s="76">
        <f t="shared" si="1"/>
        <v>0</v>
      </c>
      <c r="E32" s="232" t="str">
        <f>IF((ISERROR(VLOOKUP(C32,'Main List'!A:B,2,FALSE))),"",VLOOKUP(C32,'Main List'!A:B,2,FALSE))</f>
        <v/>
      </c>
      <c r="F32" s="233"/>
      <c r="G32" s="77">
        <f>IF((ISERROR(VLOOKUP(C32,'Main List'!A:H,4,FALSE))),0,VLOOKUP(C32,'Main List'!A:H,4,FALSE))</f>
        <v>0</v>
      </c>
      <c r="H32" s="98"/>
      <c r="I32" s="128">
        <f t="shared" si="41"/>
        <v>57</v>
      </c>
      <c r="J32" s="95"/>
      <c r="K32" s="76">
        <f t="shared" si="2"/>
        <v>0</v>
      </c>
      <c r="L32" s="232" t="str">
        <f>IF((ISERROR(VLOOKUP(J32,'Main List'!A:B,2,FALSE))),"",VLOOKUP(J32,'Main List'!A:B,2,FALSE))</f>
        <v/>
      </c>
      <c r="M32" s="233"/>
      <c r="N32" s="77">
        <f>IF((ISERROR(VLOOKUP(J32,'Main List'!A:D,4,FALSE))),0,VLOOKUP(J32,'Main List'!A:D,4,FALSE))</f>
        <v>0</v>
      </c>
      <c r="O32" s="98"/>
      <c r="P32" s="22"/>
      <c r="Q32" s="44" t="str">
        <f>IF((ISERROR(VLOOKUP(C32,'Main List'!A:H,8,FALSE))),"",VLOOKUP(C32,'Main List'!A:H,8,FALSE))</f>
        <v/>
      </c>
      <c r="R32" s="46" t="str">
        <f>IF((ISERROR(VLOOKUP(C32,'Main List'!A:H,7,FALSE))),"",VLOOKUP(C32,'Main List'!A:H,7,FALSE))</f>
        <v/>
      </c>
      <c r="S32" s="44" t="str">
        <f>IF((ISERROR(VLOOKUP(J32,'Main List'!A:H,8,FALSE))),"",VLOOKUP(J32,'Main List'!A:H,8,FALSE))</f>
        <v/>
      </c>
      <c r="T32" s="46" t="str">
        <f>IF((ISERROR(VLOOKUP(J32,'Main List'!A:H,7,FALSE))),"",VLOOKUP(J32,'Main List'!A:H,7,FALSE))</f>
        <v/>
      </c>
      <c r="U32" s="40">
        <f t="shared" si="3"/>
        <v>0</v>
      </c>
      <c r="V32" s="39">
        <f t="shared" si="4"/>
        <v>0</v>
      </c>
      <c r="W32" s="40">
        <f t="shared" si="5"/>
        <v>0</v>
      </c>
      <c r="X32" s="39">
        <f t="shared" si="6"/>
        <v>0</v>
      </c>
      <c r="Y32" s="40">
        <f t="shared" si="7"/>
        <v>0</v>
      </c>
      <c r="Z32" s="39">
        <f t="shared" si="8"/>
        <v>0</v>
      </c>
      <c r="AA32" s="40">
        <f t="shared" si="9"/>
        <v>0</v>
      </c>
      <c r="AB32" s="39">
        <f t="shared" si="10"/>
        <v>0</v>
      </c>
      <c r="AC32" s="40">
        <f t="shared" si="11"/>
        <v>0</v>
      </c>
      <c r="AD32" s="39">
        <f t="shared" si="12"/>
        <v>0</v>
      </c>
      <c r="AE32" s="40">
        <f t="shared" si="13"/>
        <v>0</v>
      </c>
      <c r="AF32" s="39">
        <f t="shared" si="14"/>
        <v>0</v>
      </c>
      <c r="AG32" s="40">
        <f t="shared" si="15"/>
        <v>0</v>
      </c>
      <c r="AH32" s="39">
        <f t="shared" si="16"/>
        <v>0</v>
      </c>
      <c r="AI32" s="40">
        <f t="shared" si="17"/>
        <v>0</v>
      </c>
      <c r="AJ32" s="39">
        <f t="shared" si="18"/>
        <v>0</v>
      </c>
      <c r="AK32" s="40">
        <f t="shared" si="19"/>
        <v>0</v>
      </c>
      <c r="AL32" s="39">
        <f t="shared" si="20"/>
        <v>0</v>
      </c>
      <c r="AM32" s="40">
        <f t="shared" si="21"/>
        <v>0</v>
      </c>
      <c r="AN32" s="39">
        <f t="shared" si="22"/>
        <v>0</v>
      </c>
      <c r="AO32" s="40">
        <f t="shared" si="23"/>
        <v>0</v>
      </c>
      <c r="AP32" s="39">
        <f t="shared" si="24"/>
        <v>0</v>
      </c>
      <c r="AQ32" s="40">
        <f t="shared" si="25"/>
        <v>0</v>
      </c>
      <c r="AR32" s="39">
        <f t="shared" si="26"/>
        <v>0</v>
      </c>
      <c r="AS32" s="39">
        <f t="shared" si="27"/>
        <v>0</v>
      </c>
      <c r="AT32" s="39">
        <f t="shared" si="28"/>
        <v>0</v>
      </c>
      <c r="AU32" s="39">
        <f t="shared" si="29"/>
        <v>0</v>
      </c>
      <c r="AV32" s="39">
        <f t="shared" si="30"/>
        <v>0</v>
      </c>
      <c r="AW32" s="40">
        <f t="shared" si="31"/>
        <v>0</v>
      </c>
      <c r="AX32" s="39">
        <f t="shared" si="32"/>
        <v>0</v>
      </c>
      <c r="AY32" s="40">
        <f t="shared" si="33"/>
        <v>0</v>
      </c>
      <c r="AZ32" s="39">
        <f t="shared" si="34"/>
        <v>0</v>
      </c>
      <c r="BA32" s="39">
        <f t="shared" si="35"/>
        <v>0</v>
      </c>
      <c r="BB32" s="39">
        <f t="shared" si="36"/>
        <v>0</v>
      </c>
      <c r="BC32" s="39">
        <f t="shared" si="37"/>
        <v>0</v>
      </c>
      <c r="BD32" s="39">
        <f t="shared" si="38"/>
        <v>0</v>
      </c>
      <c r="BE32" s="45">
        <f t="shared" si="39"/>
        <v>0</v>
      </c>
      <c r="BF32" s="45">
        <f t="shared" si="40"/>
        <v>0</v>
      </c>
    </row>
    <row r="33" spans="1:58" s="39" customFormat="1" ht="24" customHeight="1" x14ac:dyDescent="0.2">
      <c r="A33" s="3"/>
      <c r="B33" s="128">
        <v>13</v>
      </c>
      <c r="C33" s="95"/>
      <c r="D33" s="76">
        <f t="shared" si="1"/>
        <v>0</v>
      </c>
      <c r="E33" s="232" t="str">
        <f>IF((ISERROR(VLOOKUP(C33,'Main List'!A:B,2,FALSE))),"",VLOOKUP(C33,'Main List'!A:B,2,FALSE))</f>
        <v/>
      </c>
      <c r="F33" s="233"/>
      <c r="G33" s="77">
        <f>IF((ISERROR(VLOOKUP(C33,'Main List'!A:H,4,FALSE))),0,VLOOKUP(C33,'Main List'!A:H,4,FALSE))</f>
        <v>0</v>
      </c>
      <c r="H33" s="98"/>
      <c r="I33" s="128">
        <f>+I32+1</f>
        <v>58</v>
      </c>
      <c r="J33" s="95"/>
      <c r="K33" s="76">
        <f t="shared" si="2"/>
        <v>0</v>
      </c>
      <c r="L33" s="232" t="str">
        <f>IF((ISERROR(VLOOKUP(J33,'Main List'!A:B,2,FALSE))),"",VLOOKUP(J33,'Main List'!A:B,2,FALSE))</f>
        <v/>
      </c>
      <c r="M33" s="233"/>
      <c r="N33" s="77">
        <f>IF((ISERROR(VLOOKUP(J33,'Main List'!A:D,4,FALSE))),0,VLOOKUP(J33,'Main List'!A:D,4,FALSE))</f>
        <v>0</v>
      </c>
      <c r="O33" s="98"/>
      <c r="P33" s="22"/>
      <c r="Q33" s="44" t="str">
        <f>IF((ISERROR(VLOOKUP(C33,'Main List'!A:H,8,FALSE))),"",VLOOKUP(C33,'Main List'!A:H,8,FALSE))</f>
        <v/>
      </c>
      <c r="R33" s="46" t="str">
        <f>IF((ISERROR(VLOOKUP(C33,'Main List'!A:H,7,FALSE))),"",VLOOKUP(C33,'Main List'!A:H,7,FALSE))</f>
        <v/>
      </c>
      <c r="S33" s="44" t="str">
        <f>IF((ISERROR(VLOOKUP(J33,'Main List'!A:H,8,FALSE))),"",VLOOKUP(J33,'Main List'!A:H,8,FALSE))</f>
        <v/>
      </c>
      <c r="T33" s="46" t="str">
        <f>IF((ISERROR(VLOOKUP(J33,'Main List'!A:H,7,FALSE))),"",VLOOKUP(J33,'Main List'!A:H,7,FALSE))</f>
        <v/>
      </c>
      <c r="U33" s="40">
        <f t="shared" si="3"/>
        <v>0</v>
      </c>
      <c r="V33" s="39">
        <f t="shared" si="4"/>
        <v>0</v>
      </c>
      <c r="W33" s="40">
        <f t="shared" si="5"/>
        <v>0</v>
      </c>
      <c r="X33" s="39">
        <f t="shared" si="6"/>
        <v>0</v>
      </c>
      <c r="Y33" s="40">
        <f t="shared" si="7"/>
        <v>0</v>
      </c>
      <c r="Z33" s="39">
        <f t="shared" si="8"/>
        <v>0</v>
      </c>
      <c r="AA33" s="40">
        <f t="shared" si="9"/>
        <v>0</v>
      </c>
      <c r="AB33" s="39">
        <f t="shared" si="10"/>
        <v>0</v>
      </c>
      <c r="AC33" s="40">
        <f t="shared" si="11"/>
        <v>0</v>
      </c>
      <c r="AD33" s="39">
        <f t="shared" si="12"/>
        <v>0</v>
      </c>
      <c r="AE33" s="40">
        <f t="shared" si="13"/>
        <v>0</v>
      </c>
      <c r="AF33" s="39">
        <f t="shared" si="14"/>
        <v>0</v>
      </c>
      <c r="AG33" s="40">
        <f t="shared" si="15"/>
        <v>0</v>
      </c>
      <c r="AH33" s="39">
        <f t="shared" si="16"/>
        <v>0</v>
      </c>
      <c r="AI33" s="40">
        <f t="shared" si="17"/>
        <v>0</v>
      </c>
      <c r="AJ33" s="39">
        <f t="shared" si="18"/>
        <v>0</v>
      </c>
      <c r="AK33" s="40">
        <f t="shared" si="19"/>
        <v>0</v>
      </c>
      <c r="AL33" s="39">
        <f t="shared" si="20"/>
        <v>0</v>
      </c>
      <c r="AM33" s="40">
        <f t="shared" si="21"/>
        <v>0</v>
      </c>
      <c r="AN33" s="39">
        <f t="shared" si="22"/>
        <v>0</v>
      </c>
      <c r="AO33" s="40">
        <f t="shared" si="23"/>
        <v>0</v>
      </c>
      <c r="AP33" s="39">
        <f t="shared" si="24"/>
        <v>0</v>
      </c>
      <c r="AQ33" s="40">
        <f t="shared" si="25"/>
        <v>0</v>
      </c>
      <c r="AR33" s="39">
        <f t="shared" si="26"/>
        <v>0</v>
      </c>
      <c r="AS33" s="39">
        <f t="shared" si="27"/>
        <v>0</v>
      </c>
      <c r="AT33" s="39">
        <f t="shared" si="28"/>
        <v>0</v>
      </c>
      <c r="AU33" s="39">
        <f t="shared" si="29"/>
        <v>0</v>
      </c>
      <c r="AV33" s="39">
        <f t="shared" si="30"/>
        <v>0</v>
      </c>
      <c r="AW33" s="40">
        <f t="shared" si="31"/>
        <v>0</v>
      </c>
      <c r="AX33" s="39">
        <f t="shared" si="32"/>
        <v>0</v>
      </c>
      <c r="AY33" s="40">
        <f t="shared" si="33"/>
        <v>0</v>
      </c>
      <c r="AZ33" s="39">
        <f t="shared" si="34"/>
        <v>0</v>
      </c>
      <c r="BA33" s="39">
        <f t="shared" si="35"/>
        <v>0</v>
      </c>
      <c r="BB33" s="39">
        <f t="shared" si="36"/>
        <v>0</v>
      </c>
      <c r="BC33" s="39">
        <f t="shared" si="37"/>
        <v>0</v>
      </c>
      <c r="BD33" s="39">
        <f t="shared" si="38"/>
        <v>0</v>
      </c>
      <c r="BE33" s="45">
        <f t="shared" si="39"/>
        <v>0</v>
      </c>
      <c r="BF33" s="45">
        <f t="shared" si="40"/>
        <v>0</v>
      </c>
    </row>
    <row r="34" spans="1:58" s="39" customFormat="1" ht="24" customHeight="1" x14ac:dyDescent="0.2">
      <c r="A34" s="3"/>
      <c r="B34" s="128">
        <v>14</v>
      </c>
      <c r="C34" s="95"/>
      <c r="D34" s="76">
        <f t="shared" si="1"/>
        <v>0</v>
      </c>
      <c r="E34" s="232" t="str">
        <f>IF((ISERROR(VLOOKUP(C34,'Main List'!A:B,2,FALSE))),"",VLOOKUP(C34,'Main List'!A:B,2,FALSE))</f>
        <v/>
      </c>
      <c r="F34" s="233"/>
      <c r="G34" s="77">
        <f>IF((ISERROR(VLOOKUP(C34,'Main List'!A:H,4,FALSE))),0,VLOOKUP(C34,'Main List'!A:H,4,FALSE))</f>
        <v>0</v>
      </c>
      <c r="H34" s="98"/>
      <c r="I34" s="128">
        <f t="shared" si="41"/>
        <v>59</v>
      </c>
      <c r="J34" s="95"/>
      <c r="K34" s="76">
        <f t="shared" si="2"/>
        <v>0</v>
      </c>
      <c r="L34" s="232" t="str">
        <f>IF((ISERROR(VLOOKUP(J34,'Main List'!A:B,2,FALSE))),"",VLOOKUP(J34,'Main List'!A:B,2,FALSE))</f>
        <v/>
      </c>
      <c r="M34" s="233"/>
      <c r="N34" s="77">
        <f>IF((ISERROR(VLOOKUP(J34,'Main List'!A:D,4,FALSE))),0,VLOOKUP(J34,'Main List'!A:D,4,FALSE))</f>
        <v>0</v>
      </c>
      <c r="O34" s="98"/>
      <c r="P34" s="22"/>
      <c r="Q34" s="44" t="str">
        <f>IF((ISERROR(VLOOKUP(C34,'Main List'!A:H,8,FALSE))),"",VLOOKUP(C34,'Main List'!A:H,8,FALSE))</f>
        <v/>
      </c>
      <c r="R34" s="46" t="str">
        <f>IF((ISERROR(VLOOKUP(C34,'Main List'!A:H,7,FALSE))),"",VLOOKUP(C34,'Main List'!A:H,7,FALSE))</f>
        <v/>
      </c>
      <c r="S34" s="44" t="str">
        <f>IF((ISERROR(VLOOKUP(J34,'Main List'!A:H,8,FALSE))),"",VLOOKUP(J34,'Main List'!A:H,8,FALSE))</f>
        <v/>
      </c>
      <c r="T34" s="46" t="str">
        <f>IF((ISERROR(VLOOKUP(J34,'Main List'!A:H,7,FALSE))),"",VLOOKUP(J34,'Main List'!A:H,7,FALSE))</f>
        <v/>
      </c>
      <c r="U34" s="40">
        <f t="shared" si="3"/>
        <v>0</v>
      </c>
      <c r="V34" s="39">
        <f t="shared" si="4"/>
        <v>0</v>
      </c>
      <c r="W34" s="40">
        <f t="shared" si="5"/>
        <v>0</v>
      </c>
      <c r="X34" s="39">
        <f t="shared" si="6"/>
        <v>0</v>
      </c>
      <c r="Y34" s="40">
        <f t="shared" si="7"/>
        <v>0</v>
      </c>
      <c r="Z34" s="39">
        <f t="shared" si="8"/>
        <v>0</v>
      </c>
      <c r="AA34" s="40">
        <f t="shared" si="9"/>
        <v>0</v>
      </c>
      <c r="AB34" s="39">
        <f t="shared" si="10"/>
        <v>0</v>
      </c>
      <c r="AC34" s="40">
        <f t="shared" si="11"/>
        <v>0</v>
      </c>
      <c r="AD34" s="39">
        <f t="shared" si="12"/>
        <v>0</v>
      </c>
      <c r="AE34" s="40">
        <f t="shared" si="13"/>
        <v>0</v>
      </c>
      <c r="AF34" s="39">
        <f t="shared" si="14"/>
        <v>0</v>
      </c>
      <c r="AG34" s="40">
        <f t="shared" si="15"/>
        <v>0</v>
      </c>
      <c r="AH34" s="39">
        <f t="shared" si="16"/>
        <v>0</v>
      </c>
      <c r="AI34" s="40">
        <f t="shared" si="17"/>
        <v>0</v>
      </c>
      <c r="AJ34" s="39">
        <f t="shared" si="18"/>
        <v>0</v>
      </c>
      <c r="AK34" s="40">
        <f t="shared" si="19"/>
        <v>0</v>
      </c>
      <c r="AL34" s="39">
        <f t="shared" si="20"/>
        <v>0</v>
      </c>
      <c r="AM34" s="40">
        <f t="shared" si="21"/>
        <v>0</v>
      </c>
      <c r="AN34" s="39">
        <f t="shared" si="22"/>
        <v>0</v>
      </c>
      <c r="AO34" s="40">
        <f t="shared" si="23"/>
        <v>0</v>
      </c>
      <c r="AP34" s="39">
        <f t="shared" si="24"/>
        <v>0</v>
      </c>
      <c r="AQ34" s="40">
        <f t="shared" si="25"/>
        <v>0</v>
      </c>
      <c r="AR34" s="39">
        <f t="shared" si="26"/>
        <v>0</v>
      </c>
      <c r="AS34" s="39">
        <f t="shared" si="27"/>
        <v>0</v>
      </c>
      <c r="AT34" s="39">
        <f t="shared" si="28"/>
        <v>0</v>
      </c>
      <c r="AU34" s="39">
        <f t="shared" si="29"/>
        <v>0</v>
      </c>
      <c r="AV34" s="39">
        <f t="shared" si="30"/>
        <v>0</v>
      </c>
      <c r="AW34" s="40">
        <f t="shared" si="31"/>
        <v>0</v>
      </c>
      <c r="AX34" s="39">
        <f t="shared" si="32"/>
        <v>0</v>
      </c>
      <c r="AY34" s="40">
        <f t="shared" si="33"/>
        <v>0</v>
      </c>
      <c r="AZ34" s="39">
        <f t="shared" si="34"/>
        <v>0</v>
      </c>
      <c r="BA34" s="39">
        <f t="shared" si="35"/>
        <v>0</v>
      </c>
      <c r="BB34" s="39">
        <f t="shared" si="36"/>
        <v>0</v>
      </c>
      <c r="BC34" s="39">
        <f t="shared" si="37"/>
        <v>0</v>
      </c>
      <c r="BD34" s="39">
        <f t="shared" si="38"/>
        <v>0</v>
      </c>
      <c r="BE34" s="45">
        <f t="shared" si="39"/>
        <v>0</v>
      </c>
      <c r="BF34" s="45">
        <f t="shared" si="40"/>
        <v>0</v>
      </c>
    </row>
    <row r="35" spans="1:58" s="39" customFormat="1" ht="24" customHeight="1" x14ac:dyDescent="0.2">
      <c r="A35" s="3"/>
      <c r="B35" s="128">
        <v>15</v>
      </c>
      <c r="C35" s="95"/>
      <c r="D35" s="76">
        <f t="shared" si="1"/>
        <v>0</v>
      </c>
      <c r="E35" s="232" t="str">
        <f>IF((ISERROR(VLOOKUP(C35,'Main List'!A:B,2,FALSE))),"",VLOOKUP(C35,'Main List'!A:B,2,FALSE))</f>
        <v/>
      </c>
      <c r="F35" s="233"/>
      <c r="G35" s="77">
        <f>IF((ISERROR(VLOOKUP(C35,'Main List'!A:H,4,FALSE))),0,VLOOKUP(C35,'Main List'!A:H,4,FALSE))</f>
        <v>0</v>
      </c>
      <c r="H35" s="98"/>
      <c r="I35" s="128">
        <f t="shared" si="41"/>
        <v>60</v>
      </c>
      <c r="J35" s="95"/>
      <c r="K35" s="76">
        <f t="shared" si="2"/>
        <v>0</v>
      </c>
      <c r="L35" s="232" t="str">
        <f>IF((ISERROR(VLOOKUP(J35,'Main List'!A:B,2,FALSE))),"",VLOOKUP(J35,'Main List'!A:B,2,FALSE))</f>
        <v/>
      </c>
      <c r="M35" s="233"/>
      <c r="N35" s="77">
        <f>IF((ISERROR(VLOOKUP(J35,'Main List'!A:D,4,FALSE))),0,VLOOKUP(J35,'Main List'!A:D,4,FALSE))</f>
        <v>0</v>
      </c>
      <c r="O35" s="98"/>
      <c r="P35" s="22"/>
      <c r="Q35" s="44" t="str">
        <f>IF((ISERROR(VLOOKUP(C35,'Main List'!A:H,8,FALSE))),"",VLOOKUP(C35,'Main List'!A:H,8,FALSE))</f>
        <v/>
      </c>
      <c r="R35" s="46" t="str">
        <f>IF((ISERROR(VLOOKUP(C35,'Main List'!A:H,7,FALSE))),"",VLOOKUP(C35,'Main List'!A:H,7,FALSE))</f>
        <v/>
      </c>
      <c r="S35" s="44" t="str">
        <f>IF((ISERROR(VLOOKUP(J35,'Main List'!A:H,8,FALSE))),"",VLOOKUP(J35,'Main List'!A:H,8,FALSE))</f>
        <v/>
      </c>
      <c r="T35" s="46" t="str">
        <f>IF((ISERROR(VLOOKUP(J35,'Main List'!A:H,7,FALSE))),"",VLOOKUP(J35,'Main List'!A:H,7,FALSE))</f>
        <v/>
      </c>
      <c r="U35" s="40">
        <f t="shared" si="3"/>
        <v>0</v>
      </c>
      <c r="V35" s="39">
        <f t="shared" si="4"/>
        <v>0</v>
      </c>
      <c r="W35" s="40">
        <f t="shared" si="5"/>
        <v>0</v>
      </c>
      <c r="X35" s="39">
        <f t="shared" si="6"/>
        <v>0</v>
      </c>
      <c r="Y35" s="40">
        <f t="shared" si="7"/>
        <v>0</v>
      </c>
      <c r="Z35" s="39">
        <f t="shared" si="8"/>
        <v>0</v>
      </c>
      <c r="AA35" s="40">
        <f t="shared" si="9"/>
        <v>0</v>
      </c>
      <c r="AB35" s="39">
        <f t="shared" si="10"/>
        <v>0</v>
      </c>
      <c r="AC35" s="40">
        <f t="shared" si="11"/>
        <v>0</v>
      </c>
      <c r="AD35" s="39">
        <f t="shared" si="12"/>
        <v>0</v>
      </c>
      <c r="AE35" s="40">
        <f t="shared" si="13"/>
        <v>0</v>
      </c>
      <c r="AF35" s="39">
        <f t="shared" si="14"/>
        <v>0</v>
      </c>
      <c r="AG35" s="40">
        <f t="shared" si="15"/>
        <v>0</v>
      </c>
      <c r="AH35" s="39">
        <f t="shared" si="16"/>
        <v>0</v>
      </c>
      <c r="AI35" s="40">
        <f t="shared" si="17"/>
        <v>0</v>
      </c>
      <c r="AJ35" s="39">
        <f t="shared" si="18"/>
        <v>0</v>
      </c>
      <c r="AK35" s="40">
        <f t="shared" si="19"/>
        <v>0</v>
      </c>
      <c r="AL35" s="39">
        <f t="shared" si="20"/>
        <v>0</v>
      </c>
      <c r="AM35" s="40">
        <f t="shared" si="21"/>
        <v>0</v>
      </c>
      <c r="AN35" s="39">
        <f t="shared" si="22"/>
        <v>0</v>
      </c>
      <c r="AO35" s="40">
        <f t="shared" si="23"/>
        <v>0</v>
      </c>
      <c r="AP35" s="39">
        <f t="shared" si="24"/>
        <v>0</v>
      </c>
      <c r="AQ35" s="40">
        <f t="shared" si="25"/>
        <v>0</v>
      </c>
      <c r="AR35" s="39">
        <f t="shared" si="26"/>
        <v>0</v>
      </c>
      <c r="AS35" s="39">
        <f t="shared" si="27"/>
        <v>0</v>
      </c>
      <c r="AT35" s="39">
        <f t="shared" si="28"/>
        <v>0</v>
      </c>
      <c r="AU35" s="39">
        <f t="shared" si="29"/>
        <v>0</v>
      </c>
      <c r="AV35" s="39">
        <f t="shared" si="30"/>
        <v>0</v>
      </c>
      <c r="AW35" s="40">
        <f t="shared" si="31"/>
        <v>0</v>
      </c>
      <c r="AX35" s="39">
        <f t="shared" si="32"/>
        <v>0</v>
      </c>
      <c r="AY35" s="40">
        <f t="shared" si="33"/>
        <v>0</v>
      </c>
      <c r="AZ35" s="39">
        <f t="shared" si="34"/>
        <v>0</v>
      </c>
      <c r="BA35" s="39">
        <f t="shared" si="35"/>
        <v>0</v>
      </c>
      <c r="BB35" s="39">
        <f t="shared" si="36"/>
        <v>0</v>
      </c>
      <c r="BC35" s="39">
        <f t="shared" si="37"/>
        <v>0</v>
      </c>
      <c r="BD35" s="39">
        <f t="shared" si="38"/>
        <v>0</v>
      </c>
      <c r="BE35" s="45">
        <f t="shared" si="39"/>
        <v>0</v>
      </c>
      <c r="BF35" s="45">
        <f t="shared" si="40"/>
        <v>0</v>
      </c>
    </row>
    <row r="36" spans="1:58" s="39" customFormat="1" ht="24" customHeight="1" x14ac:dyDescent="0.2">
      <c r="A36" s="3"/>
      <c r="B36" s="128">
        <v>16</v>
      </c>
      <c r="C36" s="95"/>
      <c r="D36" s="76">
        <f t="shared" si="1"/>
        <v>0</v>
      </c>
      <c r="E36" s="232" t="str">
        <f>IF((ISERROR(VLOOKUP(C36,'Main List'!A:B,2,FALSE))),"",VLOOKUP(C36,'Main List'!A:B,2,FALSE))</f>
        <v/>
      </c>
      <c r="F36" s="233"/>
      <c r="G36" s="77">
        <f>IF((ISERROR(VLOOKUP(C36,'Main List'!A:H,4,FALSE))),0,VLOOKUP(C36,'Main List'!A:H,4,FALSE))</f>
        <v>0</v>
      </c>
      <c r="H36" s="98"/>
      <c r="I36" s="128">
        <f t="shared" si="41"/>
        <v>61</v>
      </c>
      <c r="J36" s="95"/>
      <c r="K36" s="76">
        <f t="shared" si="2"/>
        <v>0</v>
      </c>
      <c r="L36" s="232" t="str">
        <f>IF((ISERROR(VLOOKUP(J36,'Main List'!A:B,2,FALSE))),"",VLOOKUP(J36,'Main List'!A:B,2,FALSE))</f>
        <v/>
      </c>
      <c r="M36" s="233"/>
      <c r="N36" s="77">
        <f>IF((ISERROR(VLOOKUP(J36,'Main List'!A:D,4,FALSE))),0,VLOOKUP(J36,'Main List'!A:D,4,FALSE))</f>
        <v>0</v>
      </c>
      <c r="O36" s="98"/>
      <c r="P36" s="22"/>
      <c r="Q36" s="44" t="str">
        <f>IF((ISERROR(VLOOKUP(C36,'Main List'!A:H,8,FALSE))),"",VLOOKUP(C36,'Main List'!A:H,8,FALSE))</f>
        <v/>
      </c>
      <c r="R36" s="46" t="str">
        <f>IF((ISERROR(VLOOKUP(C36,'Main List'!A:H,7,FALSE))),"",VLOOKUP(C36,'Main List'!A:H,7,FALSE))</f>
        <v/>
      </c>
      <c r="S36" s="44" t="str">
        <f>IF((ISERROR(VLOOKUP(J36,'Main List'!A:H,8,FALSE))),"",VLOOKUP(J36,'Main List'!A:H,8,FALSE))</f>
        <v/>
      </c>
      <c r="T36" s="46" t="str">
        <f>IF((ISERROR(VLOOKUP(J36,'Main List'!A:H,7,FALSE))),"",VLOOKUP(J36,'Main List'!A:H,7,FALSE))</f>
        <v/>
      </c>
      <c r="U36" s="40">
        <f t="shared" si="3"/>
        <v>0</v>
      </c>
      <c r="V36" s="39">
        <f t="shared" si="4"/>
        <v>0</v>
      </c>
      <c r="W36" s="40">
        <f t="shared" si="5"/>
        <v>0</v>
      </c>
      <c r="X36" s="39">
        <f t="shared" si="6"/>
        <v>0</v>
      </c>
      <c r="Y36" s="40">
        <f t="shared" si="7"/>
        <v>0</v>
      </c>
      <c r="Z36" s="39">
        <f t="shared" si="8"/>
        <v>0</v>
      </c>
      <c r="AA36" s="40">
        <f t="shared" si="9"/>
        <v>0</v>
      </c>
      <c r="AB36" s="39">
        <f t="shared" si="10"/>
        <v>0</v>
      </c>
      <c r="AC36" s="40">
        <f t="shared" si="11"/>
        <v>0</v>
      </c>
      <c r="AD36" s="39">
        <f t="shared" si="12"/>
        <v>0</v>
      </c>
      <c r="AE36" s="40">
        <f t="shared" si="13"/>
        <v>0</v>
      </c>
      <c r="AF36" s="39">
        <f t="shared" si="14"/>
        <v>0</v>
      </c>
      <c r="AG36" s="40">
        <f t="shared" si="15"/>
        <v>0</v>
      </c>
      <c r="AH36" s="39">
        <f t="shared" si="16"/>
        <v>0</v>
      </c>
      <c r="AI36" s="40">
        <f t="shared" si="17"/>
        <v>0</v>
      </c>
      <c r="AJ36" s="39">
        <f t="shared" si="18"/>
        <v>0</v>
      </c>
      <c r="AK36" s="40">
        <f t="shared" si="19"/>
        <v>0</v>
      </c>
      <c r="AL36" s="39">
        <f t="shared" si="20"/>
        <v>0</v>
      </c>
      <c r="AM36" s="40">
        <f t="shared" si="21"/>
        <v>0</v>
      </c>
      <c r="AN36" s="39">
        <f t="shared" si="22"/>
        <v>0</v>
      </c>
      <c r="AO36" s="40">
        <f t="shared" si="23"/>
        <v>0</v>
      </c>
      <c r="AP36" s="39">
        <f t="shared" si="24"/>
        <v>0</v>
      </c>
      <c r="AQ36" s="40">
        <f t="shared" si="25"/>
        <v>0</v>
      </c>
      <c r="AR36" s="39">
        <f t="shared" si="26"/>
        <v>0</v>
      </c>
      <c r="AS36" s="39">
        <f t="shared" si="27"/>
        <v>0</v>
      </c>
      <c r="AT36" s="39">
        <f t="shared" si="28"/>
        <v>0</v>
      </c>
      <c r="AU36" s="39">
        <f t="shared" si="29"/>
        <v>0</v>
      </c>
      <c r="AV36" s="39">
        <f t="shared" si="30"/>
        <v>0</v>
      </c>
      <c r="AW36" s="40">
        <f t="shared" si="31"/>
        <v>0</v>
      </c>
      <c r="AX36" s="39">
        <f t="shared" si="32"/>
        <v>0</v>
      </c>
      <c r="AY36" s="40">
        <f t="shared" si="33"/>
        <v>0</v>
      </c>
      <c r="AZ36" s="39">
        <f t="shared" si="34"/>
        <v>0</v>
      </c>
      <c r="BA36" s="39">
        <f t="shared" si="35"/>
        <v>0</v>
      </c>
      <c r="BB36" s="39">
        <f t="shared" si="36"/>
        <v>0</v>
      </c>
      <c r="BC36" s="39">
        <f t="shared" si="37"/>
        <v>0</v>
      </c>
      <c r="BD36" s="39">
        <f t="shared" si="38"/>
        <v>0</v>
      </c>
      <c r="BE36" s="45">
        <f t="shared" si="39"/>
        <v>0</v>
      </c>
      <c r="BF36" s="45">
        <f t="shared" si="40"/>
        <v>0</v>
      </c>
    </row>
    <row r="37" spans="1:58" s="39" customFormat="1" ht="24" customHeight="1" x14ac:dyDescent="0.2">
      <c r="A37" s="3"/>
      <c r="B37" s="128">
        <v>17</v>
      </c>
      <c r="C37" s="95"/>
      <c r="D37" s="76">
        <f t="shared" si="1"/>
        <v>0</v>
      </c>
      <c r="E37" s="232" t="str">
        <f>IF((ISERROR(VLOOKUP(C37,'Main List'!A:B,2,FALSE))),"",VLOOKUP(C37,'Main List'!A:B,2,FALSE))</f>
        <v/>
      </c>
      <c r="F37" s="233"/>
      <c r="G37" s="77">
        <f>IF((ISERROR(VLOOKUP(C37,'Main List'!A:H,4,FALSE))),0,VLOOKUP(C37,'Main List'!A:H,4,FALSE))</f>
        <v>0</v>
      </c>
      <c r="H37" s="98"/>
      <c r="I37" s="128">
        <f t="shared" si="41"/>
        <v>62</v>
      </c>
      <c r="J37" s="95"/>
      <c r="K37" s="76">
        <f t="shared" si="2"/>
        <v>0</v>
      </c>
      <c r="L37" s="232" t="str">
        <f>IF((ISERROR(VLOOKUP(J37,'Main List'!A:B,2,FALSE))),"",VLOOKUP(J37,'Main List'!A:B,2,FALSE))</f>
        <v/>
      </c>
      <c r="M37" s="233"/>
      <c r="N37" s="77">
        <f>IF((ISERROR(VLOOKUP(J37,'Main List'!A:D,4,FALSE))),0,VLOOKUP(J37,'Main List'!A:D,4,FALSE))</f>
        <v>0</v>
      </c>
      <c r="O37" s="98"/>
      <c r="P37" s="22"/>
      <c r="Q37" s="44" t="str">
        <f>IF((ISERROR(VLOOKUP(C37,'Main List'!A:H,8,FALSE))),"",VLOOKUP(C37,'Main List'!A:H,8,FALSE))</f>
        <v/>
      </c>
      <c r="R37" s="46" t="str">
        <f>IF((ISERROR(VLOOKUP(C37,'Main List'!A:H,7,FALSE))),"",VLOOKUP(C37,'Main List'!A:H,7,FALSE))</f>
        <v/>
      </c>
      <c r="S37" s="44" t="str">
        <f>IF((ISERROR(VLOOKUP(J37,'Main List'!A:H,8,FALSE))),"",VLOOKUP(J37,'Main List'!A:H,8,FALSE))</f>
        <v/>
      </c>
      <c r="T37" s="46" t="str">
        <f>IF((ISERROR(VLOOKUP(J37,'Main List'!A:H,7,FALSE))),"",VLOOKUP(J37,'Main List'!A:H,7,FALSE))</f>
        <v/>
      </c>
      <c r="U37" s="40">
        <f t="shared" si="3"/>
        <v>0</v>
      </c>
      <c r="V37" s="39">
        <f t="shared" si="4"/>
        <v>0</v>
      </c>
      <c r="W37" s="40">
        <f t="shared" si="5"/>
        <v>0</v>
      </c>
      <c r="X37" s="39">
        <f t="shared" si="6"/>
        <v>0</v>
      </c>
      <c r="Y37" s="40">
        <f t="shared" si="7"/>
        <v>0</v>
      </c>
      <c r="Z37" s="39">
        <f t="shared" si="8"/>
        <v>0</v>
      </c>
      <c r="AA37" s="40">
        <f t="shared" si="9"/>
        <v>0</v>
      </c>
      <c r="AB37" s="39">
        <f t="shared" si="10"/>
        <v>0</v>
      </c>
      <c r="AC37" s="40">
        <f t="shared" si="11"/>
        <v>0</v>
      </c>
      <c r="AD37" s="39">
        <f t="shared" si="12"/>
        <v>0</v>
      </c>
      <c r="AE37" s="40">
        <f t="shared" si="13"/>
        <v>0</v>
      </c>
      <c r="AF37" s="39">
        <f t="shared" si="14"/>
        <v>0</v>
      </c>
      <c r="AG37" s="40">
        <f t="shared" si="15"/>
        <v>0</v>
      </c>
      <c r="AH37" s="39">
        <f t="shared" si="16"/>
        <v>0</v>
      </c>
      <c r="AI37" s="40">
        <f t="shared" si="17"/>
        <v>0</v>
      </c>
      <c r="AJ37" s="39">
        <f t="shared" si="18"/>
        <v>0</v>
      </c>
      <c r="AK37" s="40">
        <f t="shared" si="19"/>
        <v>0</v>
      </c>
      <c r="AL37" s="39">
        <f t="shared" si="20"/>
        <v>0</v>
      </c>
      <c r="AM37" s="40">
        <f t="shared" si="21"/>
        <v>0</v>
      </c>
      <c r="AN37" s="39">
        <f t="shared" si="22"/>
        <v>0</v>
      </c>
      <c r="AO37" s="40">
        <f t="shared" si="23"/>
        <v>0</v>
      </c>
      <c r="AP37" s="39">
        <f t="shared" si="24"/>
        <v>0</v>
      </c>
      <c r="AQ37" s="40">
        <f t="shared" si="25"/>
        <v>0</v>
      </c>
      <c r="AR37" s="39">
        <f t="shared" si="26"/>
        <v>0</v>
      </c>
      <c r="AS37" s="39">
        <f t="shared" si="27"/>
        <v>0</v>
      </c>
      <c r="AT37" s="39">
        <f t="shared" si="28"/>
        <v>0</v>
      </c>
      <c r="AU37" s="39">
        <f t="shared" si="29"/>
        <v>0</v>
      </c>
      <c r="AV37" s="39">
        <f t="shared" si="30"/>
        <v>0</v>
      </c>
      <c r="AW37" s="40">
        <f t="shared" si="31"/>
        <v>0</v>
      </c>
      <c r="AX37" s="39">
        <f t="shared" si="32"/>
        <v>0</v>
      </c>
      <c r="AY37" s="40">
        <f t="shared" si="33"/>
        <v>0</v>
      </c>
      <c r="AZ37" s="39">
        <f t="shared" si="34"/>
        <v>0</v>
      </c>
      <c r="BA37" s="39">
        <f t="shared" si="35"/>
        <v>0</v>
      </c>
      <c r="BB37" s="39">
        <f t="shared" si="36"/>
        <v>0</v>
      </c>
      <c r="BC37" s="39">
        <f t="shared" si="37"/>
        <v>0</v>
      </c>
      <c r="BD37" s="39">
        <f t="shared" si="38"/>
        <v>0</v>
      </c>
      <c r="BE37" s="45">
        <f t="shared" si="39"/>
        <v>0</v>
      </c>
      <c r="BF37" s="45">
        <f t="shared" si="40"/>
        <v>0</v>
      </c>
    </row>
    <row r="38" spans="1:58" s="39" customFormat="1" ht="24" customHeight="1" x14ac:dyDescent="0.2">
      <c r="A38" s="3"/>
      <c r="B38" s="128">
        <v>18</v>
      </c>
      <c r="C38" s="95"/>
      <c r="D38" s="76">
        <f t="shared" si="1"/>
        <v>0</v>
      </c>
      <c r="E38" s="232" t="str">
        <f>IF((ISERROR(VLOOKUP(C38,'Main List'!A:B,2,FALSE))),"",VLOOKUP(C38,'Main List'!A:B,2,FALSE))</f>
        <v/>
      </c>
      <c r="F38" s="233"/>
      <c r="G38" s="77">
        <f>IF((ISERROR(VLOOKUP(C38,'Main List'!A:H,4,FALSE))),0,VLOOKUP(C38,'Main List'!A:H,4,FALSE))</f>
        <v>0</v>
      </c>
      <c r="H38" s="98"/>
      <c r="I38" s="128">
        <f t="shared" si="41"/>
        <v>63</v>
      </c>
      <c r="J38" s="95"/>
      <c r="K38" s="76">
        <f t="shared" si="2"/>
        <v>0</v>
      </c>
      <c r="L38" s="232" t="str">
        <f>IF((ISERROR(VLOOKUP(J38,'Main List'!A:B,2,FALSE))),"",VLOOKUP(J38,'Main List'!A:B,2,FALSE))</f>
        <v/>
      </c>
      <c r="M38" s="233"/>
      <c r="N38" s="77">
        <f>IF((ISERROR(VLOOKUP(J38,'Main List'!A:D,4,FALSE))),0,VLOOKUP(J38,'Main List'!A:D,4,FALSE))</f>
        <v>0</v>
      </c>
      <c r="O38" s="98"/>
      <c r="P38" s="22"/>
      <c r="Q38" s="44" t="str">
        <f>IF((ISERROR(VLOOKUP(C38,'Main List'!A:H,8,FALSE))),"",VLOOKUP(C38,'Main List'!A:H,8,FALSE))</f>
        <v/>
      </c>
      <c r="R38" s="46" t="str">
        <f>IF((ISERROR(VLOOKUP(C38,'Main List'!A:H,7,FALSE))),"",VLOOKUP(C38,'Main List'!A:H,7,FALSE))</f>
        <v/>
      </c>
      <c r="S38" s="44" t="str">
        <f>IF((ISERROR(VLOOKUP(J38,'Main List'!A:H,8,FALSE))),"",VLOOKUP(J38,'Main List'!A:H,8,FALSE))</f>
        <v/>
      </c>
      <c r="T38" s="46" t="str">
        <f>IF((ISERROR(VLOOKUP(J38,'Main List'!A:H,7,FALSE))),"",VLOOKUP(J38,'Main List'!A:H,7,FALSE))</f>
        <v/>
      </c>
      <c r="U38" s="40">
        <f t="shared" si="3"/>
        <v>0</v>
      </c>
      <c r="V38" s="39">
        <f t="shared" si="4"/>
        <v>0</v>
      </c>
      <c r="W38" s="40">
        <f t="shared" si="5"/>
        <v>0</v>
      </c>
      <c r="X38" s="39">
        <f t="shared" si="6"/>
        <v>0</v>
      </c>
      <c r="Y38" s="40">
        <f t="shared" si="7"/>
        <v>0</v>
      </c>
      <c r="Z38" s="39">
        <f t="shared" si="8"/>
        <v>0</v>
      </c>
      <c r="AA38" s="40">
        <f t="shared" si="9"/>
        <v>0</v>
      </c>
      <c r="AB38" s="39">
        <f t="shared" si="10"/>
        <v>0</v>
      </c>
      <c r="AC38" s="40">
        <f t="shared" si="11"/>
        <v>0</v>
      </c>
      <c r="AD38" s="39">
        <f t="shared" si="12"/>
        <v>0</v>
      </c>
      <c r="AE38" s="40">
        <f t="shared" si="13"/>
        <v>0</v>
      </c>
      <c r="AF38" s="39">
        <f t="shared" si="14"/>
        <v>0</v>
      </c>
      <c r="AG38" s="40">
        <f t="shared" si="15"/>
        <v>0</v>
      </c>
      <c r="AH38" s="39">
        <f t="shared" si="16"/>
        <v>0</v>
      </c>
      <c r="AI38" s="40">
        <f t="shared" si="17"/>
        <v>0</v>
      </c>
      <c r="AJ38" s="39">
        <f t="shared" si="18"/>
        <v>0</v>
      </c>
      <c r="AK38" s="40">
        <f t="shared" si="19"/>
        <v>0</v>
      </c>
      <c r="AL38" s="39">
        <f t="shared" si="20"/>
        <v>0</v>
      </c>
      <c r="AM38" s="40">
        <f t="shared" si="21"/>
        <v>0</v>
      </c>
      <c r="AN38" s="39">
        <f t="shared" si="22"/>
        <v>0</v>
      </c>
      <c r="AO38" s="40">
        <f t="shared" si="23"/>
        <v>0</v>
      </c>
      <c r="AP38" s="39">
        <f t="shared" si="24"/>
        <v>0</v>
      </c>
      <c r="AQ38" s="40">
        <f t="shared" si="25"/>
        <v>0</v>
      </c>
      <c r="AR38" s="39">
        <f t="shared" si="26"/>
        <v>0</v>
      </c>
      <c r="AS38" s="39">
        <f t="shared" si="27"/>
        <v>0</v>
      </c>
      <c r="AT38" s="39">
        <f t="shared" si="28"/>
        <v>0</v>
      </c>
      <c r="AU38" s="39">
        <f t="shared" si="29"/>
        <v>0</v>
      </c>
      <c r="AV38" s="39">
        <f t="shared" si="30"/>
        <v>0</v>
      </c>
      <c r="AW38" s="40">
        <f t="shared" si="31"/>
        <v>0</v>
      </c>
      <c r="AX38" s="39">
        <f t="shared" si="32"/>
        <v>0</v>
      </c>
      <c r="AY38" s="40">
        <f t="shared" si="33"/>
        <v>0</v>
      </c>
      <c r="AZ38" s="39">
        <f t="shared" si="34"/>
        <v>0</v>
      </c>
      <c r="BA38" s="39">
        <f t="shared" si="35"/>
        <v>0</v>
      </c>
      <c r="BB38" s="39">
        <f t="shared" si="36"/>
        <v>0</v>
      </c>
      <c r="BC38" s="39">
        <f t="shared" si="37"/>
        <v>0</v>
      </c>
      <c r="BD38" s="39">
        <f t="shared" si="38"/>
        <v>0</v>
      </c>
      <c r="BE38" s="45">
        <f t="shared" si="39"/>
        <v>0</v>
      </c>
      <c r="BF38" s="45">
        <f t="shared" si="40"/>
        <v>0</v>
      </c>
    </row>
    <row r="39" spans="1:58" s="39" customFormat="1" ht="24" customHeight="1" x14ac:dyDescent="0.2">
      <c r="A39" s="3"/>
      <c r="B39" s="128">
        <f>+B38+1</f>
        <v>19</v>
      </c>
      <c r="C39" s="95"/>
      <c r="D39" s="76">
        <f t="shared" si="1"/>
        <v>0</v>
      </c>
      <c r="E39" s="232" t="str">
        <f>IF((ISERROR(VLOOKUP(C39,'Main List'!A:B,2,FALSE))),"",VLOOKUP(C39,'Main List'!A:B,2,FALSE))</f>
        <v/>
      </c>
      <c r="F39" s="233"/>
      <c r="G39" s="77">
        <f>IF((ISERROR(VLOOKUP(C39,'Main List'!A:H,4,FALSE))),0,VLOOKUP(C39,'Main List'!A:H,4,FALSE))</f>
        <v>0</v>
      </c>
      <c r="H39" s="98"/>
      <c r="I39" s="128">
        <f t="shared" si="41"/>
        <v>64</v>
      </c>
      <c r="J39" s="95"/>
      <c r="K39" s="76">
        <f t="shared" si="2"/>
        <v>0</v>
      </c>
      <c r="L39" s="232" t="str">
        <f>IF((ISERROR(VLOOKUP(J39,'Main List'!A:B,2,FALSE))),"",VLOOKUP(J39,'Main List'!A:B,2,FALSE))</f>
        <v/>
      </c>
      <c r="M39" s="233"/>
      <c r="N39" s="77">
        <f>IF((ISERROR(VLOOKUP(J39,'Main List'!A:D,4,FALSE))),0,VLOOKUP(J39,'Main List'!A:D,4,FALSE))</f>
        <v>0</v>
      </c>
      <c r="O39" s="98"/>
      <c r="P39" s="22"/>
      <c r="Q39" s="44" t="str">
        <f>IF((ISERROR(VLOOKUP(C39,'Main List'!A:H,8,FALSE))),"",VLOOKUP(C39,'Main List'!A:H,8,FALSE))</f>
        <v/>
      </c>
      <c r="R39" s="46" t="str">
        <f>IF((ISERROR(VLOOKUP(C39,'Main List'!A:H,7,FALSE))),"",VLOOKUP(C39,'Main List'!A:H,7,FALSE))</f>
        <v/>
      </c>
      <c r="S39" s="44" t="str">
        <f>IF((ISERROR(VLOOKUP(J39,'Main List'!A:H,8,FALSE))),"",VLOOKUP(J39,'Main List'!A:H,8,FALSE))</f>
        <v/>
      </c>
      <c r="T39" s="46" t="str">
        <f>IF((ISERROR(VLOOKUP(J39,'Main List'!A:H,7,FALSE))),"",VLOOKUP(J39,'Main List'!A:H,7,FALSE))</f>
        <v/>
      </c>
      <c r="U39" s="40">
        <f t="shared" si="3"/>
        <v>0</v>
      </c>
      <c r="V39" s="39">
        <f t="shared" si="4"/>
        <v>0</v>
      </c>
      <c r="W39" s="40">
        <f t="shared" si="5"/>
        <v>0</v>
      </c>
      <c r="X39" s="39">
        <f t="shared" si="6"/>
        <v>0</v>
      </c>
      <c r="Y39" s="40">
        <f t="shared" si="7"/>
        <v>0</v>
      </c>
      <c r="Z39" s="39">
        <f t="shared" si="8"/>
        <v>0</v>
      </c>
      <c r="AA39" s="40">
        <f t="shared" si="9"/>
        <v>0</v>
      </c>
      <c r="AB39" s="39">
        <f t="shared" si="10"/>
        <v>0</v>
      </c>
      <c r="AC39" s="40">
        <f t="shared" si="11"/>
        <v>0</v>
      </c>
      <c r="AD39" s="39">
        <f t="shared" si="12"/>
        <v>0</v>
      </c>
      <c r="AE39" s="40">
        <f t="shared" si="13"/>
        <v>0</v>
      </c>
      <c r="AF39" s="39">
        <f t="shared" si="14"/>
        <v>0</v>
      </c>
      <c r="AG39" s="40">
        <f t="shared" si="15"/>
        <v>0</v>
      </c>
      <c r="AH39" s="39">
        <f t="shared" si="16"/>
        <v>0</v>
      </c>
      <c r="AI39" s="40">
        <f t="shared" si="17"/>
        <v>0</v>
      </c>
      <c r="AJ39" s="39">
        <f t="shared" si="18"/>
        <v>0</v>
      </c>
      <c r="AK39" s="40">
        <f t="shared" si="19"/>
        <v>0</v>
      </c>
      <c r="AL39" s="39">
        <f t="shared" si="20"/>
        <v>0</v>
      </c>
      <c r="AM39" s="40">
        <f t="shared" si="21"/>
        <v>0</v>
      </c>
      <c r="AN39" s="39">
        <f t="shared" si="22"/>
        <v>0</v>
      </c>
      <c r="AO39" s="40">
        <f t="shared" si="23"/>
        <v>0</v>
      </c>
      <c r="AP39" s="39">
        <f t="shared" si="24"/>
        <v>0</v>
      </c>
      <c r="AQ39" s="40">
        <f t="shared" si="25"/>
        <v>0</v>
      </c>
      <c r="AR39" s="39">
        <f t="shared" si="26"/>
        <v>0</v>
      </c>
      <c r="AS39" s="39">
        <f t="shared" si="27"/>
        <v>0</v>
      </c>
      <c r="AT39" s="39">
        <f t="shared" si="28"/>
        <v>0</v>
      </c>
      <c r="AU39" s="39">
        <f t="shared" si="29"/>
        <v>0</v>
      </c>
      <c r="AV39" s="39">
        <f t="shared" si="30"/>
        <v>0</v>
      </c>
      <c r="AW39" s="40">
        <f t="shared" si="31"/>
        <v>0</v>
      </c>
      <c r="AX39" s="39">
        <f t="shared" si="32"/>
        <v>0</v>
      </c>
      <c r="AY39" s="40">
        <f t="shared" si="33"/>
        <v>0</v>
      </c>
      <c r="AZ39" s="39">
        <f t="shared" si="34"/>
        <v>0</v>
      </c>
      <c r="BA39" s="39">
        <f t="shared" si="35"/>
        <v>0</v>
      </c>
      <c r="BB39" s="39">
        <f t="shared" si="36"/>
        <v>0</v>
      </c>
      <c r="BC39" s="39">
        <f t="shared" si="37"/>
        <v>0</v>
      </c>
      <c r="BD39" s="39">
        <f t="shared" si="38"/>
        <v>0</v>
      </c>
      <c r="BE39" s="45">
        <f t="shared" si="39"/>
        <v>0</v>
      </c>
      <c r="BF39" s="45">
        <f t="shared" si="40"/>
        <v>0</v>
      </c>
    </row>
    <row r="40" spans="1:58" s="39" customFormat="1" ht="24" customHeight="1" x14ac:dyDescent="0.2">
      <c r="A40" s="3"/>
      <c r="B40" s="128">
        <f t="shared" ref="B40:B65" si="42">+B39+1</f>
        <v>20</v>
      </c>
      <c r="C40" s="95"/>
      <c r="D40" s="76">
        <f t="shared" si="1"/>
        <v>0</v>
      </c>
      <c r="E40" s="232" t="str">
        <f>IF((ISERROR(VLOOKUP(C40,'Main List'!A:B,2,FALSE))),"",VLOOKUP(C40,'Main List'!A:B,2,FALSE))</f>
        <v/>
      </c>
      <c r="F40" s="233"/>
      <c r="G40" s="77">
        <f>IF((ISERROR(VLOOKUP(C40,'Main List'!A:H,4,FALSE))),0,VLOOKUP(C40,'Main List'!A:H,4,FALSE))</f>
        <v>0</v>
      </c>
      <c r="H40" s="98"/>
      <c r="I40" s="128">
        <f t="shared" si="41"/>
        <v>65</v>
      </c>
      <c r="J40" s="95"/>
      <c r="K40" s="76">
        <f t="shared" si="2"/>
        <v>0</v>
      </c>
      <c r="L40" s="232" t="str">
        <f>IF((ISERROR(VLOOKUP(J40,'Main List'!A:B,2,FALSE))),"",VLOOKUP(J40,'Main List'!A:B,2,FALSE))</f>
        <v/>
      </c>
      <c r="M40" s="233"/>
      <c r="N40" s="77">
        <f>IF((ISERROR(VLOOKUP(J40,'Main List'!A:D,4,FALSE))),0,VLOOKUP(J40,'Main List'!A:D,4,FALSE))</f>
        <v>0</v>
      </c>
      <c r="O40" s="98"/>
      <c r="P40" s="22"/>
      <c r="Q40" s="44" t="str">
        <f>IF((ISERROR(VLOOKUP(C40,'Main List'!A:H,8,FALSE))),"",VLOOKUP(C40,'Main List'!A:H,8,FALSE))</f>
        <v/>
      </c>
      <c r="R40" s="46" t="str">
        <f>IF((ISERROR(VLOOKUP(C40,'Main List'!A:H,7,FALSE))),"",VLOOKUP(C40,'Main List'!A:H,7,FALSE))</f>
        <v/>
      </c>
      <c r="S40" s="44" t="str">
        <f>IF((ISERROR(VLOOKUP(J40,'Main List'!A:H,8,FALSE))),"",VLOOKUP(J40,'Main List'!A:H,8,FALSE))</f>
        <v/>
      </c>
      <c r="T40" s="46" t="str">
        <f>IF((ISERROR(VLOOKUP(J40,'Main List'!A:H,7,FALSE))),"",VLOOKUP(J40,'Main List'!A:H,7,FALSE))</f>
        <v/>
      </c>
      <c r="U40" s="40">
        <f t="shared" si="3"/>
        <v>0</v>
      </c>
      <c r="V40" s="39">
        <f t="shared" si="4"/>
        <v>0</v>
      </c>
      <c r="W40" s="40">
        <f t="shared" si="5"/>
        <v>0</v>
      </c>
      <c r="X40" s="39">
        <f t="shared" si="6"/>
        <v>0</v>
      </c>
      <c r="Y40" s="40">
        <f t="shared" si="7"/>
        <v>0</v>
      </c>
      <c r="Z40" s="39">
        <f t="shared" si="8"/>
        <v>0</v>
      </c>
      <c r="AA40" s="40">
        <f t="shared" si="9"/>
        <v>0</v>
      </c>
      <c r="AB40" s="39">
        <f t="shared" si="10"/>
        <v>0</v>
      </c>
      <c r="AC40" s="40">
        <f t="shared" si="11"/>
        <v>0</v>
      </c>
      <c r="AD40" s="39">
        <f t="shared" si="12"/>
        <v>0</v>
      </c>
      <c r="AE40" s="40">
        <f t="shared" si="13"/>
        <v>0</v>
      </c>
      <c r="AF40" s="39">
        <f t="shared" si="14"/>
        <v>0</v>
      </c>
      <c r="AG40" s="40">
        <f t="shared" si="15"/>
        <v>0</v>
      </c>
      <c r="AH40" s="39">
        <f t="shared" si="16"/>
        <v>0</v>
      </c>
      <c r="AI40" s="40">
        <f t="shared" si="17"/>
        <v>0</v>
      </c>
      <c r="AJ40" s="39">
        <f t="shared" si="18"/>
        <v>0</v>
      </c>
      <c r="AK40" s="40">
        <f t="shared" si="19"/>
        <v>0</v>
      </c>
      <c r="AL40" s="39">
        <f t="shared" si="20"/>
        <v>0</v>
      </c>
      <c r="AM40" s="40">
        <f t="shared" si="21"/>
        <v>0</v>
      </c>
      <c r="AN40" s="39">
        <f t="shared" si="22"/>
        <v>0</v>
      </c>
      <c r="AO40" s="40">
        <f t="shared" si="23"/>
        <v>0</v>
      </c>
      <c r="AP40" s="39">
        <f t="shared" si="24"/>
        <v>0</v>
      </c>
      <c r="AQ40" s="40">
        <f t="shared" si="25"/>
        <v>0</v>
      </c>
      <c r="AR40" s="39">
        <f t="shared" si="26"/>
        <v>0</v>
      </c>
      <c r="AS40" s="39">
        <f t="shared" si="27"/>
        <v>0</v>
      </c>
      <c r="AT40" s="39">
        <f t="shared" si="28"/>
        <v>0</v>
      </c>
      <c r="AU40" s="39">
        <f t="shared" si="29"/>
        <v>0</v>
      </c>
      <c r="AV40" s="39">
        <f t="shared" si="30"/>
        <v>0</v>
      </c>
      <c r="AW40" s="40">
        <f t="shared" si="31"/>
        <v>0</v>
      </c>
      <c r="AX40" s="39">
        <f t="shared" si="32"/>
        <v>0</v>
      </c>
      <c r="AY40" s="40">
        <f t="shared" si="33"/>
        <v>0</v>
      </c>
      <c r="AZ40" s="39">
        <f t="shared" si="34"/>
        <v>0</v>
      </c>
      <c r="BA40" s="39">
        <f t="shared" si="35"/>
        <v>0</v>
      </c>
      <c r="BB40" s="39">
        <f t="shared" si="36"/>
        <v>0</v>
      </c>
      <c r="BC40" s="39">
        <f t="shared" si="37"/>
        <v>0</v>
      </c>
      <c r="BD40" s="39">
        <f t="shared" si="38"/>
        <v>0</v>
      </c>
      <c r="BE40" s="45">
        <f t="shared" si="39"/>
        <v>0</v>
      </c>
      <c r="BF40" s="45">
        <f t="shared" si="40"/>
        <v>0</v>
      </c>
    </row>
    <row r="41" spans="1:58" s="39" customFormat="1" ht="24" customHeight="1" x14ac:dyDescent="0.2">
      <c r="A41" s="3"/>
      <c r="B41" s="128">
        <f t="shared" si="42"/>
        <v>21</v>
      </c>
      <c r="C41" s="95"/>
      <c r="D41" s="76">
        <f t="shared" si="1"/>
        <v>0</v>
      </c>
      <c r="E41" s="232" t="str">
        <f>IF((ISERROR(VLOOKUP(C41,'Main List'!A:B,2,FALSE))),"",VLOOKUP(C41,'Main List'!A:B,2,FALSE))</f>
        <v/>
      </c>
      <c r="F41" s="233"/>
      <c r="G41" s="77">
        <f>IF((ISERROR(VLOOKUP(C41,'Main List'!A:H,4,FALSE))),0,VLOOKUP(C41,'Main List'!A:H,4,FALSE))</f>
        <v>0</v>
      </c>
      <c r="H41" s="98"/>
      <c r="I41" s="128">
        <f t="shared" si="41"/>
        <v>66</v>
      </c>
      <c r="J41" s="95"/>
      <c r="K41" s="76">
        <f t="shared" si="2"/>
        <v>0</v>
      </c>
      <c r="L41" s="232" t="str">
        <f>IF((ISERROR(VLOOKUP(J41,'Main List'!A:B,2,FALSE))),"",VLOOKUP(J41,'Main List'!A:B,2,FALSE))</f>
        <v/>
      </c>
      <c r="M41" s="233"/>
      <c r="N41" s="77">
        <f>IF((ISERROR(VLOOKUP(J41,'Main List'!A:D,4,FALSE))),0,VLOOKUP(J41,'Main List'!A:D,4,FALSE))</f>
        <v>0</v>
      </c>
      <c r="O41" s="98"/>
      <c r="P41" s="22"/>
      <c r="Q41" s="44" t="str">
        <f>IF((ISERROR(VLOOKUP(C41,'Main List'!A:H,8,FALSE))),"",VLOOKUP(C41,'Main List'!A:H,8,FALSE))</f>
        <v/>
      </c>
      <c r="R41" s="46" t="str">
        <f>IF((ISERROR(VLOOKUP(C41,'Main List'!A:H,7,FALSE))),"",VLOOKUP(C41,'Main List'!A:H,7,FALSE))</f>
        <v/>
      </c>
      <c r="S41" s="44" t="str">
        <f>IF((ISERROR(VLOOKUP(J41,'Main List'!A:H,8,FALSE))),"",VLOOKUP(J41,'Main List'!A:H,8,FALSE))</f>
        <v/>
      </c>
      <c r="T41" s="46" t="str">
        <f>IF((ISERROR(VLOOKUP(J41,'Main List'!A:H,7,FALSE))),"",VLOOKUP(J41,'Main List'!A:H,7,FALSE))</f>
        <v/>
      </c>
      <c r="U41" s="40">
        <f t="shared" si="3"/>
        <v>0</v>
      </c>
      <c r="V41" s="39">
        <f t="shared" si="4"/>
        <v>0</v>
      </c>
      <c r="W41" s="40">
        <f t="shared" si="5"/>
        <v>0</v>
      </c>
      <c r="X41" s="39">
        <f t="shared" si="6"/>
        <v>0</v>
      </c>
      <c r="Y41" s="40">
        <f t="shared" si="7"/>
        <v>0</v>
      </c>
      <c r="Z41" s="39">
        <f t="shared" si="8"/>
        <v>0</v>
      </c>
      <c r="AA41" s="40">
        <f t="shared" si="9"/>
        <v>0</v>
      </c>
      <c r="AB41" s="39">
        <f t="shared" si="10"/>
        <v>0</v>
      </c>
      <c r="AC41" s="40">
        <f t="shared" si="11"/>
        <v>0</v>
      </c>
      <c r="AD41" s="39">
        <f t="shared" si="12"/>
        <v>0</v>
      </c>
      <c r="AE41" s="40">
        <f t="shared" si="13"/>
        <v>0</v>
      </c>
      <c r="AF41" s="39">
        <f t="shared" si="14"/>
        <v>0</v>
      </c>
      <c r="AG41" s="40">
        <f t="shared" si="15"/>
        <v>0</v>
      </c>
      <c r="AH41" s="39">
        <f t="shared" si="16"/>
        <v>0</v>
      </c>
      <c r="AI41" s="40">
        <f t="shared" si="17"/>
        <v>0</v>
      </c>
      <c r="AJ41" s="39">
        <f t="shared" si="18"/>
        <v>0</v>
      </c>
      <c r="AK41" s="40">
        <f t="shared" si="19"/>
        <v>0</v>
      </c>
      <c r="AL41" s="39">
        <f t="shared" si="20"/>
        <v>0</v>
      </c>
      <c r="AM41" s="40">
        <f t="shared" si="21"/>
        <v>0</v>
      </c>
      <c r="AN41" s="39">
        <f t="shared" si="22"/>
        <v>0</v>
      </c>
      <c r="AO41" s="40">
        <f t="shared" si="23"/>
        <v>0</v>
      </c>
      <c r="AP41" s="39">
        <f t="shared" si="24"/>
        <v>0</v>
      </c>
      <c r="AQ41" s="40">
        <f t="shared" si="25"/>
        <v>0</v>
      </c>
      <c r="AR41" s="39">
        <f t="shared" si="26"/>
        <v>0</v>
      </c>
      <c r="AS41" s="39">
        <f t="shared" si="27"/>
        <v>0</v>
      </c>
      <c r="AT41" s="39">
        <f t="shared" si="28"/>
        <v>0</v>
      </c>
      <c r="AU41" s="39">
        <f t="shared" si="29"/>
        <v>0</v>
      </c>
      <c r="AV41" s="39">
        <f t="shared" si="30"/>
        <v>0</v>
      </c>
      <c r="AW41" s="40">
        <f t="shared" si="31"/>
        <v>0</v>
      </c>
      <c r="AX41" s="39">
        <f t="shared" si="32"/>
        <v>0</v>
      </c>
      <c r="AY41" s="40">
        <f t="shared" si="33"/>
        <v>0</v>
      </c>
      <c r="AZ41" s="39">
        <f t="shared" si="34"/>
        <v>0</v>
      </c>
      <c r="BA41" s="39">
        <f t="shared" si="35"/>
        <v>0</v>
      </c>
      <c r="BB41" s="39">
        <f t="shared" si="36"/>
        <v>0</v>
      </c>
      <c r="BC41" s="39">
        <f t="shared" si="37"/>
        <v>0</v>
      </c>
      <c r="BD41" s="39">
        <f t="shared" si="38"/>
        <v>0</v>
      </c>
      <c r="BE41" s="45">
        <f t="shared" si="39"/>
        <v>0</v>
      </c>
      <c r="BF41" s="45">
        <f t="shared" si="40"/>
        <v>0</v>
      </c>
    </row>
    <row r="42" spans="1:58" s="39" customFormat="1" ht="24" customHeight="1" x14ac:dyDescent="0.2">
      <c r="A42" s="3"/>
      <c r="B42" s="128">
        <f t="shared" si="42"/>
        <v>22</v>
      </c>
      <c r="C42" s="95"/>
      <c r="D42" s="76">
        <f t="shared" si="1"/>
        <v>0</v>
      </c>
      <c r="E42" s="232" t="str">
        <f>IF((ISERROR(VLOOKUP(C42,'Main List'!A:B,2,FALSE))),"",VLOOKUP(C42,'Main List'!A:B,2,FALSE))</f>
        <v/>
      </c>
      <c r="F42" s="233"/>
      <c r="G42" s="77">
        <f>IF((ISERROR(VLOOKUP(C42,'Main List'!A:H,4,FALSE))),0,VLOOKUP(C42,'Main List'!A:H,4,FALSE))</f>
        <v>0</v>
      </c>
      <c r="H42" s="98"/>
      <c r="I42" s="128">
        <f t="shared" si="41"/>
        <v>67</v>
      </c>
      <c r="J42" s="95"/>
      <c r="K42" s="76">
        <f t="shared" si="2"/>
        <v>0</v>
      </c>
      <c r="L42" s="232" t="str">
        <f>IF((ISERROR(VLOOKUP(J42,'Main List'!A:B,2,FALSE))),"",VLOOKUP(J42,'Main List'!A:B,2,FALSE))</f>
        <v/>
      </c>
      <c r="M42" s="233"/>
      <c r="N42" s="77">
        <f>IF((ISERROR(VLOOKUP(J42,'Main List'!A:D,4,FALSE))),0,VLOOKUP(J42,'Main List'!A:D,4,FALSE))</f>
        <v>0</v>
      </c>
      <c r="O42" s="98"/>
      <c r="P42" s="22"/>
      <c r="Q42" s="44" t="str">
        <f>IF((ISERROR(VLOOKUP(C42,'Main List'!A:H,8,FALSE))),"",VLOOKUP(C42,'Main List'!A:H,8,FALSE))</f>
        <v/>
      </c>
      <c r="R42" s="46" t="str">
        <f>IF((ISERROR(VLOOKUP(C42,'Main List'!A:H,7,FALSE))),"",VLOOKUP(C42,'Main List'!A:H,7,FALSE))</f>
        <v/>
      </c>
      <c r="S42" s="44" t="str">
        <f>IF((ISERROR(VLOOKUP(J42,'Main List'!A:H,8,FALSE))),"",VLOOKUP(J42,'Main List'!A:H,8,FALSE))</f>
        <v/>
      </c>
      <c r="T42" s="46" t="str">
        <f>IF((ISERROR(VLOOKUP(J42,'Main List'!A:H,7,FALSE))),"",VLOOKUP(J42,'Main List'!A:H,7,FALSE))</f>
        <v/>
      </c>
      <c r="U42" s="40">
        <f t="shared" si="3"/>
        <v>0</v>
      </c>
      <c r="V42" s="39">
        <f t="shared" si="4"/>
        <v>0</v>
      </c>
      <c r="W42" s="40">
        <f t="shared" si="5"/>
        <v>0</v>
      </c>
      <c r="X42" s="39">
        <f t="shared" si="6"/>
        <v>0</v>
      </c>
      <c r="Y42" s="40">
        <f t="shared" si="7"/>
        <v>0</v>
      </c>
      <c r="Z42" s="39">
        <f t="shared" si="8"/>
        <v>0</v>
      </c>
      <c r="AA42" s="40">
        <f t="shared" si="9"/>
        <v>0</v>
      </c>
      <c r="AB42" s="39">
        <f t="shared" si="10"/>
        <v>0</v>
      </c>
      <c r="AC42" s="40">
        <f t="shared" si="11"/>
        <v>0</v>
      </c>
      <c r="AD42" s="39">
        <f t="shared" si="12"/>
        <v>0</v>
      </c>
      <c r="AE42" s="40">
        <f t="shared" si="13"/>
        <v>0</v>
      </c>
      <c r="AF42" s="39">
        <f t="shared" si="14"/>
        <v>0</v>
      </c>
      <c r="AG42" s="40">
        <f t="shared" si="15"/>
        <v>0</v>
      </c>
      <c r="AH42" s="39">
        <f t="shared" si="16"/>
        <v>0</v>
      </c>
      <c r="AI42" s="40">
        <f t="shared" si="17"/>
        <v>0</v>
      </c>
      <c r="AJ42" s="39">
        <f t="shared" si="18"/>
        <v>0</v>
      </c>
      <c r="AK42" s="40">
        <f t="shared" si="19"/>
        <v>0</v>
      </c>
      <c r="AL42" s="39">
        <f t="shared" si="20"/>
        <v>0</v>
      </c>
      <c r="AM42" s="40">
        <f t="shared" si="21"/>
        <v>0</v>
      </c>
      <c r="AN42" s="39">
        <f t="shared" si="22"/>
        <v>0</v>
      </c>
      <c r="AO42" s="40">
        <f t="shared" si="23"/>
        <v>0</v>
      </c>
      <c r="AP42" s="39">
        <f t="shared" si="24"/>
        <v>0</v>
      </c>
      <c r="AQ42" s="40">
        <f t="shared" si="25"/>
        <v>0</v>
      </c>
      <c r="AR42" s="39">
        <f t="shared" si="26"/>
        <v>0</v>
      </c>
      <c r="AS42" s="39">
        <f t="shared" si="27"/>
        <v>0</v>
      </c>
      <c r="AT42" s="39">
        <f t="shared" si="28"/>
        <v>0</v>
      </c>
      <c r="AU42" s="39">
        <f t="shared" si="29"/>
        <v>0</v>
      </c>
      <c r="AV42" s="39">
        <f t="shared" si="30"/>
        <v>0</v>
      </c>
      <c r="AW42" s="40">
        <f t="shared" si="31"/>
        <v>0</v>
      </c>
      <c r="AX42" s="39">
        <f t="shared" si="32"/>
        <v>0</v>
      </c>
      <c r="AY42" s="40">
        <f t="shared" si="33"/>
        <v>0</v>
      </c>
      <c r="AZ42" s="39">
        <f t="shared" si="34"/>
        <v>0</v>
      </c>
      <c r="BA42" s="39">
        <f t="shared" si="35"/>
        <v>0</v>
      </c>
      <c r="BB42" s="39">
        <f t="shared" si="36"/>
        <v>0</v>
      </c>
      <c r="BC42" s="39">
        <f t="shared" si="37"/>
        <v>0</v>
      </c>
      <c r="BD42" s="39">
        <f t="shared" si="38"/>
        <v>0</v>
      </c>
      <c r="BE42" s="45">
        <f t="shared" si="39"/>
        <v>0</v>
      </c>
      <c r="BF42" s="45">
        <f t="shared" si="40"/>
        <v>0</v>
      </c>
    </row>
    <row r="43" spans="1:58" s="39" customFormat="1" ht="24" customHeight="1" x14ac:dyDescent="0.2">
      <c r="A43" s="3"/>
      <c r="B43" s="128">
        <f t="shared" si="42"/>
        <v>23</v>
      </c>
      <c r="C43" s="95"/>
      <c r="D43" s="76">
        <f t="shared" si="1"/>
        <v>0</v>
      </c>
      <c r="E43" s="232" t="str">
        <f>IF((ISERROR(VLOOKUP(C43,'Main List'!A:B,2,FALSE))),"",VLOOKUP(C43,'Main List'!A:B,2,FALSE))</f>
        <v/>
      </c>
      <c r="F43" s="233"/>
      <c r="G43" s="77">
        <f>IF((ISERROR(VLOOKUP(C43,'Main List'!A:H,4,FALSE))),0,VLOOKUP(C43,'Main List'!A:H,4,FALSE))</f>
        <v>0</v>
      </c>
      <c r="H43" s="98"/>
      <c r="I43" s="128">
        <f t="shared" si="41"/>
        <v>68</v>
      </c>
      <c r="J43" s="95"/>
      <c r="K43" s="76">
        <f t="shared" si="2"/>
        <v>0</v>
      </c>
      <c r="L43" s="232" t="str">
        <f>IF((ISERROR(VLOOKUP(J43,'Main List'!A:B,2,FALSE))),"",VLOOKUP(J43,'Main List'!A:B,2,FALSE))</f>
        <v/>
      </c>
      <c r="M43" s="233"/>
      <c r="N43" s="77">
        <f>IF((ISERROR(VLOOKUP(J43,'Main List'!A:D,4,FALSE))),0,VLOOKUP(J43,'Main List'!A:D,4,FALSE))</f>
        <v>0</v>
      </c>
      <c r="O43" s="98"/>
      <c r="P43" s="22"/>
      <c r="Q43" s="44" t="str">
        <f>IF((ISERROR(VLOOKUP(C43,'Main List'!A:H,8,FALSE))),"",VLOOKUP(C43,'Main List'!A:H,8,FALSE))</f>
        <v/>
      </c>
      <c r="R43" s="46" t="str">
        <f>IF((ISERROR(VLOOKUP(C43,'Main List'!A:H,7,FALSE))),"",VLOOKUP(C43,'Main List'!A:H,7,FALSE))</f>
        <v/>
      </c>
      <c r="S43" s="44" t="str">
        <f>IF((ISERROR(VLOOKUP(J43,'Main List'!A:H,8,FALSE))),"",VLOOKUP(J43,'Main List'!A:H,8,FALSE))</f>
        <v/>
      </c>
      <c r="T43" s="46" t="str">
        <f>IF((ISERROR(VLOOKUP(J43,'Main List'!A:H,7,FALSE))),"",VLOOKUP(J43,'Main List'!A:H,7,FALSE))</f>
        <v/>
      </c>
      <c r="U43" s="40">
        <f t="shared" si="3"/>
        <v>0</v>
      </c>
      <c r="V43" s="39">
        <f t="shared" si="4"/>
        <v>0</v>
      </c>
      <c r="W43" s="40">
        <f t="shared" si="5"/>
        <v>0</v>
      </c>
      <c r="X43" s="39">
        <f t="shared" si="6"/>
        <v>0</v>
      </c>
      <c r="Y43" s="40">
        <f t="shared" si="7"/>
        <v>0</v>
      </c>
      <c r="Z43" s="39">
        <f t="shared" si="8"/>
        <v>0</v>
      </c>
      <c r="AA43" s="40">
        <f t="shared" si="9"/>
        <v>0</v>
      </c>
      <c r="AB43" s="39">
        <f t="shared" si="10"/>
        <v>0</v>
      </c>
      <c r="AC43" s="40">
        <f t="shared" si="11"/>
        <v>0</v>
      </c>
      <c r="AD43" s="39">
        <f t="shared" si="12"/>
        <v>0</v>
      </c>
      <c r="AE43" s="40">
        <f t="shared" si="13"/>
        <v>0</v>
      </c>
      <c r="AF43" s="39">
        <f t="shared" si="14"/>
        <v>0</v>
      </c>
      <c r="AG43" s="40">
        <f t="shared" si="15"/>
        <v>0</v>
      </c>
      <c r="AH43" s="39">
        <f t="shared" si="16"/>
        <v>0</v>
      </c>
      <c r="AI43" s="40">
        <f t="shared" si="17"/>
        <v>0</v>
      </c>
      <c r="AJ43" s="39">
        <f t="shared" si="18"/>
        <v>0</v>
      </c>
      <c r="AK43" s="40">
        <f t="shared" si="19"/>
        <v>0</v>
      </c>
      <c r="AL43" s="39">
        <f t="shared" si="20"/>
        <v>0</v>
      </c>
      <c r="AM43" s="40">
        <f t="shared" si="21"/>
        <v>0</v>
      </c>
      <c r="AN43" s="39">
        <f t="shared" si="22"/>
        <v>0</v>
      </c>
      <c r="AO43" s="40">
        <f t="shared" si="23"/>
        <v>0</v>
      </c>
      <c r="AP43" s="39">
        <f t="shared" si="24"/>
        <v>0</v>
      </c>
      <c r="AQ43" s="40">
        <f t="shared" si="25"/>
        <v>0</v>
      </c>
      <c r="AR43" s="39">
        <f t="shared" si="26"/>
        <v>0</v>
      </c>
      <c r="AS43" s="39">
        <f t="shared" si="27"/>
        <v>0</v>
      </c>
      <c r="AT43" s="39">
        <f t="shared" si="28"/>
        <v>0</v>
      </c>
      <c r="AU43" s="39">
        <f t="shared" si="29"/>
        <v>0</v>
      </c>
      <c r="AV43" s="39">
        <f t="shared" si="30"/>
        <v>0</v>
      </c>
      <c r="AW43" s="40">
        <f t="shared" si="31"/>
        <v>0</v>
      </c>
      <c r="AX43" s="39">
        <f t="shared" si="32"/>
        <v>0</v>
      </c>
      <c r="AY43" s="40">
        <f t="shared" si="33"/>
        <v>0</v>
      </c>
      <c r="AZ43" s="39">
        <f t="shared" si="34"/>
        <v>0</v>
      </c>
      <c r="BA43" s="39">
        <f t="shared" si="35"/>
        <v>0</v>
      </c>
      <c r="BB43" s="39">
        <f t="shared" si="36"/>
        <v>0</v>
      </c>
      <c r="BC43" s="39">
        <f t="shared" si="37"/>
        <v>0</v>
      </c>
      <c r="BD43" s="39">
        <f t="shared" si="38"/>
        <v>0</v>
      </c>
      <c r="BE43" s="45">
        <f t="shared" si="39"/>
        <v>0</v>
      </c>
      <c r="BF43" s="45">
        <f t="shared" si="40"/>
        <v>0</v>
      </c>
    </row>
    <row r="44" spans="1:58" s="39" customFormat="1" ht="24" customHeight="1" x14ac:dyDescent="0.2">
      <c r="A44" s="3"/>
      <c r="B44" s="128">
        <f>+B43+1</f>
        <v>24</v>
      </c>
      <c r="C44" s="95"/>
      <c r="D44" s="76">
        <f t="shared" si="1"/>
        <v>0</v>
      </c>
      <c r="E44" s="232" t="str">
        <f>IF((ISERROR(VLOOKUP(C44,'Main List'!A:B,2,FALSE))),"",VLOOKUP(C44,'Main List'!A:B,2,FALSE))</f>
        <v/>
      </c>
      <c r="F44" s="233"/>
      <c r="G44" s="77">
        <f>IF((ISERROR(VLOOKUP(C44,'Main List'!A:H,4,FALSE))),0,VLOOKUP(C44,'Main List'!A:H,4,FALSE))</f>
        <v>0</v>
      </c>
      <c r="H44" s="98"/>
      <c r="I44" s="128">
        <f>+I43+1</f>
        <v>69</v>
      </c>
      <c r="J44" s="95"/>
      <c r="K44" s="76">
        <f t="shared" si="2"/>
        <v>0</v>
      </c>
      <c r="L44" s="232" t="str">
        <f>IF((ISERROR(VLOOKUP(J44,'Main List'!A:B,2,FALSE))),"",VLOOKUP(J44,'Main List'!A:B,2,FALSE))</f>
        <v/>
      </c>
      <c r="M44" s="233"/>
      <c r="N44" s="77">
        <f>IF((ISERROR(VLOOKUP(J44,'Main List'!A:D,4,FALSE))),0,VLOOKUP(J44,'Main List'!A:D,4,FALSE))</f>
        <v>0</v>
      </c>
      <c r="O44" s="98"/>
      <c r="P44" s="22"/>
      <c r="Q44" s="44" t="str">
        <f>IF((ISERROR(VLOOKUP(C44,'Main List'!A:H,8,FALSE))),"",VLOOKUP(C44,'Main List'!A:H,8,FALSE))</f>
        <v/>
      </c>
      <c r="R44" s="46" t="str">
        <f>IF((ISERROR(VLOOKUP(C44,'Main List'!A:H,7,FALSE))),"",VLOOKUP(C44,'Main List'!A:H,7,FALSE))</f>
        <v/>
      </c>
      <c r="S44" s="44" t="str">
        <f>IF((ISERROR(VLOOKUP(J44,'Main List'!A:H,8,FALSE))),"",VLOOKUP(J44,'Main List'!A:H,8,FALSE))</f>
        <v/>
      </c>
      <c r="T44" s="46" t="str">
        <f>IF((ISERROR(VLOOKUP(J44,'Main List'!A:H,7,FALSE))),"",VLOOKUP(J44,'Main List'!A:H,7,FALSE))</f>
        <v/>
      </c>
      <c r="U44" s="40">
        <f t="shared" si="3"/>
        <v>0</v>
      </c>
      <c r="V44" s="39">
        <f t="shared" si="4"/>
        <v>0</v>
      </c>
      <c r="W44" s="40">
        <f t="shared" si="5"/>
        <v>0</v>
      </c>
      <c r="X44" s="39">
        <f t="shared" si="6"/>
        <v>0</v>
      </c>
      <c r="Y44" s="40">
        <f t="shared" si="7"/>
        <v>0</v>
      </c>
      <c r="Z44" s="39">
        <f t="shared" si="8"/>
        <v>0</v>
      </c>
      <c r="AA44" s="40">
        <f t="shared" si="9"/>
        <v>0</v>
      </c>
      <c r="AB44" s="39">
        <f t="shared" si="10"/>
        <v>0</v>
      </c>
      <c r="AC44" s="40">
        <f t="shared" si="11"/>
        <v>0</v>
      </c>
      <c r="AD44" s="39">
        <f t="shared" si="12"/>
        <v>0</v>
      </c>
      <c r="AE44" s="40">
        <f t="shared" si="13"/>
        <v>0</v>
      </c>
      <c r="AF44" s="39">
        <f t="shared" si="14"/>
        <v>0</v>
      </c>
      <c r="AG44" s="40">
        <f t="shared" si="15"/>
        <v>0</v>
      </c>
      <c r="AH44" s="39">
        <f t="shared" si="16"/>
        <v>0</v>
      </c>
      <c r="AI44" s="40">
        <f t="shared" si="17"/>
        <v>0</v>
      </c>
      <c r="AJ44" s="39">
        <f t="shared" si="18"/>
        <v>0</v>
      </c>
      <c r="AK44" s="40">
        <f t="shared" si="19"/>
        <v>0</v>
      </c>
      <c r="AL44" s="39">
        <f t="shared" si="20"/>
        <v>0</v>
      </c>
      <c r="AM44" s="40">
        <f t="shared" si="21"/>
        <v>0</v>
      </c>
      <c r="AN44" s="39">
        <f t="shared" si="22"/>
        <v>0</v>
      </c>
      <c r="AO44" s="40">
        <f t="shared" si="23"/>
        <v>0</v>
      </c>
      <c r="AP44" s="39">
        <f t="shared" si="24"/>
        <v>0</v>
      </c>
      <c r="AQ44" s="40">
        <f t="shared" si="25"/>
        <v>0</v>
      </c>
      <c r="AR44" s="39">
        <f t="shared" si="26"/>
        <v>0</v>
      </c>
      <c r="AS44" s="39">
        <f t="shared" si="27"/>
        <v>0</v>
      </c>
      <c r="AT44" s="39">
        <f t="shared" si="28"/>
        <v>0</v>
      </c>
      <c r="AU44" s="39">
        <f t="shared" si="29"/>
        <v>0</v>
      </c>
      <c r="AV44" s="39">
        <f t="shared" si="30"/>
        <v>0</v>
      </c>
      <c r="AW44" s="40">
        <f t="shared" si="31"/>
        <v>0</v>
      </c>
      <c r="AX44" s="39">
        <f t="shared" si="32"/>
        <v>0</v>
      </c>
      <c r="AY44" s="40">
        <f t="shared" si="33"/>
        <v>0</v>
      </c>
      <c r="AZ44" s="39">
        <f t="shared" si="34"/>
        <v>0</v>
      </c>
      <c r="BA44" s="39">
        <f t="shared" si="35"/>
        <v>0</v>
      </c>
      <c r="BB44" s="39">
        <f t="shared" si="36"/>
        <v>0</v>
      </c>
      <c r="BC44" s="39">
        <f t="shared" si="37"/>
        <v>0</v>
      </c>
      <c r="BD44" s="39">
        <f t="shared" si="38"/>
        <v>0</v>
      </c>
      <c r="BE44" s="45">
        <f t="shared" si="39"/>
        <v>0</v>
      </c>
      <c r="BF44" s="45">
        <f t="shared" si="40"/>
        <v>0</v>
      </c>
    </row>
    <row r="45" spans="1:58" s="39" customFormat="1" ht="24" customHeight="1" x14ac:dyDescent="0.2">
      <c r="A45" s="3"/>
      <c r="B45" s="128">
        <f t="shared" si="42"/>
        <v>25</v>
      </c>
      <c r="C45" s="81"/>
      <c r="D45" s="76">
        <f t="shared" si="1"/>
        <v>0</v>
      </c>
      <c r="E45" s="232" t="str">
        <f>IF((ISERROR(VLOOKUP(C45,'Main List'!A:B,2,FALSE))),"",VLOOKUP(C45,'Main List'!A:B,2,FALSE))</f>
        <v/>
      </c>
      <c r="F45" s="233"/>
      <c r="G45" s="77">
        <f>IF((ISERROR(VLOOKUP(C45,'Main List'!A:H,4,FALSE))),0,VLOOKUP(C45,'Main List'!A:H,4,FALSE))</f>
        <v>0</v>
      </c>
      <c r="H45" s="98"/>
      <c r="I45" s="128">
        <f t="shared" si="41"/>
        <v>70</v>
      </c>
      <c r="J45" s="95"/>
      <c r="K45" s="76">
        <f t="shared" si="2"/>
        <v>0</v>
      </c>
      <c r="L45" s="232" t="str">
        <f>IF((ISERROR(VLOOKUP(J45,'Main List'!A:B,2,FALSE))),"",VLOOKUP(J45,'Main List'!A:B,2,FALSE))</f>
        <v/>
      </c>
      <c r="M45" s="233"/>
      <c r="N45" s="77">
        <f>IF((ISERROR(VLOOKUP(J45,'Main List'!A:D,4,FALSE))),0,VLOOKUP(J45,'Main List'!A:D,4,FALSE))</f>
        <v>0</v>
      </c>
      <c r="O45" s="98"/>
      <c r="P45" s="22"/>
      <c r="Q45" s="44" t="str">
        <f>IF((ISERROR(VLOOKUP(C45,'Main List'!A:H,8,FALSE))),"",VLOOKUP(C45,'Main List'!A:H,8,FALSE))</f>
        <v/>
      </c>
      <c r="R45" s="46" t="str">
        <f>IF((ISERROR(VLOOKUP(C45,'Main List'!A:H,7,FALSE))),"",VLOOKUP(C45,'Main List'!A:H,7,FALSE))</f>
        <v/>
      </c>
      <c r="S45" s="44" t="str">
        <f>IF((ISERROR(VLOOKUP(J45,'Main List'!A:H,8,FALSE))),"",VLOOKUP(J45,'Main List'!A:H,8,FALSE))</f>
        <v/>
      </c>
      <c r="T45" s="46" t="str">
        <f>IF((ISERROR(VLOOKUP(J45,'Main List'!A:H,7,FALSE))),"",VLOOKUP(J45,'Main List'!A:H,7,FALSE))</f>
        <v/>
      </c>
      <c r="U45" s="40">
        <f t="shared" si="3"/>
        <v>0</v>
      </c>
      <c r="V45" s="39">
        <f t="shared" si="4"/>
        <v>0</v>
      </c>
      <c r="W45" s="40">
        <f t="shared" si="5"/>
        <v>0</v>
      </c>
      <c r="X45" s="39">
        <f t="shared" si="6"/>
        <v>0</v>
      </c>
      <c r="Y45" s="40">
        <f t="shared" si="7"/>
        <v>0</v>
      </c>
      <c r="Z45" s="39">
        <f t="shared" si="8"/>
        <v>0</v>
      </c>
      <c r="AA45" s="40">
        <f t="shared" si="9"/>
        <v>0</v>
      </c>
      <c r="AB45" s="39">
        <f t="shared" si="10"/>
        <v>0</v>
      </c>
      <c r="AC45" s="40">
        <f t="shared" si="11"/>
        <v>0</v>
      </c>
      <c r="AD45" s="39">
        <f t="shared" si="12"/>
        <v>0</v>
      </c>
      <c r="AE45" s="40">
        <f t="shared" si="13"/>
        <v>0</v>
      </c>
      <c r="AF45" s="39">
        <f t="shared" si="14"/>
        <v>0</v>
      </c>
      <c r="AG45" s="40">
        <f t="shared" si="15"/>
        <v>0</v>
      </c>
      <c r="AH45" s="39">
        <f t="shared" si="16"/>
        <v>0</v>
      </c>
      <c r="AI45" s="40">
        <f t="shared" si="17"/>
        <v>0</v>
      </c>
      <c r="AJ45" s="39">
        <f t="shared" si="18"/>
        <v>0</v>
      </c>
      <c r="AK45" s="40">
        <f t="shared" si="19"/>
        <v>0</v>
      </c>
      <c r="AL45" s="39">
        <f t="shared" si="20"/>
        <v>0</v>
      </c>
      <c r="AM45" s="40">
        <f t="shared" si="21"/>
        <v>0</v>
      </c>
      <c r="AN45" s="39">
        <f t="shared" si="22"/>
        <v>0</v>
      </c>
      <c r="AO45" s="40">
        <f t="shared" si="23"/>
        <v>0</v>
      </c>
      <c r="AP45" s="39">
        <f t="shared" si="24"/>
        <v>0</v>
      </c>
      <c r="AQ45" s="40">
        <f t="shared" si="25"/>
        <v>0</v>
      </c>
      <c r="AR45" s="39">
        <f t="shared" si="26"/>
        <v>0</v>
      </c>
      <c r="AS45" s="39">
        <f t="shared" si="27"/>
        <v>0</v>
      </c>
      <c r="AT45" s="39">
        <f t="shared" si="28"/>
        <v>0</v>
      </c>
      <c r="AU45" s="39">
        <f t="shared" si="29"/>
        <v>0</v>
      </c>
      <c r="AV45" s="39">
        <f t="shared" si="30"/>
        <v>0</v>
      </c>
      <c r="AW45" s="40">
        <f t="shared" si="31"/>
        <v>0</v>
      </c>
      <c r="AX45" s="39">
        <f t="shared" si="32"/>
        <v>0</v>
      </c>
      <c r="AY45" s="40">
        <f t="shared" si="33"/>
        <v>0</v>
      </c>
      <c r="AZ45" s="39">
        <f t="shared" si="34"/>
        <v>0</v>
      </c>
      <c r="BA45" s="39">
        <f t="shared" si="35"/>
        <v>0</v>
      </c>
      <c r="BB45" s="39">
        <f t="shared" si="36"/>
        <v>0</v>
      </c>
      <c r="BC45" s="39">
        <f t="shared" si="37"/>
        <v>0</v>
      </c>
      <c r="BD45" s="39">
        <f t="shared" si="38"/>
        <v>0</v>
      </c>
      <c r="BE45" s="45">
        <f t="shared" si="39"/>
        <v>0</v>
      </c>
      <c r="BF45" s="45">
        <f t="shared" si="40"/>
        <v>0</v>
      </c>
    </row>
    <row r="46" spans="1:58" s="39" customFormat="1" ht="24" customHeight="1" x14ac:dyDescent="0.2">
      <c r="A46" s="3"/>
      <c r="B46" s="128">
        <f t="shared" si="42"/>
        <v>26</v>
      </c>
      <c r="C46" s="81"/>
      <c r="D46" s="76">
        <f t="shared" si="1"/>
        <v>0</v>
      </c>
      <c r="E46" s="232" t="str">
        <f>IF((ISERROR(VLOOKUP(C46,'Main List'!A:B,2,FALSE))),"",VLOOKUP(C46,'Main List'!A:B,2,FALSE))</f>
        <v/>
      </c>
      <c r="F46" s="233"/>
      <c r="G46" s="77">
        <f>IF((ISERROR(VLOOKUP(C46,'Main List'!A:H,4,FALSE))),0,VLOOKUP(C46,'Main List'!A:H,4,FALSE))</f>
        <v>0</v>
      </c>
      <c r="H46" s="98"/>
      <c r="I46" s="128">
        <f t="shared" si="41"/>
        <v>71</v>
      </c>
      <c r="J46" s="95"/>
      <c r="K46" s="76">
        <f t="shared" si="2"/>
        <v>0</v>
      </c>
      <c r="L46" s="232" t="str">
        <f>IF((ISERROR(VLOOKUP(J46,'Main List'!A:B,2,FALSE))),"",VLOOKUP(J46,'Main List'!A:B,2,FALSE))</f>
        <v/>
      </c>
      <c r="M46" s="233"/>
      <c r="N46" s="77">
        <f>IF((ISERROR(VLOOKUP(J46,'Main List'!A:D,4,FALSE))),0,VLOOKUP(J46,'Main List'!A:D,4,FALSE))</f>
        <v>0</v>
      </c>
      <c r="O46" s="98"/>
      <c r="P46" s="22"/>
      <c r="Q46" s="44" t="str">
        <f>IF((ISERROR(VLOOKUP(C46,'Main List'!A:H,8,FALSE))),"",VLOOKUP(C46,'Main List'!A:H,8,FALSE))</f>
        <v/>
      </c>
      <c r="R46" s="46" t="str">
        <f>IF((ISERROR(VLOOKUP(C46,'Main List'!A:H,7,FALSE))),"",VLOOKUP(C46,'Main List'!A:H,7,FALSE))</f>
        <v/>
      </c>
      <c r="S46" s="44" t="str">
        <f>IF((ISERROR(VLOOKUP(J46,'Main List'!A:H,8,FALSE))),"",VLOOKUP(J46,'Main List'!A:H,8,FALSE))</f>
        <v/>
      </c>
      <c r="T46" s="46" t="str">
        <f>IF((ISERROR(VLOOKUP(J46,'Main List'!A:H,7,FALSE))),"",VLOOKUP(J46,'Main List'!A:H,7,FALSE))</f>
        <v/>
      </c>
      <c r="U46" s="40">
        <f t="shared" si="3"/>
        <v>0</v>
      </c>
      <c r="V46" s="39">
        <f t="shared" si="4"/>
        <v>0</v>
      </c>
      <c r="W46" s="40">
        <f t="shared" si="5"/>
        <v>0</v>
      </c>
      <c r="X46" s="39">
        <f t="shared" si="6"/>
        <v>0</v>
      </c>
      <c r="Y46" s="40">
        <f t="shared" si="7"/>
        <v>0</v>
      </c>
      <c r="Z46" s="39">
        <f t="shared" si="8"/>
        <v>0</v>
      </c>
      <c r="AA46" s="40">
        <f t="shared" si="9"/>
        <v>0</v>
      </c>
      <c r="AB46" s="39">
        <f t="shared" si="10"/>
        <v>0</v>
      </c>
      <c r="AC46" s="40">
        <f t="shared" si="11"/>
        <v>0</v>
      </c>
      <c r="AD46" s="39">
        <f t="shared" si="12"/>
        <v>0</v>
      </c>
      <c r="AE46" s="40">
        <f t="shared" si="13"/>
        <v>0</v>
      </c>
      <c r="AF46" s="39">
        <f t="shared" si="14"/>
        <v>0</v>
      </c>
      <c r="AG46" s="40">
        <f t="shared" si="15"/>
        <v>0</v>
      </c>
      <c r="AH46" s="39">
        <f t="shared" si="16"/>
        <v>0</v>
      </c>
      <c r="AI46" s="40">
        <f t="shared" si="17"/>
        <v>0</v>
      </c>
      <c r="AJ46" s="39">
        <f t="shared" si="18"/>
        <v>0</v>
      </c>
      <c r="AK46" s="40">
        <f t="shared" si="19"/>
        <v>0</v>
      </c>
      <c r="AL46" s="39">
        <f t="shared" si="20"/>
        <v>0</v>
      </c>
      <c r="AM46" s="40">
        <f t="shared" si="21"/>
        <v>0</v>
      </c>
      <c r="AN46" s="39">
        <f t="shared" si="22"/>
        <v>0</v>
      </c>
      <c r="AO46" s="40">
        <f t="shared" si="23"/>
        <v>0</v>
      </c>
      <c r="AP46" s="39">
        <f t="shared" si="24"/>
        <v>0</v>
      </c>
      <c r="AQ46" s="40">
        <f t="shared" si="25"/>
        <v>0</v>
      </c>
      <c r="AR46" s="39">
        <f t="shared" si="26"/>
        <v>0</v>
      </c>
      <c r="AS46" s="39">
        <f t="shared" si="27"/>
        <v>0</v>
      </c>
      <c r="AT46" s="39">
        <f t="shared" si="28"/>
        <v>0</v>
      </c>
      <c r="AU46" s="39">
        <f t="shared" si="29"/>
        <v>0</v>
      </c>
      <c r="AV46" s="39">
        <f t="shared" si="30"/>
        <v>0</v>
      </c>
      <c r="AW46" s="40">
        <f t="shared" si="31"/>
        <v>0</v>
      </c>
      <c r="AX46" s="39">
        <f t="shared" si="32"/>
        <v>0</v>
      </c>
      <c r="AY46" s="40">
        <f t="shared" si="33"/>
        <v>0</v>
      </c>
      <c r="AZ46" s="39">
        <f t="shared" si="34"/>
        <v>0</v>
      </c>
      <c r="BA46" s="39">
        <f t="shared" si="35"/>
        <v>0</v>
      </c>
      <c r="BB46" s="39">
        <f t="shared" si="36"/>
        <v>0</v>
      </c>
      <c r="BC46" s="39">
        <f t="shared" si="37"/>
        <v>0</v>
      </c>
      <c r="BD46" s="39">
        <f t="shared" si="38"/>
        <v>0</v>
      </c>
      <c r="BE46" s="45">
        <f t="shared" si="39"/>
        <v>0</v>
      </c>
      <c r="BF46" s="45">
        <f t="shared" si="40"/>
        <v>0</v>
      </c>
    </row>
    <row r="47" spans="1:58" s="39" customFormat="1" ht="24" customHeight="1" x14ac:dyDescent="0.2">
      <c r="A47" s="3"/>
      <c r="B47" s="128">
        <f t="shared" si="42"/>
        <v>27</v>
      </c>
      <c r="C47" s="95"/>
      <c r="D47" s="76">
        <f t="shared" si="1"/>
        <v>0</v>
      </c>
      <c r="E47" s="232" t="str">
        <f>IF((ISERROR(VLOOKUP(C47,'Main List'!A:B,2,FALSE))),"",VLOOKUP(C47,'Main List'!A:B,2,FALSE))</f>
        <v/>
      </c>
      <c r="F47" s="233"/>
      <c r="G47" s="77">
        <f>IF((ISERROR(VLOOKUP(C47,'Main List'!A:H,4,FALSE))),0,VLOOKUP(C47,'Main List'!A:H,4,FALSE))</f>
        <v>0</v>
      </c>
      <c r="H47" s="98"/>
      <c r="I47" s="128">
        <f t="shared" si="41"/>
        <v>72</v>
      </c>
      <c r="J47" s="95"/>
      <c r="K47" s="76">
        <f t="shared" si="2"/>
        <v>0</v>
      </c>
      <c r="L47" s="232" t="str">
        <f>IF((ISERROR(VLOOKUP(J47,'Main List'!A:B,2,FALSE))),"",VLOOKUP(J47,'Main List'!A:B,2,FALSE))</f>
        <v/>
      </c>
      <c r="M47" s="233"/>
      <c r="N47" s="77">
        <f>IF((ISERROR(VLOOKUP(J47,'Main List'!A:D,4,FALSE))),0,VLOOKUP(J47,'Main List'!A:D,4,FALSE))</f>
        <v>0</v>
      </c>
      <c r="O47" s="98"/>
      <c r="P47" s="22"/>
      <c r="Q47" s="44" t="str">
        <f>IF((ISERROR(VLOOKUP(C47,'Main List'!A:H,8,FALSE))),"",VLOOKUP(C47,'Main List'!A:H,8,FALSE))</f>
        <v/>
      </c>
      <c r="R47" s="46" t="str">
        <f>IF((ISERROR(VLOOKUP(C47,'Main List'!A:H,7,FALSE))),"",VLOOKUP(C47,'Main List'!A:H,7,FALSE))</f>
        <v/>
      </c>
      <c r="S47" s="44" t="str">
        <f>IF((ISERROR(VLOOKUP(J47,'Main List'!A:H,8,FALSE))),"",VLOOKUP(J47,'Main List'!A:H,8,FALSE))</f>
        <v/>
      </c>
      <c r="T47" s="46" t="str">
        <f>IF((ISERROR(VLOOKUP(J47,'Main List'!A:H,7,FALSE))),"",VLOOKUP(J47,'Main List'!A:H,7,FALSE))</f>
        <v/>
      </c>
      <c r="U47" s="40">
        <f t="shared" si="3"/>
        <v>0</v>
      </c>
      <c r="V47" s="39">
        <f t="shared" si="4"/>
        <v>0</v>
      </c>
      <c r="W47" s="40">
        <f t="shared" si="5"/>
        <v>0</v>
      </c>
      <c r="X47" s="39">
        <f t="shared" si="6"/>
        <v>0</v>
      </c>
      <c r="Y47" s="40">
        <f t="shared" si="7"/>
        <v>0</v>
      </c>
      <c r="Z47" s="39">
        <f t="shared" si="8"/>
        <v>0</v>
      </c>
      <c r="AA47" s="40">
        <f t="shared" si="9"/>
        <v>0</v>
      </c>
      <c r="AB47" s="39">
        <f t="shared" si="10"/>
        <v>0</v>
      </c>
      <c r="AC47" s="40">
        <f t="shared" si="11"/>
        <v>0</v>
      </c>
      <c r="AD47" s="39">
        <f t="shared" si="12"/>
        <v>0</v>
      </c>
      <c r="AE47" s="40">
        <f t="shared" si="13"/>
        <v>0</v>
      </c>
      <c r="AF47" s="39">
        <f t="shared" si="14"/>
        <v>0</v>
      </c>
      <c r="AG47" s="40">
        <f t="shared" si="15"/>
        <v>0</v>
      </c>
      <c r="AH47" s="39">
        <f t="shared" si="16"/>
        <v>0</v>
      </c>
      <c r="AI47" s="40">
        <f t="shared" si="17"/>
        <v>0</v>
      </c>
      <c r="AJ47" s="39">
        <f t="shared" si="18"/>
        <v>0</v>
      </c>
      <c r="AK47" s="40">
        <f t="shared" si="19"/>
        <v>0</v>
      </c>
      <c r="AL47" s="39">
        <f t="shared" si="20"/>
        <v>0</v>
      </c>
      <c r="AM47" s="40">
        <f t="shared" si="21"/>
        <v>0</v>
      </c>
      <c r="AN47" s="39">
        <f t="shared" si="22"/>
        <v>0</v>
      </c>
      <c r="AO47" s="40">
        <f t="shared" si="23"/>
        <v>0</v>
      </c>
      <c r="AP47" s="39">
        <f t="shared" si="24"/>
        <v>0</v>
      </c>
      <c r="AQ47" s="40">
        <f t="shared" si="25"/>
        <v>0</v>
      </c>
      <c r="AR47" s="39">
        <f t="shared" si="26"/>
        <v>0</v>
      </c>
      <c r="AS47" s="39">
        <f t="shared" si="27"/>
        <v>0</v>
      </c>
      <c r="AT47" s="39">
        <f t="shared" si="28"/>
        <v>0</v>
      </c>
      <c r="AU47" s="39">
        <f t="shared" si="29"/>
        <v>0</v>
      </c>
      <c r="AV47" s="39">
        <f t="shared" si="30"/>
        <v>0</v>
      </c>
      <c r="AW47" s="40">
        <f t="shared" si="31"/>
        <v>0</v>
      </c>
      <c r="AX47" s="39">
        <f t="shared" si="32"/>
        <v>0</v>
      </c>
      <c r="AY47" s="40">
        <f t="shared" si="33"/>
        <v>0</v>
      </c>
      <c r="AZ47" s="39">
        <f t="shared" si="34"/>
        <v>0</v>
      </c>
      <c r="BA47" s="39">
        <f t="shared" si="35"/>
        <v>0</v>
      </c>
      <c r="BB47" s="39">
        <f t="shared" si="36"/>
        <v>0</v>
      </c>
      <c r="BC47" s="39">
        <f t="shared" si="37"/>
        <v>0</v>
      </c>
      <c r="BD47" s="39">
        <f t="shared" si="38"/>
        <v>0</v>
      </c>
      <c r="BE47" s="45">
        <f t="shared" si="39"/>
        <v>0</v>
      </c>
      <c r="BF47" s="45">
        <f t="shared" si="40"/>
        <v>0</v>
      </c>
    </row>
    <row r="48" spans="1:58" s="39" customFormat="1" ht="24" customHeight="1" x14ac:dyDescent="0.2">
      <c r="A48" s="3"/>
      <c r="B48" s="128">
        <f t="shared" si="42"/>
        <v>28</v>
      </c>
      <c r="C48" s="95"/>
      <c r="D48" s="76">
        <f t="shared" si="1"/>
        <v>0</v>
      </c>
      <c r="E48" s="232" t="str">
        <f>IF((ISERROR(VLOOKUP(C48,'Main List'!A:B,2,FALSE))),"",VLOOKUP(C48,'Main List'!A:B,2,FALSE))</f>
        <v/>
      </c>
      <c r="F48" s="233"/>
      <c r="G48" s="77">
        <f>IF((ISERROR(VLOOKUP(C48,'Main List'!A:H,4,FALSE))),0,VLOOKUP(C48,'Main List'!A:H,4,FALSE))</f>
        <v>0</v>
      </c>
      <c r="H48" s="98"/>
      <c r="I48" s="128">
        <f t="shared" si="41"/>
        <v>73</v>
      </c>
      <c r="J48" s="95"/>
      <c r="K48" s="76">
        <f t="shared" si="2"/>
        <v>0</v>
      </c>
      <c r="L48" s="232" t="str">
        <f>IF((ISERROR(VLOOKUP(J48,'Main List'!A:B,2,FALSE))),"",VLOOKUP(J48,'Main List'!A:B,2,FALSE))</f>
        <v/>
      </c>
      <c r="M48" s="233"/>
      <c r="N48" s="77">
        <f>IF((ISERROR(VLOOKUP(J48,'Main List'!A:D,4,FALSE))),0,VLOOKUP(J48,'Main List'!A:D,4,FALSE))</f>
        <v>0</v>
      </c>
      <c r="O48" s="98"/>
      <c r="P48" s="22"/>
      <c r="Q48" s="44" t="str">
        <f>IF((ISERROR(VLOOKUP(C48,'Main List'!A:H,8,FALSE))),"",VLOOKUP(C48,'Main List'!A:H,8,FALSE))</f>
        <v/>
      </c>
      <c r="R48" s="46" t="str">
        <f>IF((ISERROR(VLOOKUP(C48,'Main List'!A:H,7,FALSE))),"",VLOOKUP(C48,'Main List'!A:H,7,FALSE))</f>
        <v/>
      </c>
      <c r="S48" s="44" t="str">
        <f>IF((ISERROR(VLOOKUP(J48,'Main List'!A:H,8,FALSE))),"",VLOOKUP(J48,'Main List'!A:H,8,FALSE))</f>
        <v/>
      </c>
      <c r="T48" s="46" t="str">
        <f>IF((ISERROR(VLOOKUP(J48,'Main List'!A:H,7,FALSE))),"",VLOOKUP(J48,'Main List'!A:H,7,FALSE))</f>
        <v/>
      </c>
      <c r="U48" s="40">
        <f t="shared" si="3"/>
        <v>0</v>
      </c>
      <c r="V48" s="39">
        <f t="shared" si="4"/>
        <v>0</v>
      </c>
      <c r="W48" s="40">
        <f t="shared" si="5"/>
        <v>0</v>
      </c>
      <c r="X48" s="39">
        <f t="shared" si="6"/>
        <v>0</v>
      </c>
      <c r="Y48" s="40">
        <f t="shared" si="7"/>
        <v>0</v>
      </c>
      <c r="Z48" s="39">
        <f t="shared" si="8"/>
        <v>0</v>
      </c>
      <c r="AA48" s="40">
        <f t="shared" si="9"/>
        <v>0</v>
      </c>
      <c r="AB48" s="39">
        <f t="shared" si="10"/>
        <v>0</v>
      </c>
      <c r="AC48" s="40">
        <f t="shared" si="11"/>
        <v>0</v>
      </c>
      <c r="AD48" s="39">
        <f t="shared" si="12"/>
        <v>0</v>
      </c>
      <c r="AE48" s="40">
        <f t="shared" si="13"/>
        <v>0</v>
      </c>
      <c r="AF48" s="39">
        <f t="shared" si="14"/>
        <v>0</v>
      </c>
      <c r="AG48" s="40">
        <f t="shared" si="15"/>
        <v>0</v>
      </c>
      <c r="AH48" s="39">
        <f t="shared" si="16"/>
        <v>0</v>
      </c>
      <c r="AI48" s="40">
        <f t="shared" si="17"/>
        <v>0</v>
      </c>
      <c r="AJ48" s="39">
        <f t="shared" si="18"/>
        <v>0</v>
      </c>
      <c r="AK48" s="40">
        <f t="shared" si="19"/>
        <v>0</v>
      </c>
      <c r="AL48" s="39">
        <f t="shared" si="20"/>
        <v>0</v>
      </c>
      <c r="AM48" s="40">
        <f t="shared" si="21"/>
        <v>0</v>
      </c>
      <c r="AN48" s="39">
        <f t="shared" si="22"/>
        <v>0</v>
      </c>
      <c r="AO48" s="40">
        <f t="shared" si="23"/>
        <v>0</v>
      </c>
      <c r="AP48" s="39">
        <f t="shared" si="24"/>
        <v>0</v>
      </c>
      <c r="AQ48" s="40">
        <f t="shared" si="25"/>
        <v>0</v>
      </c>
      <c r="AR48" s="39">
        <f t="shared" si="26"/>
        <v>0</v>
      </c>
      <c r="AS48" s="39">
        <f t="shared" si="27"/>
        <v>0</v>
      </c>
      <c r="AT48" s="39">
        <f t="shared" si="28"/>
        <v>0</v>
      </c>
      <c r="AU48" s="39">
        <f t="shared" si="29"/>
        <v>0</v>
      </c>
      <c r="AV48" s="39">
        <f t="shared" si="30"/>
        <v>0</v>
      </c>
      <c r="AW48" s="40">
        <f t="shared" si="31"/>
        <v>0</v>
      </c>
      <c r="AX48" s="39">
        <f t="shared" si="32"/>
        <v>0</v>
      </c>
      <c r="AY48" s="40">
        <f t="shared" si="33"/>
        <v>0</v>
      </c>
      <c r="AZ48" s="39">
        <f t="shared" si="34"/>
        <v>0</v>
      </c>
      <c r="BA48" s="39">
        <f t="shared" si="35"/>
        <v>0</v>
      </c>
      <c r="BB48" s="39">
        <f t="shared" si="36"/>
        <v>0</v>
      </c>
      <c r="BC48" s="39">
        <f t="shared" si="37"/>
        <v>0</v>
      </c>
      <c r="BD48" s="39">
        <f t="shared" si="38"/>
        <v>0</v>
      </c>
      <c r="BE48" s="45">
        <f t="shared" si="39"/>
        <v>0</v>
      </c>
      <c r="BF48" s="45">
        <f t="shared" si="40"/>
        <v>0</v>
      </c>
    </row>
    <row r="49" spans="1:58" s="39" customFormat="1" ht="24" customHeight="1" x14ac:dyDescent="0.2">
      <c r="A49" s="3"/>
      <c r="B49" s="128">
        <f t="shared" si="42"/>
        <v>29</v>
      </c>
      <c r="C49" s="95"/>
      <c r="D49" s="76">
        <f t="shared" si="1"/>
        <v>0</v>
      </c>
      <c r="E49" s="232" t="str">
        <f>IF((ISERROR(VLOOKUP(C49,'Main List'!A:B,2,FALSE))),"",VLOOKUP(C49,'Main List'!A:B,2,FALSE))</f>
        <v/>
      </c>
      <c r="F49" s="233"/>
      <c r="G49" s="77">
        <f>IF((ISERROR(VLOOKUP(C49,'Main List'!A:H,4,FALSE))),0,VLOOKUP(C49,'Main List'!A:H,4,FALSE))</f>
        <v>0</v>
      </c>
      <c r="H49" s="98"/>
      <c r="I49" s="128">
        <f t="shared" si="41"/>
        <v>74</v>
      </c>
      <c r="J49" s="95"/>
      <c r="K49" s="76">
        <f t="shared" si="2"/>
        <v>0</v>
      </c>
      <c r="L49" s="232" t="str">
        <f>IF((ISERROR(VLOOKUP(J49,'Main List'!A:B,2,FALSE))),"",VLOOKUP(J49,'Main List'!A:B,2,FALSE))</f>
        <v/>
      </c>
      <c r="M49" s="233"/>
      <c r="N49" s="77">
        <f>IF((ISERROR(VLOOKUP(J49,'Main List'!A:D,4,FALSE))),0,VLOOKUP(J49,'Main List'!A:D,4,FALSE))</f>
        <v>0</v>
      </c>
      <c r="O49" s="98"/>
      <c r="P49" s="22"/>
      <c r="Q49" s="44" t="str">
        <f>IF((ISERROR(VLOOKUP(C49,'Main List'!A:H,8,FALSE))),"",VLOOKUP(C49,'Main List'!A:H,8,FALSE))</f>
        <v/>
      </c>
      <c r="R49" s="46" t="str">
        <f>IF((ISERROR(VLOOKUP(C49,'Main List'!A:H,7,FALSE))),"",VLOOKUP(C49,'Main List'!A:H,7,FALSE))</f>
        <v/>
      </c>
      <c r="S49" s="44" t="str">
        <f>IF((ISERROR(VLOOKUP(J49,'Main List'!A:H,8,FALSE))),"",VLOOKUP(J49,'Main List'!A:H,8,FALSE))</f>
        <v/>
      </c>
      <c r="T49" s="46" t="str">
        <f>IF((ISERROR(VLOOKUP(J49,'Main List'!A:H,7,FALSE))),"",VLOOKUP(J49,'Main List'!A:H,7,FALSE))</f>
        <v/>
      </c>
      <c r="U49" s="40">
        <f t="shared" si="3"/>
        <v>0</v>
      </c>
      <c r="V49" s="39">
        <f t="shared" si="4"/>
        <v>0</v>
      </c>
      <c r="W49" s="40">
        <f t="shared" si="5"/>
        <v>0</v>
      </c>
      <c r="X49" s="39">
        <f t="shared" si="6"/>
        <v>0</v>
      </c>
      <c r="Y49" s="40">
        <f t="shared" si="7"/>
        <v>0</v>
      </c>
      <c r="Z49" s="39">
        <f t="shared" si="8"/>
        <v>0</v>
      </c>
      <c r="AA49" s="40">
        <f t="shared" si="9"/>
        <v>0</v>
      </c>
      <c r="AB49" s="39">
        <f t="shared" si="10"/>
        <v>0</v>
      </c>
      <c r="AC49" s="40">
        <f t="shared" si="11"/>
        <v>0</v>
      </c>
      <c r="AD49" s="39">
        <f t="shared" si="12"/>
        <v>0</v>
      </c>
      <c r="AE49" s="40">
        <f t="shared" si="13"/>
        <v>0</v>
      </c>
      <c r="AF49" s="39">
        <f t="shared" si="14"/>
        <v>0</v>
      </c>
      <c r="AG49" s="40">
        <f t="shared" si="15"/>
        <v>0</v>
      </c>
      <c r="AH49" s="39">
        <f t="shared" si="16"/>
        <v>0</v>
      </c>
      <c r="AI49" s="40">
        <f t="shared" si="17"/>
        <v>0</v>
      </c>
      <c r="AJ49" s="39">
        <f t="shared" si="18"/>
        <v>0</v>
      </c>
      <c r="AK49" s="40">
        <f t="shared" si="19"/>
        <v>0</v>
      </c>
      <c r="AL49" s="39">
        <f t="shared" si="20"/>
        <v>0</v>
      </c>
      <c r="AM49" s="40">
        <f t="shared" si="21"/>
        <v>0</v>
      </c>
      <c r="AN49" s="39">
        <f t="shared" si="22"/>
        <v>0</v>
      </c>
      <c r="AO49" s="40">
        <f t="shared" si="23"/>
        <v>0</v>
      </c>
      <c r="AP49" s="39">
        <f t="shared" si="24"/>
        <v>0</v>
      </c>
      <c r="AQ49" s="40">
        <f t="shared" si="25"/>
        <v>0</v>
      </c>
      <c r="AR49" s="39">
        <f t="shared" si="26"/>
        <v>0</v>
      </c>
      <c r="AS49" s="39">
        <f t="shared" si="27"/>
        <v>0</v>
      </c>
      <c r="AT49" s="39">
        <f t="shared" si="28"/>
        <v>0</v>
      </c>
      <c r="AU49" s="39">
        <f t="shared" si="29"/>
        <v>0</v>
      </c>
      <c r="AV49" s="39">
        <f t="shared" si="30"/>
        <v>0</v>
      </c>
      <c r="AW49" s="40">
        <f t="shared" si="31"/>
        <v>0</v>
      </c>
      <c r="AX49" s="39">
        <f t="shared" si="32"/>
        <v>0</v>
      </c>
      <c r="AY49" s="40">
        <f t="shared" si="33"/>
        <v>0</v>
      </c>
      <c r="AZ49" s="39">
        <f t="shared" si="34"/>
        <v>0</v>
      </c>
      <c r="BA49" s="39">
        <f t="shared" si="35"/>
        <v>0</v>
      </c>
      <c r="BB49" s="39">
        <f t="shared" si="36"/>
        <v>0</v>
      </c>
      <c r="BC49" s="39">
        <f t="shared" si="37"/>
        <v>0</v>
      </c>
      <c r="BD49" s="39">
        <f t="shared" si="38"/>
        <v>0</v>
      </c>
      <c r="BE49" s="45">
        <f t="shared" si="39"/>
        <v>0</v>
      </c>
      <c r="BF49" s="45">
        <f t="shared" si="40"/>
        <v>0</v>
      </c>
    </row>
    <row r="50" spans="1:58" s="39" customFormat="1" ht="24" customHeight="1" x14ac:dyDescent="0.2">
      <c r="A50" s="3"/>
      <c r="B50" s="128">
        <f t="shared" si="42"/>
        <v>30</v>
      </c>
      <c r="C50" s="95"/>
      <c r="D50" s="76">
        <f t="shared" si="1"/>
        <v>0</v>
      </c>
      <c r="E50" s="232" t="str">
        <f>IF((ISERROR(VLOOKUP(C50,'Main List'!A:B,2,FALSE))),"",VLOOKUP(C50,'Main List'!A:B,2,FALSE))</f>
        <v/>
      </c>
      <c r="F50" s="233"/>
      <c r="G50" s="77">
        <f>IF((ISERROR(VLOOKUP(C50,'Main List'!A:H,4,FALSE))),0,VLOOKUP(C50,'Main List'!A:H,4,FALSE))</f>
        <v>0</v>
      </c>
      <c r="H50" s="98"/>
      <c r="I50" s="128">
        <f t="shared" si="41"/>
        <v>75</v>
      </c>
      <c r="J50" s="95"/>
      <c r="K50" s="76">
        <f t="shared" si="2"/>
        <v>0</v>
      </c>
      <c r="L50" s="232" t="str">
        <f>IF((ISERROR(VLOOKUP(J50,'Main List'!A:B,2,FALSE))),"",VLOOKUP(J50,'Main List'!A:B,2,FALSE))</f>
        <v/>
      </c>
      <c r="M50" s="233"/>
      <c r="N50" s="77">
        <f>IF((ISERROR(VLOOKUP(J50,'Main List'!A:D,4,FALSE))),0,VLOOKUP(J50,'Main List'!A:D,4,FALSE))</f>
        <v>0</v>
      </c>
      <c r="O50" s="98"/>
      <c r="P50" s="22"/>
      <c r="Q50" s="44" t="str">
        <f>IF((ISERROR(VLOOKUP(C50,'Main List'!A:H,8,FALSE))),"",VLOOKUP(C50,'Main List'!A:H,8,FALSE))</f>
        <v/>
      </c>
      <c r="R50" s="46" t="str">
        <f>IF((ISERROR(VLOOKUP(C50,'Main List'!A:H,7,FALSE))),"",VLOOKUP(C50,'Main List'!A:H,7,FALSE))</f>
        <v/>
      </c>
      <c r="S50" s="44" t="str">
        <f>IF((ISERROR(VLOOKUP(J50,'Main List'!A:H,8,FALSE))),"",VLOOKUP(J50,'Main List'!A:H,8,FALSE))</f>
        <v/>
      </c>
      <c r="T50" s="46" t="str">
        <f>IF((ISERROR(VLOOKUP(J50,'Main List'!A:H,7,FALSE))),"",VLOOKUP(J50,'Main List'!A:H,7,FALSE))</f>
        <v/>
      </c>
      <c r="U50" s="40">
        <f t="shared" si="3"/>
        <v>0</v>
      </c>
      <c r="V50" s="39">
        <f t="shared" si="4"/>
        <v>0</v>
      </c>
      <c r="W50" s="40">
        <f t="shared" si="5"/>
        <v>0</v>
      </c>
      <c r="X50" s="39">
        <f t="shared" si="6"/>
        <v>0</v>
      </c>
      <c r="Y50" s="40">
        <f t="shared" si="7"/>
        <v>0</v>
      </c>
      <c r="Z50" s="39">
        <f t="shared" si="8"/>
        <v>0</v>
      </c>
      <c r="AA50" s="40">
        <f t="shared" si="9"/>
        <v>0</v>
      </c>
      <c r="AB50" s="39">
        <f t="shared" si="10"/>
        <v>0</v>
      </c>
      <c r="AC50" s="40">
        <f t="shared" si="11"/>
        <v>0</v>
      </c>
      <c r="AD50" s="39">
        <f t="shared" si="12"/>
        <v>0</v>
      </c>
      <c r="AE50" s="40">
        <f t="shared" si="13"/>
        <v>0</v>
      </c>
      <c r="AF50" s="39">
        <f t="shared" si="14"/>
        <v>0</v>
      </c>
      <c r="AG50" s="40">
        <f t="shared" si="15"/>
        <v>0</v>
      </c>
      <c r="AH50" s="39">
        <f t="shared" si="16"/>
        <v>0</v>
      </c>
      <c r="AI50" s="40">
        <f t="shared" si="17"/>
        <v>0</v>
      </c>
      <c r="AJ50" s="39">
        <f t="shared" si="18"/>
        <v>0</v>
      </c>
      <c r="AK50" s="40">
        <f t="shared" si="19"/>
        <v>0</v>
      </c>
      <c r="AL50" s="39">
        <f t="shared" si="20"/>
        <v>0</v>
      </c>
      <c r="AM50" s="40">
        <f t="shared" si="21"/>
        <v>0</v>
      </c>
      <c r="AN50" s="39">
        <f t="shared" si="22"/>
        <v>0</v>
      </c>
      <c r="AO50" s="40">
        <f t="shared" si="23"/>
        <v>0</v>
      </c>
      <c r="AP50" s="39">
        <f t="shared" si="24"/>
        <v>0</v>
      </c>
      <c r="AQ50" s="40">
        <f t="shared" si="25"/>
        <v>0</v>
      </c>
      <c r="AR50" s="39">
        <f t="shared" si="26"/>
        <v>0</v>
      </c>
      <c r="AS50" s="39">
        <f t="shared" si="27"/>
        <v>0</v>
      </c>
      <c r="AT50" s="39">
        <f t="shared" si="28"/>
        <v>0</v>
      </c>
      <c r="AU50" s="39">
        <f t="shared" si="29"/>
        <v>0</v>
      </c>
      <c r="AV50" s="39">
        <f t="shared" si="30"/>
        <v>0</v>
      </c>
      <c r="AW50" s="40">
        <f t="shared" si="31"/>
        <v>0</v>
      </c>
      <c r="AX50" s="39">
        <f t="shared" si="32"/>
        <v>0</v>
      </c>
      <c r="AY50" s="40">
        <f t="shared" si="33"/>
        <v>0</v>
      </c>
      <c r="AZ50" s="39">
        <f t="shared" si="34"/>
        <v>0</v>
      </c>
      <c r="BA50" s="39">
        <f t="shared" si="35"/>
        <v>0</v>
      </c>
      <c r="BB50" s="39">
        <f t="shared" si="36"/>
        <v>0</v>
      </c>
      <c r="BC50" s="39">
        <f t="shared" si="37"/>
        <v>0</v>
      </c>
      <c r="BD50" s="39">
        <f t="shared" si="38"/>
        <v>0</v>
      </c>
      <c r="BE50" s="45">
        <f t="shared" si="39"/>
        <v>0</v>
      </c>
      <c r="BF50" s="45">
        <f t="shared" si="40"/>
        <v>0</v>
      </c>
    </row>
    <row r="51" spans="1:58" s="39" customFormat="1" ht="24" customHeight="1" x14ac:dyDescent="0.2">
      <c r="A51" s="3"/>
      <c r="B51" s="128">
        <f t="shared" si="42"/>
        <v>31</v>
      </c>
      <c r="C51" s="95"/>
      <c r="D51" s="76">
        <f t="shared" si="1"/>
        <v>0</v>
      </c>
      <c r="E51" s="232" t="str">
        <f>IF((ISERROR(VLOOKUP(C51,'Main List'!A:B,2,FALSE))),"",VLOOKUP(C51,'Main List'!A:B,2,FALSE))</f>
        <v/>
      </c>
      <c r="F51" s="233"/>
      <c r="G51" s="77">
        <f>IF((ISERROR(VLOOKUP(C51,'Main List'!A:H,4,FALSE))),0,VLOOKUP(C51,'Main List'!A:H,4,FALSE))</f>
        <v>0</v>
      </c>
      <c r="H51" s="98"/>
      <c r="I51" s="128">
        <f t="shared" si="41"/>
        <v>76</v>
      </c>
      <c r="J51" s="95"/>
      <c r="K51" s="76">
        <f t="shared" si="2"/>
        <v>0</v>
      </c>
      <c r="L51" s="232" t="str">
        <f>IF((ISERROR(VLOOKUP(J51,'Main List'!A:B,2,FALSE))),"",VLOOKUP(J51,'Main List'!A:B,2,FALSE))</f>
        <v/>
      </c>
      <c r="M51" s="233"/>
      <c r="N51" s="77">
        <f>IF((ISERROR(VLOOKUP(J51,'Main List'!A:D,4,FALSE))),0,VLOOKUP(J51,'Main List'!A:D,4,FALSE))</f>
        <v>0</v>
      </c>
      <c r="O51" s="98"/>
      <c r="P51" s="22"/>
      <c r="Q51" s="44" t="str">
        <f>IF((ISERROR(VLOOKUP(C51,'Main List'!A:H,8,FALSE))),"",VLOOKUP(C51,'Main List'!A:H,8,FALSE))</f>
        <v/>
      </c>
      <c r="R51" s="46" t="str">
        <f>IF((ISERROR(VLOOKUP(C51,'Main List'!A:H,7,FALSE))),"",VLOOKUP(C51,'Main List'!A:H,7,FALSE))</f>
        <v/>
      </c>
      <c r="S51" s="44" t="str">
        <f>IF((ISERROR(VLOOKUP(J51,'Main List'!A:H,8,FALSE))),"",VLOOKUP(J51,'Main List'!A:H,8,FALSE))</f>
        <v/>
      </c>
      <c r="T51" s="46" t="str">
        <f>IF((ISERROR(VLOOKUP(J51,'Main List'!A:H,7,FALSE))),"",VLOOKUP(J51,'Main List'!A:H,7,FALSE))</f>
        <v/>
      </c>
      <c r="U51" s="40">
        <f t="shared" si="3"/>
        <v>0</v>
      </c>
      <c r="V51" s="39">
        <f t="shared" si="4"/>
        <v>0</v>
      </c>
      <c r="W51" s="40">
        <f t="shared" si="5"/>
        <v>0</v>
      </c>
      <c r="X51" s="39">
        <f t="shared" si="6"/>
        <v>0</v>
      </c>
      <c r="Y51" s="40">
        <f t="shared" si="7"/>
        <v>0</v>
      </c>
      <c r="Z51" s="39">
        <f t="shared" si="8"/>
        <v>0</v>
      </c>
      <c r="AA51" s="40">
        <f t="shared" si="9"/>
        <v>0</v>
      </c>
      <c r="AB51" s="39">
        <f t="shared" si="10"/>
        <v>0</v>
      </c>
      <c r="AC51" s="40">
        <f t="shared" si="11"/>
        <v>0</v>
      </c>
      <c r="AD51" s="39">
        <f t="shared" si="12"/>
        <v>0</v>
      </c>
      <c r="AE51" s="40">
        <f t="shared" si="13"/>
        <v>0</v>
      </c>
      <c r="AF51" s="39">
        <f t="shared" si="14"/>
        <v>0</v>
      </c>
      <c r="AG51" s="40">
        <f t="shared" si="15"/>
        <v>0</v>
      </c>
      <c r="AH51" s="39">
        <f t="shared" si="16"/>
        <v>0</v>
      </c>
      <c r="AI51" s="40">
        <f t="shared" si="17"/>
        <v>0</v>
      </c>
      <c r="AJ51" s="39">
        <f t="shared" si="18"/>
        <v>0</v>
      </c>
      <c r="AK51" s="40">
        <f t="shared" si="19"/>
        <v>0</v>
      </c>
      <c r="AL51" s="39">
        <f t="shared" si="20"/>
        <v>0</v>
      </c>
      <c r="AM51" s="40">
        <f t="shared" si="21"/>
        <v>0</v>
      </c>
      <c r="AN51" s="39">
        <f t="shared" si="22"/>
        <v>0</v>
      </c>
      <c r="AO51" s="40">
        <f t="shared" si="23"/>
        <v>0</v>
      </c>
      <c r="AP51" s="39">
        <f t="shared" si="24"/>
        <v>0</v>
      </c>
      <c r="AQ51" s="40">
        <f t="shared" si="25"/>
        <v>0</v>
      </c>
      <c r="AR51" s="39">
        <f t="shared" si="26"/>
        <v>0</v>
      </c>
      <c r="AS51" s="39">
        <f t="shared" si="27"/>
        <v>0</v>
      </c>
      <c r="AT51" s="39">
        <f t="shared" si="28"/>
        <v>0</v>
      </c>
      <c r="AU51" s="39">
        <f t="shared" si="29"/>
        <v>0</v>
      </c>
      <c r="AV51" s="39">
        <f t="shared" si="30"/>
        <v>0</v>
      </c>
      <c r="AW51" s="40">
        <f t="shared" si="31"/>
        <v>0</v>
      </c>
      <c r="AX51" s="39">
        <f t="shared" si="32"/>
        <v>0</v>
      </c>
      <c r="AY51" s="40">
        <f t="shared" si="33"/>
        <v>0</v>
      </c>
      <c r="AZ51" s="39">
        <f t="shared" si="34"/>
        <v>0</v>
      </c>
      <c r="BA51" s="39">
        <f t="shared" si="35"/>
        <v>0</v>
      </c>
      <c r="BB51" s="39">
        <f t="shared" si="36"/>
        <v>0</v>
      </c>
      <c r="BC51" s="39">
        <f t="shared" si="37"/>
        <v>0</v>
      </c>
      <c r="BD51" s="39">
        <f t="shared" si="38"/>
        <v>0</v>
      </c>
      <c r="BE51" s="45">
        <f t="shared" si="39"/>
        <v>0</v>
      </c>
      <c r="BF51" s="45">
        <f t="shared" si="40"/>
        <v>0</v>
      </c>
    </row>
    <row r="52" spans="1:58" s="39" customFormat="1" ht="24" customHeight="1" x14ac:dyDescent="0.2">
      <c r="A52" s="3"/>
      <c r="B52" s="128">
        <f t="shared" si="42"/>
        <v>32</v>
      </c>
      <c r="C52" s="95"/>
      <c r="D52" s="76">
        <f t="shared" si="1"/>
        <v>0</v>
      </c>
      <c r="E52" s="232" t="str">
        <f>IF((ISERROR(VLOOKUP(C52,'Main List'!A:B,2,FALSE))),"",VLOOKUP(C52,'Main List'!A:B,2,FALSE))</f>
        <v/>
      </c>
      <c r="F52" s="233"/>
      <c r="G52" s="77">
        <f>IF((ISERROR(VLOOKUP(C52,'Main List'!A:H,4,FALSE))),0,VLOOKUP(C52,'Main List'!A:H,4,FALSE))</f>
        <v>0</v>
      </c>
      <c r="H52" s="98"/>
      <c r="I52" s="128">
        <f t="shared" si="41"/>
        <v>77</v>
      </c>
      <c r="J52" s="95"/>
      <c r="K52" s="76">
        <f t="shared" si="2"/>
        <v>0</v>
      </c>
      <c r="L52" s="232" t="str">
        <f>IF((ISERROR(VLOOKUP(J52,'Main List'!A:B,2,FALSE))),"",VLOOKUP(J52,'Main List'!A:B,2,FALSE))</f>
        <v/>
      </c>
      <c r="M52" s="233"/>
      <c r="N52" s="77">
        <f>IF((ISERROR(VLOOKUP(J52,'Main List'!A:D,4,FALSE))),0,VLOOKUP(J52,'Main List'!A:D,4,FALSE))</f>
        <v>0</v>
      </c>
      <c r="O52" s="98"/>
      <c r="P52" s="22"/>
      <c r="Q52" s="44" t="str">
        <f>IF((ISERROR(VLOOKUP(C52,'Main List'!A:H,8,FALSE))),"",VLOOKUP(C52,'Main List'!A:H,8,FALSE))</f>
        <v/>
      </c>
      <c r="R52" s="46" t="str">
        <f>IF((ISERROR(VLOOKUP(C52,'Main List'!A:H,7,FALSE))),"",VLOOKUP(C52,'Main List'!A:H,7,FALSE))</f>
        <v/>
      </c>
      <c r="S52" s="44" t="str">
        <f>IF((ISERROR(VLOOKUP(J52,'Main List'!A:H,8,FALSE))),"",VLOOKUP(J52,'Main List'!A:H,8,FALSE))</f>
        <v/>
      </c>
      <c r="T52" s="46" t="str">
        <f>IF((ISERROR(VLOOKUP(J52,'Main List'!A:H,7,FALSE))),"",VLOOKUP(J52,'Main List'!A:H,7,FALSE))</f>
        <v/>
      </c>
      <c r="U52" s="40">
        <f t="shared" si="3"/>
        <v>0</v>
      </c>
      <c r="V52" s="39">
        <f t="shared" si="4"/>
        <v>0</v>
      </c>
      <c r="W52" s="40">
        <f t="shared" si="5"/>
        <v>0</v>
      </c>
      <c r="X52" s="39">
        <f t="shared" si="6"/>
        <v>0</v>
      </c>
      <c r="Y52" s="40">
        <f t="shared" si="7"/>
        <v>0</v>
      </c>
      <c r="Z52" s="39">
        <f t="shared" si="8"/>
        <v>0</v>
      </c>
      <c r="AA52" s="40">
        <f t="shared" si="9"/>
        <v>0</v>
      </c>
      <c r="AB52" s="39">
        <f t="shared" si="10"/>
        <v>0</v>
      </c>
      <c r="AC52" s="40">
        <f t="shared" si="11"/>
        <v>0</v>
      </c>
      <c r="AD52" s="39">
        <f t="shared" si="12"/>
        <v>0</v>
      </c>
      <c r="AE52" s="40">
        <f t="shared" si="13"/>
        <v>0</v>
      </c>
      <c r="AF52" s="39">
        <f t="shared" si="14"/>
        <v>0</v>
      </c>
      <c r="AG52" s="40">
        <f t="shared" si="15"/>
        <v>0</v>
      </c>
      <c r="AH52" s="39">
        <f t="shared" si="16"/>
        <v>0</v>
      </c>
      <c r="AI52" s="40">
        <f t="shared" si="17"/>
        <v>0</v>
      </c>
      <c r="AJ52" s="39">
        <f t="shared" si="18"/>
        <v>0</v>
      </c>
      <c r="AK52" s="40">
        <f t="shared" si="19"/>
        <v>0</v>
      </c>
      <c r="AL52" s="39">
        <f t="shared" si="20"/>
        <v>0</v>
      </c>
      <c r="AM52" s="40">
        <f t="shared" si="21"/>
        <v>0</v>
      </c>
      <c r="AN52" s="39">
        <f t="shared" si="22"/>
        <v>0</v>
      </c>
      <c r="AO52" s="40">
        <f t="shared" si="23"/>
        <v>0</v>
      </c>
      <c r="AP52" s="39">
        <f t="shared" si="24"/>
        <v>0</v>
      </c>
      <c r="AQ52" s="40">
        <f t="shared" si="25"/>
        <v>0</v>
      </c>
      <c r="AR52" s="39">
        <f t="shared" si="26"/>
        <v>0</v>
      </c>
      <c r="AS52" s="39">
        <f t="shared" si="27"/>
        <v>0</v>
      </c>
      <c r="AT52" s="39">
        <f t="shared" si="28"/>
        <v>0</v>
      </c>
      <c r="AU52" s="39">
        <f t="shared" si="29"/>
        <v>0</v>
      </c>
      <c r="AV52" s="39">
        <f t="shared" si="30"/>
        <v>0</v>
      </c>
      <c r="AW52" s="40">
        <f t="shared" si="31"/>
        <v>0</v>
      </c>
      <c r="AX52" s="39">
        <f t="shared" si="32"/>
        <v>0</v>
      </c>
      <c r="AY52" s="40">
        <f t="shared" si="33"/>
        <v>0</v>
      </c>
      <c r="AZ52" s="39">
        <f t="shared" si="34"/>
        <v>0</v>
      </c>
      <c r="BA52" s="39">
        <f t="shared" si="35"/>
        <v>0</v>
      </c>
      <c r="BB52" s="39">
        <f t="shared" si="36"/>
        <v>0</v>
      </c>
      <c r="BC52" s="39">
        <f t="shared" si="37"/>
        <v>0</v>
      </c>
      <c r="BD52" s="39">
        <f t="shared" si="38"/>
        <v>0</v>
      </c>
      <c r="BE52" s="45">
        <f t="shared" si="39"/>
        <v>0</v>
      </c>
      <c r="BF52" s="45">
        <f t="shared" si="40"/>
        <v>0</v>
      </c>
    </row>
    <row r="53" spans="1:58" s="39" customFormat="1" ht="24" customHeight="1" x14ac:dyDescent="0.2">
      <c r="A53" s="3"/>
      <c r="B53" s="128">
        <f t="shared" si="42"/>
        <v>33</v>
      </c>
      <c r="C53" s="95"/>
      <c r="D53" s="76">
        <f t="shared" si="1"/>
        <v>0</v>
      </c>
      <c r="E53" s="232" t="str">
        <f>IF((ISERROR(VLOOKUP(C53,'Main List'!A:B,2,FALSE))),"",VLOOKUP(C53,'Main List'!A:B,2,FALSE))</f>
        <v/>
      </c>
      <c r="F53" s="233"/>
      <c r="G53" s="77">
        <f>IF((ISERROR(VLOOKUP(C53,'Main List'!A:H,4,FALSE))),0,VLOOKUP(C53,'Main List'!A:H,4,FALSE))</f>
        <v>0</v>
      </c>
      <c r="H53" s="98"/>
      <c r="I53" s="128">
        <f t="shared" si="41"/>
        <v>78</v>
      </c>
      <c r="J53" s="95"/>
      <c r="K53" s="76">
        <f t="shared" si="2"/>
        <v>0</v>
      </c>
      <c r="L53" s="232" t="str">
        <f>IF((ISERROR(VLOOKUP(J53,'Main List'!A:B,2,FALSE))),"",VLOOKUP(J53,'Main List'!A:B,2,FALSE))</f>
        <v/>
      </c>
      <c r="M53" s="233"/>
      <c r="N53" s="77">
        <f>IF((ISERROR(VLOOKUP(J53,'Main List'!A:D,4,FALSE))),0,VLOOKUP(J53,'Main List'!A:D,4,FALSE))</f>
        <v>0</v>
      </c>
      <c r="O53" s="98"/>
      <c r="P53" s="22"/>
      <c r="Q53" s="44" t="str">
        <f>IF((ISERROR(VLOOKUP(C53,'Main List'!A:H,8,FALSE))),"",VLOOKUP(C53,'Main List'!A:H,8,FALSE))</f>
        <v/>
      </c>
      <c r="R53" s="46" t="str">
        <f>IF((ISERROR(VLOOKUP(C53,'Main List'!A:H,7,FALSE))),"",VLOOKUP(C53,'Main List'!A:H,7,FALSE))</f>
        <v/>
      </c>
      <c r="S53" s="44" t="str">
        <f>IF((ISERROR(VLOOKUP(J53,'Main List'!A:H,8,FALSE))),"",VLOOKUP(J53,'Main List'!A:H,8,FALSE))</f>
        <v/>
      </c>
      <c r="T53" s="46" t="str">
        <f>IF((ISERROR(VLOOKUP(J53,'Main List'!A:H,7,FALSE))),"",VLOOKUP(J53,'Main List'!A:H,7,FALSE))</f>
        <v/>
      </c>
      <c r="U53" s="40">
        <f t="shared" si="3"/>
        <v>0</v>
      </c>
      <c r="V53" s="39">
        <f t="shared" si="4"/>
        <v>0</v>
      </c>
      <c r="W53" s="40">
        <f t="shared" si="5"/>
        <v>0</v>
      </c>
      <c r="X53" s="39">
        <f t="shared" si="6"/>
        <v>0</v>
      </c>
      <c r="Y53" s="40">
        <f t="shared" si="7"/>
        <v>0</v>
      </c>
      <c r="Z53" s="39">
        <f t="shared" si="8"/>
        <v>0</v>
      </c>
      <c r="AA53" s="40">
        <f t="shared" si="9"/>
        <v>0</v>
      </c>
      <c r="AB53" s="39">
        <f t="shared" si="10"/>
        <v>0</v>
      </c>
      <c r="AC53" s="40">
        <f t="shared" si="11"/>
        <v>0</v>
      </c>
      <c r="AD53" s="39">
        <f t="shared" si="12"/>
        <v>0</v>
      </c>
      <c r="AE53" s="40">
        <f t="shared" si="13"/>
        <v>0</v>
      </c>
      <c r="AF53" s="39">
        <f t="shared" si="14"/>
        <v>0</v>
      </c>
      <c r="AG53" s="40">
        <f t="shared" si="15"/>
        <v>0</v>
      </c>
      <c r="AH53" s="39">
        <f t="shared" si="16"/>
        <v>0</v>
      </c>
      <c r="AI53" s="40">
        <f t="shared" si="17"/>
        <v>0</v>
      </c>
      <c r="AJ53" s="39">
        <f t="shared" si="18"/>
        <v>0</v>
      </c>
      <c r="AK53" s="40">
        <f t="shared" si="19"/>
        <v>0</v>
      </c>
      <c r="AL53" s="39">
        <f t="shared" si="20"/>
        <v>0</v>
      </c>
      <c r="AM53" s="40">
        <f t="shared" si="21"/>
        <v>0</v>
      </c>
      <c r="AN53" s="39">
        <f t="shared" si="22"/>
        <v>0</v>
      </c>
      <c r="AO53" s="40">
        <f t="shared" si="23"/>
        <v>0</v>
      </c>
      <c r="AP53" s="39">
        <f t="shared" si="24"/>
        <v>0</v>
      </c>
      <c r="AQ53" s="40">
        <f t="shared" si="25"/>
        <v>0</v>
      </c>
      <c r="AR53" s="39">
        <f t="shared" si="26"/>
        <v>0</v>
      </c>
      <c r="AS53" s="39">
        <f t="shared" si="27"/>
        <v>0</v>
      </c>
      <c r="AT53" s="39">
        <f t="shared" si="28"/>
        <v>0</v>
      </c>
      <c r="AU53" s="39">
        <f t="shared" si="29"/>
        <v>0</v>
      </c>
      <c r="AV53" s="39">
        <f t="shared" si="30"/>
        <v>0</v>
      </c>
      <c r="AW53" s="40">
        <f t="shared" si="31"/>
        <v>0</v>
      </c>
      <c r="AX53" s="39">
        <f t="shared" si="32"/>
        <v>0</v>
      </c>
      <c r="AY53" s="40">
        <f t="shared" si="33"/>
        <v>0</v>
      </c>
      <c r="AZ53" s="39">
        <f t="shared" si="34"/>
        <v>0</v>
      </c>
      <c r="BA53" s="39">
        <f t="shared" si="35"/>
        <v>0</v>
      </c>
      <c r="BB53" s="39">
        <f t="shared" si="36"/>
        <v>0</v>
      </c>
      <c r="BC53" s="39">
        <f t="shared" si="37"/>
        <v>0</v>
      </c>
      <c r="BD53" s="39">
        <f t="shared" si="38"/>
        <v>0</v>
      </c>
      <c r="BE53" s="45">
        <f t="shared" si="39"/>
        <v>0</v>
      </c>
      <c r="BF53" s="45">
        <f t="shared" si="40"/>
        <v>0</v>
      </c>
    </row>
    <row r="54" spans="1:58" s="39" customFormat="1" ht="24" customHeight="1" x14ac:dyDescent="0.2">
      <c r="A54" s="3"/>
      <c r="B54" s="128">
        <f t="shared" si="42"/>
        <v>34</v>
      </c>
      <c r="C54" s="95"/>
      <c r="D54" s="76">
        <f t="shared" si="1"/>
        <v>0</v>
      </c>
      <c r="E54" s="232" t="str">
        <f>IF((ISERROR(VLOOKUP(C54,'Main List'!A:B,2,FALSE))),"",VLOOKUP(C54,'Main List'!A:B,2,FALSE))</f>
        <v/>
      </c>
      <c r="F54" s="233"/>
      <c r="G54" s="77">
        <f>IF((ISERROR(VLOOKUP(C54,'Main List'!A:H,4,FALSE))),0,VLOOKUP(C54,'Main List'!A:H,4,FALSE))</f>
        <v>0</v>
      </c>
      <c r="H54" s="98"/>
      <c r="I54" s="128">
        <f t="shared" si="41"/>
        <v>79</v>
      </c>
      <c r="J54" s="95"/>
      <c r="K54" s="76">
        <f t="shared" si="2"/>
        <v>0</v>
      </c>
      <c r="L54" s="232" t="str">
        <f>IF((ISERROR(VLOOKUP(J54,'Main List'!A:B,2,FALSE))),"",VLOOKUP(J54,'Main List'!A:B,2,FALSE))</f>
        <v/>
      </c>
      <c r="M54" s="233"/>
      <c r="N54" s="77">
        <f>IF((ISERROR(VLOOKUP(J54,'Main List'!A:D,4,FALSE))),0,VLOOKUP(J54,'Main List'!A:D,4,FALSE))</f>
        <v>0</v>
      </c>
      <c r="O54" s="98"/>
      <c r="P54" s="22"/>
      <c r="Q54" s="44" t="str">
        <f>IF((ISERROR(VLOOKUP(C54,'Main List'!A:H,8,FALSE))),"",VLOOKUP(C54,'Main List'!A:H,8,FALSE))</f>
        <v/>
      </c>
      <c r="R54" s="46" t="str">
        <f>IF((ISERROR(VLOOKUP(C54,'Main List'!A:H,7,FALSE))),"",VLOOKUP(C54,'Main List'!A:H,7,FALSE))</f>
        <v/>
      </c>
      <c r="S54" s="44" t="str">
        <f>IF((ISERROR(VLOOKUP(J54,'Main List'!A:H,8,FALSE))),"",VLOOKUP(J54,'Main List'!A:H,8,FALSE))</f>
        <v/>
      </c>
      <c r="T54" s="46" t="str">
        <f>IF((ISERROR(VLOOKUP(J54,'Main List'!A:H,7,FALSE))),"",VLOOKUP(J54,'Main List'!A:H,7,FALSE))</f>
        <v/>
      </c>
      <c r="U54" s="40">
        <f t="shared" si="3"/>
        <v>0</v>
      </c>
      <c r="V54" s="39">
        <f t="shared" si="4"/>
        <v>0</v>
      </c>
      <c r="W54" s="40">
        <f t="shared" si="5"/>
        <v>0</v>
      </c>
      <c r="X54" s="39">
        <f t="shared" si="6"/>
        <v>0</v>
      </c>
      <c r="Y54" s="40">
        <f t="shared" si="7"/>
        <v>0</v>
      </c>
      <c r="Z54" s="39">
        <f t="shared" si="8"/>
        <v>0</v>
      </c>
      <c r="AA54" s="40">
        <f t="shared" si="9"/>
        <v>0</v>
      </c>
      <c r="AB54" s="39">
        <f t="shared" si="10"/>
        <v>0</v>
      </c>
      <c r="AC54" s="40">
        <f t="shared" si="11"/>
        <v>0</v>
      </c>
      <c r="AD54" s="39">
        <f t="shared" si="12"/>
        <v>0</v>
      </c>
      <c r="AE54" s="40">
        <f t="shared" si="13"/>
        <v>0</v>
      </c>
      <c r="AF54" s="39">
        <f t="shared" si="14"/>
        <v>0</v>
      </c>
      <c r="AG54" s="40">
        <f t="shared" si="15"/>
        <v>0</v>
      </c>
      <c r="AH54" s="39">
        <f t="shared" si="16"/>
        <v>0</v>
      </c>
      <c r="AI54" s="40">
        <f t="shared" si="17"/>
        <v>0</v>
      </c>
      <c r="AJ54" s="39">
        <f t="shared" si="18"/>
        <v>0</v>
      </c>
      <c r="AK54" s="40">
        <f t="shared" si="19"/>
        <v>0</v>
      </c>
      <c r="AL54" s="39">
        <f t="shared" si="20"/>
        <v>0</v>
      </c>
      <c r="AM54" s="40">
        <f t="shared" si="21"/>
        <v>0</v>
      </c>
      <c r="AN54" s="39">
        <f t="shared" si="22"/>
        <v>0</v>
      </c>
      <c r="AO54" s="40">
        <f t="shared" si="23"/>
        <v>0</v>
      </c>
      <c r="AP54" s="39">
        <f t="shared" si="24"/>
        <v>0</v>
      </c>
      <c r="AQ54" s="40">
        <f t="shared" si="25"/>
        <v>0</v>
      </c>
      <c r="AR54" s="39">
        <f t="shared" si="26"/>
        <v>0</v>
      </c>
      <c r="AS54" s="39">
        <f t="shared" si="27"/>
        <v>0</v>
      </c>
      <c r="AT54" s="39">
        <f t="shared" si="28"/>
        <v>0</v>
      </c>
      <c r="AU54" s="39">
        <f t="shared" si="29"/>
        <v>0</v>
      </c>
      <c r="AV54" s="39">
        <f t="shared" si="30"/>
        <v>0</v>
      </c>
      <c r="AW54" s="40">
        <f t="shared" si="31"/>
        <v>0</v>
      </c>
      <c r="AX54" s="39">
        <f t="shared" si="32"/>
        <v>0</v>
      </c>
      <c r="AY54" s="40">
        <f t="shared" si="33"/>
        <v>0</v>
      </c>
      <c r="AZ54" s="39">
        <f t="shared" si="34"/>
        <v>0</v>
      </c>
      <c r="BA54" s="39">
        <f t="shared" si="35"/>
        <v>0</v>
      </c>
      <c r="BB54" s="39">
        <f t="shared" si="36"/>
        <v>0</v>
      </c>
      <c r="BC54" s="39">
        <f t="shared" si="37"/>
        <v>0</v>
      </c>
      <c r="BD54" s="39">
        <f t="shared" si="38"/>
        <v>0</v>
      </c>
      <c r="BE54" s="45">
        <f t="shared" si="39"/>
        <v>0</v>
      </c>
      <c r="BF54" s="45">
        <f t="shared" si="40"/>
        <v>0</v>
      </c>
    </row>
    <row r="55" spans="1:58" s="39" customFormat="1" ht="24" customHeight="1" x14ac:dyDescent="0.2">
      <c r="A55" s="3"/>
      <c r="B55" s="128">
        <f>+B54+1</f>
        <v>35</v>
      </c>
      <c r="C55" s="95"/>
      <c r="D55" s="76">
        <f t="shared" si="1"/>
        <v>0</v>
      </c>
      <c r="E55" s="232" t="str">
        <f>IF((ISERROR(VLOOKUP(C55,'Main List'!A:B,2,FALSE))),"",VLOOKUP(C55,'Main List'!A:B,2,FALSE))</f>
        <v/>
      </c>
      <c r="F55" s="233"/>
      <c r="G55" s="77">
        <f>IF((ISERROR(VLOOKUP(C55,'Main List'!A:H,4,FALSE))),0,VLOOKUP(C55,'Main List'!A:H,4,FALSE))</f>
        <v>0</v>
      </c>
      <c r="H55" s="98"/>
      <c r="I55" s="128">
        <f>+I54+1</f>
        <v>80</v>
      </c>
      <c r="J55" s="95"/>
      <c r="K55" s="76">
        <f t="shared" si="2"/>
        <v>0</v>
      </c>
      <c r="L55" s="232" t="str">
        <f>IF((ISERROR(VLOOKUP(J55,'Main List'!A:B,2,FALSE))),"",VLOOKUP(J55,'Main List'!A:B,2,FALSE))</f>
        <v/>
      </c>
      <c r="M55" s="233"/>
      <c r="N55" s="77">
        <f>IF((ISERROR(VLOOKUP(J55,'Main List'!A:D,4,FALSE))),0,VLOOKUP(J55,'Main List'!A:D,4,FALSE))</f>
        <v>0</v>
      </c>
      <c r="O55" s="98"/>
      <c r="P55" s="22"/>
      <c r="Q55" s="44" t="str">
        <f>IF((ISERROR(VLOOKUP(C55,'Main List'!A:H,8,FALSE))),"",VLOOKUP(C55,'Main List'!A:H,8,FALSE))</f>
        <v/>
      </c>
      <c r="R55" s="46" t="str">
        <f>IF((ISERROR(VLOOKUP(C55,'Main List'!A:H,7,FALSE))),"",VLOOKUP(C55,'Main List'!A:H,7,FALSE))</f>
        <v/>
      </c>
      <c r="S55" s="44" t="str">
        <f>IF((ISERROR(VLOOKUP(J55,'Main List'!A:H,8,FALSE))),"",VLOOKUP(J55,'Main List'!A:H,8,FALSE))</f>
        <v/>
      </c>
      <c r="T55" s="46" t="str">
        <f>IF((ISERROR(VLOOKUP(J55,'Main List'!A:H,7,FALSE))),"",VLOOKUP(J55,'Main List'!A:H,7,FALSE))</f>
        <v/>
      </c>
      <c r="U55" s="40">
        <f t="shared" si="3"/>
        <v>0</v>
      </c>
      <c r="V55" s="39">
        <f t="shared" si="4"/>
        <v>0</v>
      </c>
      <c r="W55" s="40">
        <f t="shared" si="5"/>
        <v>0</v>
      </c>
      <c r="X55" s="39">
        <f t="shared" si="6"/>
        <v>0</v>
      </c>
      <c r="Y55" s="40">
        <f t="shared" si="7"/>
        <v>0</v>
      </c>
      <c r="Z55" s="39">
        <f t="shared" si="8"/>
        <v>0</v>
      </c>
      <c r="AA55" s="40">
        <f t="shared" si="9"/>
        <v>0</v>
      </c>
      <c r="AB55" s="39">
        <f t="shared" si="10"/>
        <v>0</v>
      </c>
      <c r="AC55" s="40">
        <f t="shared" si="11"/>
        <v>0</v>
      </c>
      <c r="AD55" s="39">
        <f t="shared" si="12"/>
        <v>0</v>
      </c>
      <c r="AE55" s="40">
        <f t="shared" si="13"/>
        <v>0</v>
      </c>
      <c r="AF55" s="39">
        <f t="shared" si="14"/>
        <v>0</v>
      </c>
      <c r="AG55" s="40">
        <f t="shared" si="15"/>
        <v>0</v>
      </c>
      <c r="AH55" s="39">
        <f t="shared" si="16"/>
        <v>0</v>
      </c>
      <c r="AI55" s="40">
        <f t="shared" si="17"/>
        <v>0</v>
      </c>
      <c r="AJ55" s="39">
        <f t="shared" si="18"/>
        <v>0</v>
      </c>
      <c r="AK55" s="40">
        <f t="shared" si="19"/>
        <v>0</v>
      </c>
      <c r="AL55" s="39">
        <f t="shared" si="20"/>
        <v>0</v>
      </c>
      <c r="AM55" s="40">
        <f t="shared" si="21"/>
        <v>0</v>
      </c>
      <c r="AN55" s="39">
        <f t="shared" si="22"/>
        <v>0</v>
      </c>
      <c r="AO55" s="40">
        <f t="shared" si="23"/>
        <v>0</v>
      </c>
      <c r="AP55" s="39">
        <f t="shared" si="24"/>
        <v>0</v>
      </c>
      <c r="AQ55" s="40">
        <f t="shared" si="25"/>
        <v>0</v>
      </c>
      <c r="AR55" s="39">
        <f t="shared" si="26"/>
        <v>0</v>
      </c>
      <c r="AS55" s="39">
        <f t="shared" si="27"/>
        <v>0</v>
      </c>
      <c r="AT55" s="39">
        <f t="shared" si="28"/>
        <v>0</v>
      </c>
      <c r="AU55" s="39">
        <f t="shared" si="29"/>
        <v>0</v>
      </c>
      <c r="AV55" s="39">
        <f t="shared" si="30"/>
        <v>0</v>
      </c>
      <c r="AW55" s="40">
        <f t="shared" si="31"/>
        <v>0</v>
      </c>
      <c r="AX55" s="39">
        <f t="shared" si="32"/>
        <v>0</v>
      </c>
      <c r="AY55" s="40">
        <f t="shared" si="33"/>
        <v>0</v>
      </c>
      <c r="AZ55" s="39">
        <f t="shared" si="34"/>
        <v>0</v>
      </c>
      <c r="BA55" s="39">
        <f t="shared" si="35"/>
        <v>0</v>
      </c>
      <c r="BB55" s="39">
        <f t="shared" si="36"/>
        <v>0</v>
      </c>
      <c r="BC55" s="39">
        <f t="shared" si="37"/>
        <v>0</v>
      </c>
      <c r="BD55" s="39">
        <f t="shared" si="38"/>
        <v>0</v>
      </c>
      <c r="BE55" s="45">
        <f t="shared" si="39"/>
        <v>0</v>
      </c>
      <c r="BF55" s="45">
        <f t="shared" si="40"/>
        <v>0</v>
      </c>
    </row>
    <row r="56" spans="1:58" s="39" customFormat="1" ht="24" customHeight="1" x14ac:dyDescent="0.2">
      <c r="A56" s="3"/>
      <c r="B56" s="128">
        <f t="shared" si="42"/>
        <v>36</v>
      </c>
      <c r="C56" s="95"/>
      <c r="D56" s="76">
        <f t="shared" si="1"/>
        <v>0</v>
      </c>
      <c r="E56" s="232" t="str">
        <f>IF((ISERROR(VLOOKUP(C56,'Main List'!A:B,2,FALSE))),"",VLOOKUP(C56,'Main List'!A:B,2,FALSE))</f>
        <v/>
      </c>
      <c r="F56" s="233"/>
      <c r="G56" s="77">
        <f>IF((ISERROR(VLOOKUP(C56,'Main List'!A:H,4,FALSE))),0,VLOOKUP(C56,'Main List'!A:H,4,FALSE))</f>
        <v>0</v>
      </c>
      <c r="H56" s="98"/>
      <c r="I56" s="128">
        <f t="shared" si="41"/>
        <v>81</v>
      </c>
      <c r="J56" s="95"/>
      <c r="K56" s="76">
        <f t="shared" si="2"/>
        <v>0</v>
      </c>
      <c r="L56" s="232" t="str">
        <f>IF((ISERROR(VLOOKUP(J56,'Main List'!A:B,2,FALSE))),"",VLOOKUP(J56,'Main List'!A:B,2,FALSE))</f>
        <v/>
      </c>
      <c r="M56" s="233"/>
      <c r="N56" s="77">
        <f>IF((ISERROR(VLOOKUP(J56,'Main List'!A:D,4,FALSE))),0,VLOOKUP(J56,'Main List'!A:D,4,FALSE))</f>
        <v>0</v>
      </c>
      <c r="O56" s="98"/>
      <c r="P56" s="22"/>
      <c r="Q56" s="44" t="str">
        <f>IF((ISERROR(VLOOKUP(C56,'Main List'!A:H,8,FALSE))),"",VLOOKUP(C56,'Main List'!A:H,8,FALSE))</f>
        <v/>
      </c>
      <c r="R56" s="46" t="str">
        <f>IF((ISERROR(VLOOKUP(C56,'Main List'!A:H,7,FALSE))),"",VLOOKUP(C56,'Main List'!A:H,7,FALSE))</f>
        <v/>
      </c>
      <c r="S56" s="44" t="str">
        <f>IF((ISERROR(VLOOKUP(J56,'Main List'!A:H,8,FALSE))),"",VLOOKUP(J56,'Main List'!A:H,8,FALSE))</f>
        <v/>
      </c>
      <c r="T56" s="46" t="str">
        <f>IF((ISERROR(VLOOKUP(J56,'Main List'!A:H,7,FALSE))),"",VLOOKUP(J56,'Main List'!A:H,7,FALSE))</f>
        <v/>
      </c>
      <c r="U56" s="40">
        <f t="shared" si="3"/>
        <v>0</v>
      </c>
      <c r="V56" s="39">
        <f t="shared" si="4"/>
        <v>0</v>
      </c>
      <c r="W56" s="40">
        <f t="shared" si="5"/>
        <v>0</v>
      </c>
      <c r="X56" s="39">
        <f t="shared" si="6"/>
        <v>0</v>
      </c>
      <c r="Y56" s="40">
        <f t="shared" si="7"/>
        <v>0</v>
      </c>
      <c r="Z56" s="39">
        <f t="shared" si="8"/>
        <v>0</v>
      </c>
      <c r="AA56" s="40">
        <f t="shared" si="9"/>
        <v>0</v>
      </c>
      <c r="AB56" s="39">
        <f t="shared" si="10"/>
        <v>0</v>
      </c>
      <c r="AC56" s="40">
        <f t="shared" si="11"/>
        <v>0</v>
      </c>
      <c r="AD56" s="39">
        <f t="shared" si="12"/>
        <v>0</v>
      </c>
      <c r="AE56" s="40">
        <f t="shared" si="13"/>
        <v>0</v>
      </c>
      <c r="AF56" s="39">
        <f t="shared" si="14"/>
        <v>0</v>
      </c>
      <c r="AG56" s="40">
        <f t="shared" si="15"/>
        <v>0</v>
      </c>
      <c r="AH56" s="39">
        <f t="shared" si="16"/>
        <v>0</v>
      </c>
      <c r="AI56" s="40">
        <f t="shared" si="17"/>
        <v>0</v>
      </c>
      <c r="AJ56" s="39">
        <f t="shared" si="18"/>
        <v>0</v>
      </c>
      <c r="AK56" s="40">
        <f t="shared" si="19"/>
        <v>0</v>
      </c>
      <c r="AL56" s="39">
        <f t="shared" si="20"/>
        <v>0</v>
      </c>
      <c r="AM56" s="40">
        <f t="shared" si="21"/>
        <v>0</v>
      </c>
      <c r="AN56" s="39">
        <f t="shared" si="22"/>
        <v>0</v>
      </c>
      <c r="AO56" s="40">
        <f t="shared" si="23"/>
        <v>0</v>
      </c>
      <c r="AP56" s="39">
        <f t="shared" si="24"/>
        <v>0</v>
      </c>
      <c r="AQ56" s="40">
        <f t="shared" si="25"/>
        <v>0</v>
      </c>
      <c r="AR56" s="39">
        <f t="shared" si="26"/>
        <v>0</v>
      </c>
      <c r="AS56" s="39">
        <f t="shared" si="27"/>
        <v>0</v>
      </c>
      <c r="AT56" s="39">
        <f t="shared" si="28"/>
        <v>0</v>
      </c>
      <c r="AU56" s="39">
        <f t="shared" si="29"/>
        <v>0</v>
      </c>
      <c r="AV56" s="39">
        <f t="shared" si="30"/>
        <v>0</v>
      </c>
      <c r="AW56" s="40">
        <f t="shared" si="31"/>
        <v>0</v>
      </c>
      <c r="AX56" s="39">
        <f t="shared" si="32"/>
        <v>0</v>
      </c>
      <c r="AY56" s="40">
        <f t="shared" si="33"/>
        <v>0</v>
      </c>
      <c r="AZ56" s="39">
        <f t="shared" si="34"/>
        <v>0</v>
      </c>
      <c r="BA56" s="39">
        <f t="shared" si="35"/>
        <v>0</v>
      </c>
      <c r="BB56" s="39">
        <f t="shared" si="36"/>
        <v>0</v>
      </c>
      <c r="BC56" s="39">
        <f t="shared" si="37"/>
        <v>0</v>
      </c>
      <c r="BD56" s="39">
        <f t="shared" si="38"/>
        <v>0</v>
      </c>
      <c r="BE56" s="45">
        <f t="shared" si="39"/>
        <v>0</v>
      </c>
      <c r="BF56" s="45">
        <f t="shared" si="40"/>
        <v>0</v>
      </c>
    </row>
    <row r="57" spans="1:58" s="39" customFormat="1" ht="24" customHeight="1" x14ac:dyDescent="0.2">
      <c r="A57" s="3"/>
      <c r="B57" s="128">
        <f t="shared" si="42"/>
        <v>37</v>
      </c>
      <c r="C57" s="95"/>
      <c r="D57" s="76">
        <f t="shared" si="1"/>
        <v>0</v>
      </c>
      <c r="E57" s="232" t="str">
        <f>IF((ISERROR(VLOOKUP(C57,'Main List'!A:B,2,FALSE))),"",VLOOKUP(C57,'Main List'!A:B,2,FALSE))</f>
        <v/>
      </c>
      <c r="F57" s="233"/>
      <c r="G57" s="77">
        <f>IF((ISERROR(VLOOKUP(C57,'Main List'!A:H,4,FALSE))),0,VLOOKUP(C57,'Main List'!A:H,4,FALSE))</f>
        <v>0</v>
      </c>
      <c r="H57" s="98"/>
      <c r="I57" s="128">
        <f t="shared" si="41"/>
        <v>82</v>
      </c>
      <c r="J57" s="95"/>
      <c r="K57" s="76">
        <f t="shared" si="2"/>
        <v>0</v>
      </c>
      <c r="L57" s="232" t="str">
        <f>IF((ISERROR(VLOOKUP(J57,'Main List'!A:B,2,FALSE))),"",VLOOKUP(J57,'Main List'!A:B,2,FALSE))</f>
        <v/>
      </c>
      <c r="M57" s="233"/>
      <c r="N57" s="77">
        <f>IF((ISERROR(VLOOKUP(J57,'Main List'!A:D,4,FALSE))),0,VLOOKUP(J57,'Main List'!A:D,4,FALSE))</f>
        <v>0</v>
      </c>
      <c r="O57" s="98"/>
      <c r="P57" s="22"/>
      <c r="Q57" s="44" t="str">
        <f>IF((ISERROR(VLOOKUP(C57,'Main List'!A:H,8,FALSE))),"",VLOOKUP(C57,'Main List'!A:H,8,FALSE))</f>
        <v/>
      </c>
      <c r="R57" s="46" t="str">
        <f>IF((ISERROR(VLOOKUP(C57,'Main List'!A:H,7,FALSE))),"",VLOOKUP(C57,'Main List'!A:H,7,FALSE))</f>
        <v/>
      </c>
      <c r="S57" s="44" t="str">
        <f>IF((ISERROR(VLOOKUP(J57,'Main List'!A:H,8,FALSE))),"",VLOOKUP(J57,'Main List'!A:H,8,FALSE))</f>
        <v/>
      </c>
      <c r="T57" s="46" t="str">
        <f>IF((ISERROR(VLOOKUP(J57,'Main List'!A:H,7,FALSE))),"",VLOOKUP(J57,'Main List'!A:H,7,FALSE))</f>
        <v/>
      </c>
      <c r="U57" s="40">
        <f t="shared" si="3"/>
        <v>0</v>
      </c>
      <c r="V57" s="39">
        <f t="shared" si="4"/>
        <v>0</v>
      </c>
      <c r="W57" s="40">
        <f t="shared" si="5"/>
        <v>0</v>
      </c>
      <c r="X57" s="39">
        <f t="shared" si="6"/>
        <v>0</v>
      </c>
      <c r="Y57" s="40">
        <f t="shared" si="7"/>
        <v>0</v>
      </c>
      <c r="Z57" s="39">
        <f t="shared" si="8"/>
        <v>0</v>
      </c>
      <c r="AA57" s="40">
        <f t="shared" si="9"/>
        <v>0</v>
      </c>
      <c r="AB57" s="39">
        <f t="shared" si="10"/>
        <v>0</v>
      </c>
      <c r="AC57" s="40">
        <f t="shared" si="11"/>
        <v>0</v>
      </c>
      <c r="AD57" s="39">
        <f t="shared" si="12"/>
        <v>0</v>
      </c>
      <c r="AE57" s="40">
        <f t="shared" si="13"/>
        <v>0</v>
      </c>
      <c r="AF57" s="39">
        <f t="shared" si="14"/>
        <v>0</v>
      </c>
      <c r="AG57" s="40">
        <f t="shared" si="15"/>
        <v>0</v>
      </c>
      <c r="AH57" s="39">
        <f t="shared" si="16"/>
        <v>0</v>
      </c>
      <c r="AI57" s="40">
        <f t="shared" si="17"/>
        <v>0</v>
      </c>
      <c r="AJ57" s="39">
        <f t="shared" si="18"/>
        <v>0</v>
      </c>
      <c r="AK57" s="40">
        <f t="shared" si="19"/>
        <v>0</v>
      </c>
      <c r="AL57" s="39">
        <f t="shared" si="20"/>
        <v>0</v>
      </c>
      <c r="AM57" s="40">
        <f t="shared" si="21"/>
        <v>0</v>
      </c>
      <c r="AN57" s="39">
        <f t="shared" si="22"/>
        <v>0</v>
      </c>
      <c r="AO57" s="40">
        <f t="shared" si="23"/>
        <v>0</v>
      </c>
      <c r="AP57" s="39">
        <f t="shared" si="24"/>
        <v>0</v>
      </c>
      <c r="AQ57" s="40">
        <f t="shared" si="25"/>
        <v>0</v>
      </c>
      <c r="AR57" s="39">
        <f t="shared" si="26"/>
        <v>0</v>
      </c>
      <c r="AS57" s="39">
        <f t="shared" si="27"/>
        <v>0</v>
      </c>
      <c r="AT57" s="39">
        <f t="shared" si="28"/>
        <v>0</v>
      </c>
      <c r="AU57" s="39">
        <f t="shared" si="29"/>
        <v>0</v>
      </c>
      <c r="AV57" s="39">
        <f t="shared" si="30"/>
        <v>0</v>
      </c>
      <c r="AW57" s="40">
        <f t="shared" si="31"/>
        <v>0</v>
      </c>
      <c r="AX57" s="39">
        <f t="shared" si="32"/>
        <v>0</v>
      </c>
      <c r="AY57" s="40">
        <f t="shared" si="33"/>
        <v>0</v>
      </c>
      <c r="AZ57" s="39">
        <f t="shared" si="34"/>
        <v>0</v>
      </c>
      <c r="BA57" s="39">
        <f t="shared" si="35"/>
        <v>0</v>
      </c>
      <c r="BB57" s="39">
        <f t="shared" si="36"/>
        <v>0</v>
      </c>
      <c r="BC57" s="39">
        <f t="shared" si="37"/>
        <v>0</v>
      </c>
      <c r="BD57" s="39">
        <f t="shared" si="38"/>
        <v>0</v>
      </c>
      <c r="BE57" s="45">
        <f t="shared" si="39"/>
        <v>0</v>
      </c>
      <c r="BF57" s="45">
        <f t="shared" si="40"/>
        <v>0</v>
      </c>
    </row>
    <row r="58" spans="1:58" s="39" customFormat="1" ht="24" customHeight="1" x14ac:dyDescent="0.2">
      <c r="A58" s="3"/>
      <c r="B58" s="128">
        <f t="shared" si="42"/>
        <v>38</v>
      </c>
      <c r="C58" s="95"/>
      <c r="D58" s="76">
        <f t="shared" si="1"/>
        <v>0</v>
      </c>
      <c r="E58" s="232" t="str">
        <f>IF((ISERROR(VLOOKUP(C58,'Main List'!A:B,2,FALSE))),"",VLOOKUP(C58,'Main List'!A:B,2,FALSE))</f>
        <v/>
      </c>
      <c r="F58" s="233"/>
      <c r="G58" s="77">
        <f>IF((ISERROR(VLOOKUP(C58,'Main List'!A:H,4,FALSE))),0,VLOOKUP(C58,'Main List'!A:H,4,FALSE))</f>
        <v>0</v>
      </c>
      <c r="H58" s="98"/>
      <c r="I58" s="128">
        <f t="shared" si="41"/>
        <v>83</v>
      </c>
      <c r="J58" s="95"/>
      <c r="K58" s="76">
        <f t="shared" si="2"/>
        <v>0</v>
      </c>
      <c r="L58" s="232" t="str">
        <f>IF((ISERROR(VLOOKUP(J58,'Main List'!A:B,2,FALSE))),"",VLOOKUP(J58,'Main List'!A:B,2,FALSE))</f>
        <v/>
      </c>
      <c r="M58" s="233"/>
      <c r="N58" s="77">
        <f>IF((ISERROR(VLOOKUP(J58,'Main List'!A:D,4,FALSE))),0,VLOOKUP(J58,'Main List'!A:D,4,FALSE))</f>
        <v>0</v>
      </c>
      <c r="O58" s="98"/>
      <c r="P58" s="22"/>
      <c r="Q58" s="44" t="str">
        <f>IF((ISERROR(VLOOKUP(C58,'Main List'!A:H,8,FALSE))),"",VLOOKUP(C58,'Main List'!A:H,8,FALSE))</f>
        <v/>
      </c>
      <c r="R58" s="46" t="str">
        <f>IF((ISERROR(VLOOKUP(C58,'Main List'!A:H,7,FALSE))),"",VLOOKUP(C58,'Main List'!A:H,7,FALSE))</f>
        <v/>
      </c>
      <c r="S58" s="44" t="str">
        <f>IF((ISERROR(VLOOKUP(J58,'Main List'!A:H,8,FALSE))),"",VLOOKUP(J58,'Main List'!A:H,8,FALSE))</f>
        <v/>
      </c>
      <c r="T58" s="46" t="str">
        <f>IF((ISERROR(VLOOKUP(J58,'Main List'!A:H,7,FALSE))),"",VLOOKUP(J58,'Main List'!A:H,7,FALSE))</f>
        <v/>
      </c>
      <c r="U58" s="40">
        <f t="shared" si="3"/>
        <v>0</v>
      </c>
      <c r="V58" s="39">
        <f t="shared" si="4"/>
        <v>0</v>
      </c>
      <c r="W58" s="40">
        <f t="shared" si="5"/>
        <v>0</v>
      </c>
      <c r="X58" s="39">
        <f t="shared" si="6"/>
        <v>0</v>
      </c>
      <c r="Y58" s="40">
        <f t="shared" si="7"/>
        <v>0</v>
      </c>
      <c r="Z58" s="39">
        <f t="shared" si="8"/>
        <v>0</v>
      </c>
      <c r="AA58" s="40">
        <f t="shared" si="9"/>
        <v>0</v>
      </c>
      <c r="AB58" s="39">
        <f t="shared" si="10"/>
        <v>0</v>
      </c>
      <c r="AC58" s="40">
        <f t="shared" si="11"/>
        <v>0</v>
      </c>
      <c r="AD58" s="39">
        <f t="shared" si="12"/>
        <v>0</v>
      </c>
      <c r="AE58" s="40">
        <f t="shared" si="13"/>
        <v>0</v>
      </c>
      <c r="AF58" s="39">
        <f t="shared" si="14"/>
        <v>0</v>
      </c>
      <c r="AG58" s="40">
        <f t="shared" si="15"/>
        <v>0</v>
      </c>
      <c r="AH58" s="39">
        <f t="shared" si="16"/>
        <v>0</v>
      </c>
      <c r="AI58" s="40">
        <f t="shared" si="17"/>
        <v>0</v>
      </c>
      <c r="AJ58" s="39">
        <f t="shared" si="18"/>
        <v>0</v>
      </c>
      <c r="AK58" s="40">
        <f t="shared" si="19"/>
        <v>0</v>
      </c>
      <c r="AL58" s="39">
        <f t="shared" si="20"/>
        <v>0</v>
      </c>
      <c r="AM58" s="40">
        <f t="shared" si="21"/>
        <v>0</v>
      </c>
      <c r="AN58" s="39">
        <f t="shared" si="22"/>
        <v>0</v>
      </c>
      <c r="AO58" s="40">
        <f t="shared" si="23"/>
        <v>0</v>
      </c>
      <c r="AP58" s="39">
        <f t="shared" si="24"/>
        <v>0</v>
      </c>
      <c r="AQ58" s="40">
        <f t="shared" si="25"/>
        <v>0</v>
      </c>
      <c r="AR58" s="39">
        <f t="shared" si="26"/>
        <v>0</v>
      </c>
      <c r="AS58" s="39">
        <f t="shared" si="27"/>
        <v>0</v>
      </c>
      <c r="AT58" s="39">
        <f t="shared" si="28"/>
        <v>0</v>
      </c>
      <c r="AU58" s="39">
        <f t="shared" si="29"/>
        <v>0</v>
      </c>
      <c r="AV58" s="39">
        <f t="shared" si="30"/>
        <v>0</v>
      </c>
      <c r="AW58" s="40">
        <f t="shared" si="31"/>
        <v>0</v>
      </c>
      <c r="AX58" s="39">
        <f t="shared" si="32"/>
        <v>0</v>
      </c>
      <c r="AY58" s="40">
        <f t="shared" si="33"/>
        <v>0</v>
      </c>
      <c r="AZ58" s="39">
        <f t="shared" si="34"/>
        <v>0</v>
      </c>
      <c r="BA58" s="39">
        <f t="shared" si="35"/>
        <v>0</v>
      </c>
      <c r="BB58" s="39">
        <f t="shared" si="36"/>
        <v>0</v>
      </c>
      <c r="BC58" s="39">
        <f t="shared" si="37"/>
        <v>0</v>
      </c>
      <c r="BD58" s="39">
        <f t="shared" si="38"/>
        <v>0</v>
      </c>
      <c r="BE58" s="45">
        <f t="shared" si="39"/>
        <v>0</v>
      </c>
      <c r="BF58" s="45">
        <f t="shared" si="40"/>
        <v>0</v>
      </c>
    </row>
    <row r="59" spans="1:58" s="39" customFormat="1" ht="24" customHeight="1" x14ac:dyDescent="0.2">
      <c r="A59" s="3"/>
      <c r="B59" s="128">
        <f t="shared" si="42"/>
        <v>39</v>
      </c>
      <c r="C59" s="95"/>
      <c r="D59" s="76">
        <f t="shared" si="1"/>
        <v>0</v>
      </c>
      <c r="E59" s="232" t="str">
        <f>IF((ISERROR(VLOOKUP(C59,'Main List'!A:B,2,FALSE))),"",VLOOKUP(C59,'Main List'!A:B,2,FALSE))</f>
        <v/>
      </c>
      <c r="F59" s="233"/>
      <c r="G59" s="77">
        <f>IF((ISERROR(VLOOKUP(C59,'Main List'!A:H,4,FALSE))),0,VLOOKUP(C59,'Main List'!A:H,4,FALSE))</f>
        <v>0</v>
      </c>
      <c r="H59" s="98"/>
      <c r="I59" s="128">
        <f t="shared" si="41"/>
        <v>84</v>
      </c>
      <c r="J59" s="95"/>
      <c r="K59" s="76">
        <f t="shared" si="2"/>
        <v>0</v>
      </c>
      <c r="L59" s="232" t="str">
        <f>IF((ISERROR(VLOOKUP(J59,'Main List'!A:B,2,FALSE))),"",VLOOKUP(J59,'Main List'!A:B,2,FALSE))</f>
        <v/>
      </c>
      <c r="M59" s="233"/>
      <c r="N59" s="77">
        <f>IF((ISERROR(VLOOKUP(J59,'Main List'!A:D,4,FALSE))),0,VLOOKUP(J59,'Main List'!A:D,4,FALSE))</f>
        <v>0</v>
      </c>
      <c r="O59" s="98"/>
      <c r="P59" s="22"/>
      <c r="Q59" s="44" t="str">
        <f>IF((ISERROR(VLOOKUP(C59,'Main List'!A:H,8,FALSE))),"",VLOOKUP(C59,'Main List'!A:H,8,FALSE))</f>
        <v/>
      </c>
      <c r="R59" s="46" t="str">
        <f>IF((ISERROR(VLOOKUP(C59,'Main List'!A:H,7,FALSE))),"",VLOOKUP(C59,'Main List'!A:H,7,FALSE))</f>
        <v/>
      </c>
      <c r="S59" s="44" t="str">
        <f>IF((ISERROR(VLOOKUP(J59,'Main List'!A:H,8,FALSE))),"",VLOOKUP(J59,'Main List'!A:H,8,FALSE))</f>
        <v/>
      </c>
      <c r="T59" s="46" t="str">
        <f>IF((ISERROR(VLOOKUP(J59,'Main List'!A:H,7,FALSE))),"",VLOOKUP(J59,'Main List'!A:H,7,FALSE))</f>
        <v/>
      </c>
      <c r="U59" s="40">
        <f t="shared" si="3"/>
        <v>0</v>
      </c>
      <c r="V59" s="39">
        <f t="shared" si="4"/>
        <v>0</v>
      </c>
      <c r="W59" s="40">
        <f t="shared" si="5"/>
        <v>0</v>
      </c>
      <c r="X59" s="39">
        <f t="shared" si="6"/>
        <v>0</v>
      </c>
      <c r="Y59" s="40">
        <f t="shared" si="7"/>
        <v>0</v>
      </c>
      <c r="Z59" s="39">
        <f t="shared" si="8"/>
        <v>0</v>
      </c>
      <c r="AA59" s="40">
        <f t="shared" si="9"/>
        <v>0</v>
      </c>
      <c r="AB59" s="39">
        <f t="shared" si="10"/>
        <v>0</v>
      </c>
      <c r="AC59" s="40">
        <f t="shared" si="11"/>
        <v>0</v>
      </c>
      <c r="AD59" s="39">
        <f t="shared" si="12"/>
        <v>0</v>
      </c>
      <c r="AE59" s="40">
        <f t="shared" si="13"/>
        <v>0</v>
      </c>
      <c r="AF59" s="39">
        <f t="shared" si="14"/>
        <v>0</v>
      </c>
      <c r="AG59" s="40">
        <f t="shared" si="15"/>
        <v>0</v>
      </c>
      <c r="AH59" s="39">
        <f t="shared" si="16"/>
        <v>0</v>
      </c>
      <c r="AI59" s="40">
        <f t="shared" si="17"/>
        <v>0</v>
      </c>
      <c r="AJ59" s="39">
        <f t="shared" si="18"/>
        <v>0</v>
      </c>
      <c r="AK59" s="40">
        <f t="shared" si="19"/>
        <v>0</v>
      </c>
      <c r="AL59" s="39">
        <f t="shared" si="20"/>
        <v>0</v>
      </c>
      <c r="AM59" s="40">
        <f t="shared" si="21"/>
        <v>0</v>
      </c>
      <c r="AN59" s="39">
        <f t="shared" si="22"/>
        <v>0</v>
      </c>
      <c r="AO59" s="40">
        <f t="shared" si="23"/>
        <v>0</v>
      </c>
      <c r="AP59" s="39">
        <f t="shared" si="24"/>
        <v>0</v>
      </c>
      <c r="AQ59" s="40">
        <f t="shared" si="25"/>
        <v>0</v>
      </c>
      <c r="AR59" s="39">
        <f t="shared" si="26"/>
        <v>0</v>
      </c>
      <c r="AS59" s="39">
        <f t="shared" si="27"/>
        <v>0</v>
      </c>
      <c r="AT59" s="39">
        <f t="shared" si="28"/>
        <v>0</v>
      </c>
      <c r="AU59" s="39">
        <f t="shared" si="29"/>
        <v>0</v>
      </c>
      <c r="AV59" s="39">
        <f t="shared" si="30"/>
        <v>0</v>
      </c>
      <c r="AW59" s="40">
        <f t="shared" si="31"/>
        <v>0</v>
      </c>
      <c r="AX59" s="39">
        <f t="shared" si="32"/>
        <v>0</v>
      </c>
      <c r="AY59" s="40">
        <f t="shared" si="33"/>
        <v>0</v>
      </c>
      <c r="AZ59" s="39">
        <f t="shared" si="34"/>
        <v>0</v>
      </c>
      <c r="BA59" s="39">
        <f t="shared" si="35"/>
        <v>0</v>
      </c>
      <c r="BB59" s="39">
        <f t="shared" si="36"/>
        <v>0</v>
      </c>
      <c r="BC59" s="39">
        <f t="shared" si="37"/>
        <v>0</v>
      </c>
      <c r="BD59" s="39">
        <f t="shared" si="38"/>
        <v>0</v>
      </c>
      <c r="BE59" s="45">
        <f t="shared" si="39"/>
        <v>0</v>
      </c>
      <c r="BF59" s="45">
        <f t="shared" si="40"/>
        <v>0</v>
      </c>
    </row>
    <row r="60" spans="1:58" s="39" customFormat="1" ht="24" customHeight="1" x14ac:dyDescent="0.2">
      <c r="A60" s="3"/>
      <c r="B60" s="128">
        <f t="shared" si="42"/>
        <v>40</v>
      </c>
      <c r="C60" s="95"/>
      <c r="D60" s="76">
        <f t="shared" si="1"/>
        <v>0</v>
      </c>
      <c r="E60" s="232" t="str">
        <f>IF((ISERROR(VLOOKUP(C60,'Main List'!A:B,2,FALSE))),"",VLOOKUP(C60,'Main List'!A:B,2,FALSE))</f>
        <v/>
      </c>
      <c r="F60" s="233"/>
      <c r="G60" s="77">
        <f>IF((ISERROR(VLOOKUP(C60,'Main List'!A:H,4,FALSE))),0,VLOOKUP(C60,'Main List'!A:H,4,FALSE))</f>
        <v>0</v>
      </c>
      <c r="H60" s="98"/>
      <c r="I60" s="128">
        <f t="shared" si="41"/>
        <v>85</v>
      </c>
      <c r="J60" s="95"/>
      <c r="K60" s="76">
        <f t="shared" si="2"/>
        <v>0</v>
      </c>
      <c r="L60" s="232" t="str">
        <f>IF((ISERROR(VLOOKUP(J60,'Main List'!A:B,2,FALSE))),"",VLOOKUP(J60,'Main List'!A:B,2,FALSE))</f>
        <v/>
      </c>
      <c r="M60" s="233"/>
      <c r="N60" s="77">
        <f>IF((ISERROR(VLOOKUP(J60,'Main List'!A:D,4,FALSE))),0,VLOOKUP(J60,'Main List'!A:D,4,FALSE))</f>
        <v>0</v>
      </c>
      <c r="O60" s="98"/>
      <c r="P60" s="22"/>
      <c r="Q60" s="44" t="str">
        <f>IF((ISERROR(VLOOKUP(C60,'Main List'!A:H,8,FALSE))),"",VLOOKUP(C60,'Main List'!A:H,8,FALSE))</f>
        <v/>
      </c>
      <c r="R60" s="46" t="str">
        <f>IF((ISERROR(VLOOKUP(C60,'Main List'!A:H,7,FALSE))),"",VLOOKUP(C60,'Main List'!A:H,7,FALSE))</f>
        <v/>
      </c>
      <c r="S60" s="44" t="str">
        <f>IF((ISERROR(VLOOKUP(J60,'Main List'!A:H,8,FALSE))),"",VLOOKUP(J60,'Main List'!A:H,8,FALSE))</f>
        <v/>
      </c>
      <c r="T60" s="46" t="str">
        <f>IF((ISERROR(VLOOKUP(J60,'Main List'!A:H,7,FALSE))),"",VLOOKUP(J60,'Main List'!A:H,7,FALSE))</f>
        <v/>
      </c>
      <c r="U60" s="40">
        <f t="shared" si="3"/>
        <v>0</v>
      </c>
      <c r="V60" s="39">
        <f t="shared" si="4"/>
        <v>0</v>
      </c>
      <c r="W60" s="40">
        <f t="shared" si="5"/>
        <v>0</v>
      </c>
      <c r="X60" s="39">
        <f t="shared" si="6"/>
        <v>0</v>
      </c>
      <c r="Y60" s="40">
        <f t="shared" si="7"/>
        <v>0</v>
      </c>
      <c r="Z60" s="39">
        <f t="shared" si="8"/>
        <v>0</v>
      </c>
      <c r="AA60" s="40">
        <f t="shared" si="9"/>
        <v>0</v>
      </c>
      <c r="AB60" s="39">
        <f t="shared" si="10"/>
        <v>0</v>
      </c>
      <c r="AC60" s="40">
        <f t="shared" si="11"/>
        <v>0</v>
      </c>
      <c r="AD60" s="39">
        <f t="shared" si="12"/>
        <v>0</v>
      </c>
      <c r="AE60" s="40">
        <f t="shared" si="13"/>
        <v>0</v>
      </c>
      <c r="AF60" s="39">
        <f t="shared" si="14"/>
        <v>0</v>
      </c>
      <c r="AG60" s="40">
        <f t="shared" si="15"/>
        <v>0</v>
      </c>
      <c r="AH60" s="39">
        <f t="shared" si="16"/>
        <v>0</v>
      </c>
      <c r="AI60" s="40">
        <f t="shared" si="17"/>
        <v>0</v>
      </c>
      <c r="AJ60" s="39">
        <f t="shared" si="18"/>
        <v>0</v>
      </c>
      <c r="AK60" s="40">
        <f t="shared" si="19"/>
        <v>0</v>
      </c>
      <c r="AL60" s="39">
        <f t="shared" si="20"/>
        <v>0</v>
      </c>
      <c r="AM60" s="40">
        <f t="shared" si="21"/>
        <v>0</v>
      </c>
      <c r="AN60" s="39">
        <f t="shared" si="22"/>
        <v>0</v>
      </c>
      <c r="AO60" s="40">
        <f t="shared" si="23"/>
        <v>0</v>
      </c>
      <c r="AP60" s="39">
        <f t="shared" si="24"/>
        <v>0</v>
      </c>
      <c r="AQ60" s="40">
        <f t="shared" si="25"/>
        <v>0</v>
      </c>
      <c r="AR60" s="39">
        <f t="shared" si="26"/>
        <v>0</v>
      </c>
      <c r="AS60" s="39">
        <f t="shared" si="27"/>
        <v>0</v>
      </c>
      <c r="AT60" s="39">
        <f t="shared" si="28"/>
        <v>0</v>
      </c>
      <c r="AU60" s="39">
        <f t="shared" si="29"/>
        <v>0</v>
      </c>
      <c r="AV60" s="39">
        <f t="shared" si="30"/>
        <v>0</v>
      </c>
      <c r="AW60" s="40">
        <f t="shared" si="31"/>
        <v>0</v>
      </c>
      <c r="AX60" s="39">
        <f t="shared" si="32"/>
        <v>0</v>
      </c>
      <c r="AY60" s="40">
        <f t="shared" si="33"/>
        <v>0</v>
      </c>
      <c r="AZ60" s="39">
        <f t="shared" si="34"/>
        <v>0</v>
      </c>
      <c r="BA60" s="39">
        <f t="shared" si="35"/>
        <v>0</v>
      </c>
      <c r="BB60" s="39">
        <f t="shared" si="36"/>
        <v>0</v>
      </c>
      <c r="BC60" s="39">
        <f t="shared" si="37"/>
        <v>0</v>
      </c>
      <c r="BD60" s="39">
        <f t="shared" si="38"/>
        <v>0</v>
      </c>
      <c r="BE60" s="45">
        <f t="shared" si="39"/>
        <v>0</v>
      </c>
      <c r="BF60" s="45">
        <f t="shared" si="40"/>
        <v>0</v>
      </c>
    </row>
    <row r="61" spans="1:58" s="39" customFormat="1" ht="24" customHeight="1" x14ac:dyDescent="0.2">
      <c r="A61" s="3"/>
      <c r="B61" s="128">
        <f t="shared" si="42"/>
        <v>41</v>
      </c>
      <c r="C61" s="95"/>
      <c r="D61" s="76">
        <f t="shared" si="1"/>
        <v>0</v>
      </c>
      <c r="E61" s="232" t="str">
        <f>IF((ISERROR(VLOOKUP(C61,'Main List'!A:B,2,FALSE))),"",VLOOKUP(C61,'Main List'!A:B,2,FALSE))</f>
        <v/>
      </c>
      <c r="F61" s="233"/>
      <c r="G61" s="77">
        <f>IF((ISERROR(VLOOKUP(C61,'Main List'!A:H,4,FALSE))),0,VLOOKUP(C61,'Main List'!A:H,4,FALSE))</f>
        <v>0</v>
      </c>
      <c r="H61" s="98"/>
      <c r="I61" s="128">
        <f t="shared" si="41"/>
        <v>86</v>
      </c>
      <c r="J61" s="95"/>
      <c r="K61" s="76">
        <f t="shared" si="2"/>
        <v>0</v>
      </c>
      <c r="L61" s="232" t="str">
        <f>IF((ISERROR(VLOOKUP(J61,'Main List'!A:B,2,FALSE))),"",VLOOKUP(J61,'Main List'!A:B,2,FALSE))</f>
        <v/>
      </c>
      <c r="M61" s="233"/>
      <c r="N61" s="77">
        <f>IF((ISERROR(VLOOKUP(J61,'Main List'!A:D,4,FALSE))),0,VLOOKUP(J61,'Main List'!A:D,4,FALSE))</f>
        <v>0</v>
      </c>
      <c r="O61" s="98"/>
      <c r="P61" s="22"/>
      <c r="Q61" s="44" t="str">
        <f>IF((ISERROR(VLOOKUP(C61,'Main List'!A:H,8,FALSE))),"",VLOOKUP(C61,'Main List'!A:H,8,FALSE))</f>
        <v/>
      </c>
      <c r="R61" s="46" t="str">
        <f>IF((ISERROR(VLOOKUP(C61,'Main List'!A:H,7,FALSE))),"",VLOOKUP(C61,'Main List'!A:H,7,FALSE))</f>
        <v/>
      </c>
      <c r="S61" s="44" t="str">
        <f>IF((ISERROR(VLOOKUP(J61,'Main List'!A:H,8,FALSE))),"",VLOOKUP(J61,'Main List'!A:H,8,FALSE))</f>
        <v/>
      </c>
      <c r="T61" s="46" t="str">
        <f>IF((ISERROR(VLOOKUP(J61,'Main List'!A:H,7,FALSE))),"",VLOOKUP(J61,'Main List'!A:H,7,FALSE))</f>
        <v/>
      </c>
      <c r="U61" s="40">
        <f t="shared" si="3"/>
        <v>0</v>
      </c>
      <c r="V61" s="39">
        <f t="shared" si="4"/>
        <v>0</v>
      </c>
      <c r="W61" s="40">
        <f t="shared" si="5"/>
        <v>0</v>
      </c>
      <c r="X61" s="39">
        <f t="shared" si="6"/>
        <v>0</v>
      </c>
      <c r="Y61" s="40">
        <f t="shared" si="7"/>
        <v>0</v>
      </c>
      <c r="Z61" s="39">
        <f t="shared" si="8"/>
        <v>0</v>
      </c>
      <c r="AA61" s="40">
        <f t="shared" si="9"/>
        <v>0</v>
      </c>
      <c r="AB61" s="39">
        <f t="shared" si="10"/>
        <v>0</v>
      </c>
      <c r="AC61" s="40">
        <f t="shared" si="11"/>
        <v>0</v>
      </c>
      <c r="AD61" s="39">
        <f t="shared" si="12"/>
        <v>0</v>
      </c>
      <c r="AE61" s="40">
        <f t="shared" si="13"/>
        <v>0</v>
      </c>
      <c r="AF61" s="39">
        <f t="shared" si="14"/>
        <v>0</v>
      </c>
      <c r="AG61" s="40">
        <f t="shared" si="15"/>
        <v>0</v>
      </c>
      <c r="AH61" s="39">
        <f t="shared" si="16"/>
        <v>0</v>
      </c>
      <c r="AI61" s="40">
        <f t="shared" si="17"/>
        <v>0</v>
      </c>
      <c r="AJ61" s="39">
        <f t="shared" si="18"/>
        <v>0</v>
      </c>
      <c r="AK61" s="40">
        <f t="shared" si="19"/>
        <v>0</v>
      </c>
      <c r="AL61" s="39">
        <f t="shared" si="20"/>
        <v>0</v>
      </c>
      <c r="AM61" s="40">
        <f t="shared" si="21"/>
        <v>0</v>
      </c>
      <c r="AN61" s="39">
        <f t="shared" si="22"/>
        <v>0</v>
      </c>
      <c r="AO61" s="40">
        <f t="shared" si="23"/>
        <v>0</v>
      </c>
      <c r="AP61" s="39">
        <f t="shared" si="24"/>
        <v>0</v>
      </c>
      <c r="AQ61" s="40">
        <f t="shared" si="25"/>
        <v>0</v>
      </c>
      <c r="AR61" s="39">
        <f t="shared" si="26"/>
        <v>0</v>
      </c>
      <c r="AS61" s="39">
        <f t="shared" si="27"/>
        <v>0</v>
      </c>
      <c r="AT61" s="39">
        <f t="shared" si="28"/>
        <v>0</v>
      </c>
      <c r="AU61" s="39">
        <f t="shared" si="29"/>
        <v>0</v>
      </c>
      <c r="AV61" s="39">
        <f t="shared" si="30"/>
        <v>0</v>
      </c>
      <c r="AW61" s="40">
        <f t="shared" si="31"/>
        <v>0</v>
      </c>
      <c r="AX61" s="39">
        <f t="shared" si="32"/>
        <v>0</v>
      </c>
      <c r="AY61" s="40">
        <f t="shared" si="33"/>
        <v>0</v>
      </c>
      <c r="AZ61" s="39">
        <f t="shared" si="34"/>
        <v>0</v>
      </c>
      <c r="BA61" s="39">
        <f t="shared" si="35"/>
        <v>0</v>
      </c>
      <c r="BB61" s="39">
        <f t="shared" si="36"/>
        <v>0</v>
      </c>
      <c r="BC61" s="39">
        <f t="shared" si="37"/>
        <v>0</v>
      </c>
      <c r="BD61" s="39">
        <f t="shared" si="38"/>
        <v>0</v>
      </c>
      <c r="BE61" s="45">
        <f t="shared" si="39"/>
        <v>0</v>
      </c>
      <c r="BF61" s="45">
        <f t="shared" si="40"/>
        <v>0</v>
      </c>
    </row>
    <row r="62" spans="1:58" s="39" customFormat="1" ht="24" customHeight="1" x14ac:dyDescent="0.2">
      <c r="A62" s="3"/>
      <c r="B62" s="128">
        <f t="shared" si="42"/>
        <v>42</v>
      </c>
      <c r="C62" s="95"/>
      <c r="D62" s="76">
        <f t="shared" si="1"/>
        <v>0</v>
      </c>
      <c r="E62" s="232" t="str">
        <f>IF((ISERROR(VLOOKUP(C62,'Main List'!A:B,2,FALSE))),"",VLOOKUP(C62,'Main List'!A:B,2,FALSE))</f>
        <v/>
      </c>
      <c r="F62" s="233"/>
      <c r="G62" s="77">
        <f>IF((ISERROR(VLOOKUP(C62,'Main List'!A:H,4,FALSE))),0,VLOOKUP(C62,'Main List'!A:H,4,FALSE))</f>
        <v>0</v>
      </c>
      <c r="H62" s="98"/>
      <c r="I62" s="128">
        <f t="shared" si="41"/>
        <v>87</v>
      </c>
      <c r="J62" s="95"/>
      <c r="K62" s="76">
        <f t="shared" si="2"/>
        <v>0</v>
      </c>
      <c r="L62" s="232" t="str">
        <f>IF((ISERROR(VLOOKUP(J62,'Main List'!A:B,2,FALSE))),"",VLOOKUP(J62,'Main List'!A:B,2,FALSE))</f>
        <v/>
      </c>
      <c r="M62" s="233"/>
      <c r="N62" s="77">
        <f>IF((ISERROR(VLOOKUP(J62,'Main List'!A:D,4,FALSE))),0,VLOOKUP(J62,'Main List'!A:D,4,FALSE))</f>
        <v>0</v>
      </c>
      <c r="O62" s="98"/>
      <c r="P62" s="23"/>
      <c r="Q62" s="44" t="str">
        <f>IF((ISERROR(VLOOKUP(C62,'Main List'!A:H,8,FALSE))),"",VLOOKUP(C62,'Main List'!A:H,8,FALSE))</f>
        <v/>
      </c>
      <c r="R62" s="46" t="str">
        <f>IF((ISERROR(VLOOKUP(C62,'Main List'!A:H,7,FALSE))),"",VLOOKUP(C62,'Main List'!A:H,7,FALSE))</f>
        <v/>
      </c>
      <c r="S62" s="44" t="str">
        <f>IF((ISERROR(VLOOKUP(J62,'Main List'!A:H,8,FALSE))),"",VLOOKUP(J62,'Main List'!A:H,8,FALSE))</f>
        <v/>
      </c>
      <c r="T62" s="46" t="str">
        <f>IF((ISERROR(VLOOKUP(J62,'Main List'!A:H,7,FALSE))),"",VLOOKUP(J62,'Main List'!A:H,7,FALSE))</f>
        <v/>
      </c>
      <c r="U62" s="40">
        <f t="shared" si="3"/>
        <v>0</v>
      </c>
      <c r="V62" s="39">
        <f t="shared" si="4"/>
        <v>0</v>
      </c>
      <c r="W62" s="40">
        <f t="shared" si="5"/>
        <v>0</v>
      </c>
      <c r="X62" s="39">
        <f t="shared" si="6"/>
        <v>0</v>
      </c>
      <c r="Y62" s="40">
        <f t="shared" si="7"/>
        <v>0</v>
      </c>
      <c r="Z62" s="39">
        <f t="shared" si="8"/>
        <v>0</v>
      </c>
      <c r="AA62" s="40">
        <f t="shared" si="9"/>
        <v>0</v>
      </c>
      <c r="AB62" s="39">
        <f t="shared" si="10"/>
        <v>0</v>
      </c>
      <c r="AC62" s="40">
        <f t="shared" si="11"/>
        <v>0</v>
      </c>
      <c r="AD62" s="39">
        <f t="shared" si="12"/>
        <v>0</v>
      </c>
      <c r="AE62" s="40">
        <f t="shared" si="13"/>
        <v>0</v>
      </c>
      <c r="AF62" s="39">
        <f t="shared" si="14"/>
        <v>0</v>
      </c>
      <c r="AG62" s="40">
        <f t="shared" si="15"/>
        <v>0</v>
      </c>
      <c r="AH62" s="39">
        <f t="shared" si="16"/>
        <v>0</v>
      </c>
      <c r="AI62" s="40">
        <f t="shared" si="17"/>
        <v>0</v>
      </c>
      <c r="AJ62" s="39">
        <f t="shared" si="18"/>
        <v>0</v>
      </c>
      <c r="AK62" s="40">
        <f t="shared" si="19"/>
        <v>0</v>
      </c>
      <c r="AL62" s="39">
        <f t="shared" si="20"/>
        <v>0</v>
      </c>
      <c r="AM62" s="40">
        <f t="shared" si="21"/>
        <v>0</v>
      </c>
      <c r="AN62" s="39">
        <f t="shared" si="22"/>
        <v>0</v>
      </c>
      <c r="AO62" s="40">
        <f t="shared" si="23"/>
        <v>0</v>
      </c>
      <c r="AP62" s="39">
        <f t="shared" si="24"/>
        <v>0</v>
      </c>
      <c r="AQ62" s="40">
        <f t="shared" si="25"/>
        <v>0</v>
      </c>
      <c r="AR62" s="39">
        <f t="shared" si="26"/>
        <v>0</v>
      </c>
      <c r="AS62" s="39">
        <f t="shared" si="27"/>
        <v>0</v>
      </c>
      <c r="AT62" s="39">
        <f t="shared" si="28"/>
        <v>0</v>
      </c>
      <c r="AU62" s="39">
        <f t="shared" si="29"/>
        <v>0</v>
      </c>
      <c r="AV62" s="39">
        <f t="shared" si="30"/>
        <v>0</v>
      </c>
      <c r="AW62" s="40">
        <f t="shared" si="31"/>
        <v>0</v>
      </c>
      <c r="AX62" s="39">
        <f t="shared" si="32"/>
        <v>0</v>
      </c>
      <c r="AY62" s="40">
        <f t="shared" si="33"/>
        <v>0</v>
      </c>
      <c r="AZ62" s="39">
        <f t="shared" si="34"/>
        <v>0</v>
      </c>
      <c r="BA62" s="39">
        <f t="shared" si="35"/>
        <v>0</v>
      </c>
      <c r="BB62" s="39">
        <f t="shared" si="36"/>
        <v>0</v>
      </c>
      <c r="BC62" s="39">
        <f t="shared" si="37"/>
        <v>0</v>
      </c>
      <c r="BD62" s="39">
        <f t="shared" si="38"/>
        <v>0</v>
      </c>
      <c r="BE62" s="45">
        <f t="shared" si="39"/>
        <v>0</v>
      </c>
      <c r="BF62" s="45">
        <f t="shared" si="40"/>
        <v>0</v>
      </c>
    </row>
    <row r="63" spans="1:58" s="39" customFormat="1" ht="24" customHeight="1" x14ac:dyDescent="0.2">
      <c r="A63" s="3"/>
      <c r="B63" s="128">
        <f t="shared" si="42"/>
        <v>43</v>
      </c>
      <c r="C63" s="95"/>
      <c r="D63" s="76">
        <f t="shared" si="1"/>
        <v>0</v>
      </c>
      <c r="E63" s="232" t="str">
        <f>IF((ISERROR(VLOOKUP(C63,'Main List'!A:B,2,FALSE))),"",VLOOKUP(C63,'Main List'!A:B,2,FALSE))</f>
        <v/>
      </c>
      <c r="F63" s="233"/>
      <c r="G63" s="77">
        <f>IF((ISERROR(VLOOKUP(C63,'Main List'!A:H,4,FALSE))),0,VLOOKUP(C63,'Main List'!A:H,4,FALSE))</f>
        <v>0</v>
      </c>
      <c r="H63" s="98"/>
      <c r="I63" s="128">
        <f t="shared" si="41"/>
        <v>88</v>
      </c>
      <c r="J63" s="95"/>
      <c r="K63" s="76">
        <f t="shared" si="2"/>
        <v>0</v>
      </c>
      <c r="L63" s="232" t="str">
        <f>IF((ISERROR(VLOOKUP(J63,'Main List'!A:B,2,FALSE))),"",VLOOKUP(J63,'Main List'!A:B,2,FALSE))</f>
        <v/>
      </c>
      <c r="M63" s="233"/>
      <c r="N63" s="77">
        <f>IF((ISERROR(VLOOKUP(J63,'Main List'!A:D,4,FALSE))),0,VLOOKUP(J63,'Main List'!A:D,4,FALSE))</f>
        <v>0</v>
      </c>
      <c r="O63" s="98"/>
      <c r="P63" s="23"/>
      <c r="Q63" s="44" t="str">
        <f>IF((ISERROR(VLOOKUP(C63,'Main List'!A:H,8,FALSE))),"",VLOOKUP(C63,'Main List'!A:H,8,FALSE))</f>
        <v/>
      </c>
      <c r="R63" s="46" t="str">
        <f>IF((ISERROR(VLOOKUP(C63,'Main List'!A:H,7,FALSE))),"",VLOOKUP(C63,'Main List'!A:H,7,FALSE))</f>
        <v/>
      </c>
      <c r="S63" s="44" t="str">
        <f>IF((ISERROR(VLOOKUP(J63,'Main List'!A:H,8,FALSE))),"",VLOOKUP(J63,'Main List'!A:H,8,FALSE))</f>
        <v/>
      </c>
      <c r="T63" s="46" t="str">
        <f>IF((ISERROR(VLOOKUP(J63,'Main List'!A:H,7,FALSE))),"",VLOOKUP(J63,'Main List'!A:H,7,FALSE))</f>
        <v/>
      </c>
      <c r="U63" s="40">
        <f t="shared" si="3"/>
        <v>0</v>
      </c>
      <c r="V63" s="39">
        <f t="shared" si="4"/>
        <v>0</v>
      </c>
      <c r="W63" s="40">
        <f t="shared" si="5"/>
        <v>0</v>
      </c>
      <c r="X63" s="39">
        <f t="shared" si="6"/>
        <v>0</v>
      </c>
      <c r="Y63" s="40">
        <f t="shared" si="7"/>
        <v>0</v>
      </c>
      <c r="Z63" s="39">
        <f t="shared" si="8"/>
        <v>0</v>
      </c>
      <c r="AA63" s="40">
        <f t="shared" si="9"/>
        <v>0</v>
      </c>
      <c r="AB63" s="39">
        <f t="shared" si="10"/>
        <v>0</v>
      </c>
      <c r="AC63" s="40">
        <f t="shared" si="11"/>
        <v>0</v>
      </c>
      <c r="AD63" s="39">
        <f t="shared" si="12"/>
        <v>0</v>
      </c>
      <c r="AE63" s="40">
        <f t="shared" si="13"/>
        <v>0</v>
      </c>
      <c r="AF63" s="39">
        <f t="shared" si="14"/>
        <v>0</v>
      </c>
      <c r="AG63" s="40">
        <f t="shared" si="15"/>
        <v>0</v>
      </c>
      <c r="AH63" s="39">
        <f t="shared" si="16"/>
        <v>0</v>
      </c>
      <c r="AI63" s="40">
        <f t="shared" si="17"/>
        <v>0</v>
      </c>
      <c r="AJ63" s="39">
        <f t="shared" si="18"/>
        <v>0</v>
      </c>
      <c r="AK63" s="40">
        <f t="shared" si="19"/>
        <v>0</v>
      </c>
      <c r="AL63" s="39">
        <f t="shared" si="20"/>
        <v>0</v>
      </c>
      <c r="AM63" s="40">
        <f t="shared" si="21"/>
        <v>0</v>
      </c>
      <c r="AN63" s="39">
        <f t="shared" si="22"/>
        <v>0</v>
      </c>
      <c r="AO63" s="40">
        <f t="shared" si="23"/>
        <v>0</v>
      </c>
      <c r="AP63" s="39">
        <f t="shared" si="24"/>
        <v>0</v>
      </c>
      <c r="AQ63" s="40">
        <f t="shared" si="25"/>
        <v>0</v>
      </c>
      <c r="AR63" s="39">
        <f t="shared" si="26"/>
        <v>0</v>
      </c>
      <c r="AS63" s="39">
        <f t="shared" si="27"/>
        <v>0</v>
      </c>
      <c r="AT63" s="39">
        <f t="shared" si="28"/>
        <v>0</v>
      </c>
      <c r="AU63" s="39">
        <f t="shared" si="29"/>
        <v>0</v>
      </c>
      <c r="AV63" s="39">
        <f t="shared" si="30"/>
        <v>0</v>
      </c>
      <c r="AW63" s="40">
        <f t="shared" si="31"/>
        <v>0</v>
      </c>
      <c r="AX63" s="39">
        <f t="shared" si="32"/>
        <v>0</v>
      </c>
      <c r="AY63" s="40">
        <f t="shared" si="33"/>
        <v>0</v>
      </c>
      <c r="AZ63" s="39">
        <f t="shared" si="34"/>
        <v>0</v>
      </c>
      <c r="BA63" s="39">
        <f t="shared" si="35"/>
        <v>0</v>
      </c>
      <c r="BB63" s="39">
        <f t="shared" si="36"/>
        <v>0</v>
      </c>
      <c r="BC63" s="39">
        <f t="shared" si="37"/>
        <v>0</v>
      </c>
      <c r="BD63" s="39">
        <f t="shared" si="38"/>
        <v>0</v>
      </c>
      <c r="BE63" s="45">
        <f t="shared" si="39"/>
        <v>0</v>
      </c>
      <c r="BF63" s="45">
        <f t="shared" si="40"/>
        <v>0</v>
      </c>
    </row>
    <row r="64" spans="1:58" s="39" customFormat="1" ht="24" customHeight="1" x14ac:dyDescent="0.2">
      <c r="A64" s="3"/>
      <c r="B64" s="128">
        <f t="shared" si="42"/>
        <v>44</v>
      </c>
      <c r="C64" s="95"/>
      <c r="D64" s="76">
        <f t="shared" si="1"/>
        <v>0</v>
      </c>
      <c r="E64" s="232" t="str">
        <f>IF((ISERROR(VLOOKUP(C64,'Main List'!A:B,2,FALSE))),"",VLOOKUP(C64,'Main List'!A:B,2,FALSE))</f>
        <v/>
      </c>
      <c r="F64" s="233"/>
      <c r="G64" s="77">
        <f>IF((ISERROR(VLOOKUP(C64,'Main List'!A:H,4,FALSE))),0,VLOOKUP(C64,'Main List'!A:H,4,FALSE))</f>
        <v>0</v>
      </c>
      <c r="H64" s="98"/>
      <c r="I64" s="128">
        <f t="shared" si="41"/>
        <v>89</v>
      </c>
      <c r="J64" s="95"/>
      <c r="K64" s="76">
        <f t="shared" si="2"/>
        <v>0</v>
      </c>
      <c r="L64" s="232" t="str">
        <f>IF((ISERROR(VLOOKUP(J64,'Main List'!A:B,2,FALSE))),"",VLOOKUP(J64,'Main List'!A:B,2,FALSE))</f>
        <v/>
      </c>
      <c r="M64" s="233"/>
      <c r="N64" s="77">
        <f>IF((ISERROR(VLOOKUP(J64,'Main List'!A:D,4,FALSE))),0,VLOOKUP(J64,'Main List'!A:D,4,FALSE))</f>
        <v>0</v>
      </c>
      <c r="O64" s="98"/>
      <c r="P64" s="23"/>
      <c r="Q64" s="44" t="str">
        <f>IF((ISERROR(VLOOKUP(C64,'Main List'!A:H,8,FALSE))),"",VLOOKUP(C64,'Main List'!A:H,8,FALSE))</f>
        <v/>
      </c>
      <c r="R64" s="46" t="str">
        <f>IF((ISERROR(VLOOKUP(C64,'Main List'!A:H,7,FALSE))),"",VLOOKUP(C64,'Main List'!A:H,7,FALSE))</f>
        <v/>
      </c>
      <c r="S64" s="44" t="str">
        <f>IF((ISERROR(VLOOKUP(J64,'Main List'!A:H,8,FALSE))),"",VLOOKUP(J64,'Main List'!A:H,8,FALSE))</f>
        <v/>
      </c>
      <c r="T64" s="46" t="str">
        <f>IF((ISERROR(VLOOKUP(J64,'Main List'!A:H,7,FALSE))),"",VLOOKUP(J64,'Main List'!A:H,7,FALSE))</f>
        <v/>
      </c>
      <c r="U64" s="40">
        <f t="shared" si="3"/>
        <v>0</v>
      </c>
      <c r="V64" s="39">
        <f t="shared" si="4"/>
        <v>0</v>
      </c>
      <c r="W64" s="40">
        <f t="shared" si="5"/>
        <v>0</v>
      </c>
      <c r="X64" s="39">
        <f t="shared" si="6"/>
        <v>0</v>
      </c>
      <c r="Y64" s="40">
        <f t="shared" si="7"/>
        <v>0</v>
      </c>
      <c r="Z64" s="39">
        <f t="shared" si="8"/>
        <v>0</v>
      </c>
      <c r="AA64" s="40">
        <f t="shared" si="9"/>
        <v>0</v>
      </c>
      <c r="AB64" s="39">
        <f t="shared" si="10"/>
        <v>0</v>
      </c>
      <c r="AC64" s="40">
        <f t="shared" si="11"/>
        <v>0</v>
      </c>
      <c r="AD64" s="39">
        <f t="shared" si="12"/>
        <v>0</v>
      </c>
      <c r="AE64" s="40">
        <f t="shared" si="13"/>
        <v>0</v>
      </c>
      <c r="AF64" s="39">
        <f t="shared" si="14"/>
        <v>0</v>
      </c>
      <c r="AG64" s="40">
        <f t="shared" si="15"/>
        <v>0</v>
      </c>
      <c r="AH64" s="39">
        <f t="shared" si="16"/>
        <v>0</v>
      </c>
      <c r="AI64" s="40">
        <f t="shared" si="17"/>
        <v>0</v>
      </c>
      <c r="AJ64" s="39">
        <f t="shared" si="18"/>
        <v>0</v>
      </c>
      <c r="AK64" s="40">
        <f t="shared" si="19"/>
        <v>0</v>
      </c>
      <c r="AL64" s="39">
        <f t="shared" si="20"/>
        <v>0</v>
      </c>
      <c r="AM64" s="40">
        <f t="shared" si="21"/>
        <v>0</v>
      </c>
      <c r="AN64" s="39">
        <f t="shared" si="22"/>
        <v>0</v>
      </c>
      <c r="AO64" s="40">
        <f t="shared" si="23"/>
        <v>0</v>
      </c>
      <c r="AP64" s="39">
        <f t="shared" si="24"/>
        <v>0</v>
      </c>
      <c r="AQ64" s="40">
        <f t="shared" si="25"/>
        <v>0</v>
      </c>
      <c r="AR64" s="39">
        <f t="shared" si="26"/>
        <v>0</v>
      </c>
      <c r="AS64" s="39">
        <f t="shared" si="27"/>
        <v>0</v>
      </c>
      <c r="AT64" s="39">
        <f t="shared" si="28"/>
        <v>0</v>
      </c>
      <c r="AU64" s="39">
        <f t="shared" si="29"/>
        <v>0</v>
      </c>
      <c r="AV64" s="39">
        <f t="shared" si="30"/>
        <v>0</v>
      </c>
      <c r="AW64" s="40">
        <f t="shared" si="31"/>
        <v>0</v>
      </c>
      <c r="AX64" s="39">
        <f t="shared" si="32"/>
        <v>0</v>
      </c>
      <c r="AY64" s="40">
        <f t="shared" si="33"/>
        <v>0</v>
      </c>
      <c r="AZ64" s="39">
        <f t="shared" si="34"/>
        <v>0</v>
      </c>
      <c r="BA64" s="39">
        <f t="shared" si="35"/>
        <v>0</v>
      </c>
      <c r="BB64" s="39">
        <f t="shared" si="36"/>
        <v>0</v>
      </c>
      <c r="BC64" s="39">
        <f t="shared" si="37"/>
        <v>0</v>
      </c>
      <c r="BD64" s="39">
        <f t="shared" si="38"/>
        <v>0</v>
      </c>
      <c r="BE64" s="45">
        <f t="shared" si="39"/>
        <v>0</v>
      </c>
      <c r="BF64" s="45">
        <f t="shared" si="40"/>
        <v>0</v>
      </c>
    </row>
    <row r="65" spans="1:58" s="39" customFormat="1" ht="24" customHeight="1" x14ac:dyDescent="0.2">
      <c r="A65" s="3"/>
      <c r="B65" s="129">
        <f t="shared" si="42"/>
        <v>45</v>
      </c>
      <c r="C65" s="96"/>
      <c r="D65" s="78">
        <f t="shared" si="1"/>
        <v>0</v>
      </c>
      <c r="E65" s="253" t="str">
        <f>IF((ISERROR(VLOOKUP(C65,'Main List'!A:B,2,FALSE))),"",VLOOKUP(C65,'Main List'!A:B,2,FALSE))</f>
        <v/>
      </c>
      <c r="F65" s="254"/>
      <c r="G65" s="79">
        <f>IF((ISERROR(VLOOKUP(C65,'Main List'!A:H,4,FALSE))),0,VLOOKUP(C65,'Main List'!A:H,4,FALSE))</f>
        <v>0</v>
      </c>
      <c r="H65" s="98"/>
      <c r="I65" s="129">
        <f t="shared" si="41"/>
        <v>90</v>
      </c>
      <c r="J65" s="96"/>
      <c r="K65" s="78">
        <f t="shared" si="2"/>
        <v>0</v>
      </c>
      <c r="L65" s="253" t="str">
        <f>IF((ISERROR(VLOOKUP(J65,'Main List'!A:B,2,FALSE))),"",VLOOKUP(J65,'Main List'!A:B,2,FALSE))</f>
        <v/>
      </c>
      <c r="M65" s="254"/>
      <c r="N65" s="79">
        <f>IF((ISERROR(VLOOKUP(J65,'Main List'!A:D,4,FALSE))),0,VLOOKUP(J65,'Main List'!A:D,4,FALSE))</f>
        <v>0</v>
      </c>
      <c r="O65" s="98"/>
      <c r="P65" s="23"/>
      <c r="Q65" s="44" t="str">
        <f>IF((ISERROR(VLOOKUP(C65,'Main List'!A:H,8,FALSE))),"",VLOOKUP(C65,'Main List'!A:H,8,FALSE))</f>
        <v/>
      </c>
      <c r="R65" s="46" t="str">
        <f>IF((ISERROR(VLOOKUP(C65,'Main List'!A:H,7,FALSE))),"",VLOOKUP(C65,'Main List'!A:H,7,FALSE))</f>
        <v/>
      </c>
      <c r="S65" s="44" t="str">
        <f>IF((ISERROR(VLOOKUP(J65,'Main List'!A:H,8,FALSE))),"",VLOOKUP(J65,'Main List'!A:H,8,FALSE))</f>
        <v/>
      </c>
      <c r="T65" s="46" t="str">
        <f>IF((ISERROR(VLOOKUP(J65,'Main List'!A:H,7,FALSE))),"",VLOOKUP(J65,'Main List'!A:H,7,FALSE))</f>
        <v/>
      </c>
      <c r="U65" s="40">
        <f t="shared" si="3"/>
        <v>0</v>
      </c>
      <c r="V65" s="39">
        <f t="shared" si="4"/>
        <v>0</v>
      </c>
      <c r="W65" s="40">
        <f t="shared" si="5"/>
        <v>0</v>
      </c>
      <c r="X65" s="39">
        <f t="shared" si="6"/>
        <v>0</v>
      </c>
      <c r="Y65" s="40">
        <f t="shared" si="7"/>
        <v>0</v>
      </c>
      <c r="Z65" s="39">
        <f t="shared" si="8"/>
        <v>0</v>
      </c>
      <c r="AA65" s="40">
        <f t="shared" si="9"/>
        <v>0</v>
      </c>
      <c r="AB65" s="39">
        <f t="shared" si="10"/>
        <v>0</v>
      </c>
      <c r="AC65" s="40">
        <f t="shared" si="11"/>
        <v>0</v>
      </c>
      <c r="AD65" s="39">
        <f t="shared" si="12"/>
        <v>0</v>
      </c>
      <c r="AE65" s="40">
        <f t="shared" si="13"/>
        <v>0</v>
      </c>
      <c r="AF65" s="39">
        <f t="shared" si="14"/>
        <v>0</v>
      </c>
      <c r="AG65" s="40">
        <f t="shared" si="15"/>
        <v>0</v>
      </c>
      <c r="AH65" s="39">
        <f t="shared" si="16"/>
        <v>0</v>
      </c>
      <c r="AI65" s="40">
        <f t="shared" si="17"/>
        <v>0</v>
      </c>
      <c r="AJ65" s="39">
        <f t="shared" si="18"/>
        <v>0</v>
      </c>
      <c r="AK65" s="40">
        <f t="shared" si="19"/>
        <v>0</v>
      </c>
      <c r="AL65" s="39">
        <f t="shared" si="20"/>
        <v>0</v>
      </c>
      <c r="AM65" s="40">
        <f t="shared" si="21"/>
        <v>0</v>
      </c>
      <c r="AN65" s="39">
        <f t="shared" si="22"/>
        <v>0</v>
      </c>
      <c r="AO65" s="40">
        <f t="shared" si="23"/>
        <v>0</v>
      </c>
      <c r="AP65" s="39">
        <f t="shared" si="24"/>
        <v>0</v>
      </c>
      <c r="AQ65" s="40">
        <f t="shared" si="25"/>
        <v>0</v>
      </c>
      <c r="AR65" s="39">
        <f t="shared" si="26"/>
        <v>0</v>
      </c>
      <c r="AS65" s="39">
        <f t="shared" si="27"/>
        <v>0</v>
      </c>
      <c r="AT65" s="39">
        <f t="shared" si="28"/>
        <v>0</v>
      </c>
      <c r="AU65" s="39">
        <f t="shared" si="29"/>
        <v>0</v>
      </c>
      <c r="AV65" s="39">
        <f t="shared" si="30"/>
        <v>0</v>
      </c>
      <c r="AW65" s="40">
        <f t="shared" si="31"/>
        <v>0</v>
      </c>
      <c r="AX65" s="39">
        <f t="shared" si="32"/>
        <v>0</v>
      </c>
      <c r="AY65" s="40">
        <f t="shared" si="33"/>
        <v>0</v>
      </c>
      <c r="AZ65" s="39">
        <f t="shared" si="34"/>
        <v>0</v>
      </c>
      <c r="BA65" s="39">
        <f t="shared" si="35"/>
        <v>0</v>
      </c>
      <c r="BB65" s="39">
        <f t="shared" si="36"/>
        <v>0</v>
      </c>
      <c r="BC65" s="39">
        <f t="shared" si="37"/>
        <v>0</v>
      </c>
      <c r="BD65" s="39">
        <f t="shared" si="38"/>
        <v>0</v>
      </c>
      <c r="BE65" s="45">
        <f t="shared" si="39"/>
        <v>0</v>
      </c>
      <c r="BF65" s="45">
        <f t="shared" si="40"/>
        <v>0</v>
      </c>
    </row>
    <row r="66" spans="1:58" s="39" customFormat="1" ht="24" customHeight="1" x14ac:dyDescent="0.2">
      <c r="A66" s="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"/>
      <c r="U66" s="40">
        <f t="shared" ref="U66:Z66" si="43">SUM(U21:U65)</f>
        <v>210</v>
      </c>
      <c r="V66" s="39">
        <f t="shared" si="43"/>
        <v>62081.963999999993</v>
      </c>
      <c r="W66" s="40">
        <f t="shared" si="43"/>
        <v>0</v>
      </c>
      <c r="X66" s="39">
        <f t="shared" si="43"/>
        <v>0</v>
      </c>
      <c r="Y66" s="40">
        <f t="shared" si="43"/>
        <v>0</v>
      </c>
      <c r="Z66" s="39">
        <f t="shared" si="43"/>
        <v>0</v>
      </c>
      <c r="AA66" s="39">
        <f t="shared" ref="AA66:BF66" si="44">SUM(AA21:AA65)</f>
        <v>0</v>
      </c>
      <c r="AB66" s="39">
        <f t="shared" si="44"/>
        <v>0</v>
      </c>
      <c r="AC66" s="39">
        <f t="shared" si="44"/>
        <v>0</v>
      </c>
      <c r="AD66" s="39">
        <f t="shared" si="44"/>
        <v>0</v>
      </c>
      <c r="AE66" s="39">
        <f t="shared" si="44"/>
        <v>0</v>
      </c>
      <c r="AF66" s="39">
        <f t="shared" si="44"/>
        <v>0</v>
      </c>
      <c r="AG66" s="39">
        <f t="shared" si="44"/>
        <v>0</v>
      </c>
      <c r="AH66" s="39">
        <f t="shared" si="44"/>
        <v>0</v>
      </c>
      <c r="AI66" s="39">
        <f t="shared" si="44"/>
        <v>0</v>
      </c>
      <c r="AJ66" s="39">
        <f t="shared" si="44"/>
        <v>0</v>
      </c>
      <c r="AK66" s="39">
        <f t="shared" si="44"/>
        <v>0</v>
      </c>
      <c r="AL66" s="39">
        <f t="shared" si="44"/>
        <v>0</v>
      </c>
      <c r="AM66" s="39">
        <f t="shared" si="44"/>
        <v>0</v>
      </c>
      <c r="AN66" s="39">
        <f t="shared" si="44"/>
        <v>0</v>
      </c>
      <c r="AO66" s="39">
        <f t="shared" si="44"/>
        <v>0</v>
      </c>
      <c r="AP66" s="39">
        <f t="shared" si="44"/>
        <v>0</v>
      </c>
      <c r="AQ66" s="39">
        <f t="shared" si="44"/>
        <v>0</v>
      </c>
      <c r="AR66" s="39">
        <f t="shared" si="44"/>
        <v>0</v>
      </c>
      <c r="AS66" s="39">
        <f t="shared" si="44"/>
        <v>0</v>
      </c>
      <c r="AT66" s="39">
        <f t="shared" si="44"/>
        <v>0</v>
      </c>
      <c r="AU66" s="39">
        <f t="shared" si="44"/>
        <v>0</v>
      </c>
      <c r="AV66" s="39">
        <f t="shared" si="44"/>
        <v>0</v>
      </c>
      <c r="AW66" s="39">
        <f t="shared" si="44"/>
        <v>0</v>
      </c>
      <c r="AX66" s="39">
        <f t="shared" si="44"/>
        <v>0</v>
      </c>
      <c r="AY66" s="39">
        <f t="shared" si="44"/>
        <v>0</v>
      </c>
      <c r="AZ66" s="39">
        <f t="shared" si="44"/>
        <v>0</v>
      </c>
      <c r="BA66" s="39">
        <f t="shared" si="44"/>
        <v>0</v>
      </c>
      <c r="BB66" s="39">
        <f t="shared" si="44"/>
        <v>0</v>
      </c>
      <c r="BC66" s="39">
        <f t="shared" si="44"/>
        <v>0</v>
      </c>
      <c r="BD66" s="39">
        <f t="shared" si="44"/>
        <v>0</v>
      </c>
      <c r="BE66" s="39">
        <f t="shared" si="44"/>
        <v>0</v>
      </c>
      <c r="BF66" s="39">
        <f t="shared" si="44"/>
        <v>0</v>
      </c>
    </row>
    <row r="67" spans="1:58" s="39" customFormat="1" ht="24" customHeight="1" x14ac:dyDescent="0.35">
      <c r="A67" s="3"/>
      <c r="B67" s="244" t="s">
        <v>1192</v>
      </c>
      <c r="C67" s="245"/>
      <c r="D67" s="89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"/>
    </row>
    <row r="68" spans="1:58" s="39" customFormat="1" ht="24" customHeight="1" x14ac:dyDescent="0.35">
      <c r="A68" s="3"/>
      <c r="B68" s="246"/>
      <c r="C68" s="247"/>
      <c r="D68" s="90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"/>
    </row>
    <row r="69" spans="1:58" s="39" customFormat="1" ht="24" customHeight="1" x14ac:dyDescent="0.35">
      <c r="A69" s="3"/>
      <c r="B69" s="246"/>
      <c r="C69" s="247"/>
      <c r="D69" s="90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"/>
    </row>
    <row r="70" spans="1:58" s="39" customFormat="1" ht="24" customHeight="1" x14ac:dyDescent="0.35">
      <c r="A70" s="3"/>
      <c r="B70" s="248"/>
      <c r="C70" s="249"/>
      <c r="D70" s="91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"/>
    </row>
    <row r="71" spans="1:58" s="39" customFormat="1" ht="24" customHeight="1" x14ac:dyDescent="0.35">
      <c r="A71" s="47"/>
      <c r="B71" s="113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25"/>
    </row>
    <row r="72" spans="1:58" s="39" customFormat="1" ht="24" customHeight="1" x14ac:dyDescent="0.35">
      <c r="A72" s="47"/>
      <c r="B72" s="115"/>
      <c r="C72" s="88" t="s">
        <v>1169</v>
      </c>
      <c r="D72" s="80" t="s">
        <v>1170</v>
      </c>
      <c r="E72" s="80" t="s">
        <v>1209</v>
      </c>
      <c r="F72" s="72"/>
      <c r="G72" s="68"/>
      <c r="H72" s="69"/>
      <c r="I72" s="69"/>
      <c r="J72" s="80" t="s">
        <v>1169</v>
      </c>
      <c r="K72" s="80"/>
      <c r="L72" s="80" t="s">
        <v>1209</v>
      </c>
      <c r="M72" s="72"/>
      <c r="N72" s="116"/>
      <c r="O72" s="116"/>
      <c r="P72" s="25"/>
    </row>
    <row r="73" spans="1:58" s="39" customFormat="1" ht="24" customHeight="1" x14ac:dyDescent="0.3">
      <c r="A73" s="47"/>
      <c r="B73" s="115"/>
      <c r="C73" s="81" t="s">
        <v>4</v>
      </c>
      <c r="D73" s="82">
        <f>+U66+W66</f>
        <v>210</v>
      </c>
      <c r="E73" s="83">
        <f>(V66+X66)/100000</f>
        <v>0.62081963999999989</v>
      </c>
      <c r="F73" s="72"/>
      <c r="G73" s="70"/>
      <c r="H73" s="71"/>
      <c r="I73" s="71"/>
      <c r="J73" s="81" t="s">
        <v>1172</v>
      </c>
      <c r="K73" s="82"/>
      <c r="L73" s="83">
        <f>+(BC66+BD66)/100000</f>
        <v>0</v>
      </c>
      <c r="M73" s="72"/>
      <c r="N73" s="116"/>
      <c r="O73" s="116"/>
      <c r="P73" s="26"/>
    </row>
    <row r="74" spans="1:58" ht="24" customHeight="1" x14ac:dyDescent="0.3">
      <c r="A74" s="47"/>
      <c r="B74" s="117"/>
      <c r="C74" s="81" t="s">
        <v>1173</v>
      </c>
      <c r="D74" s="82">
        <f>+AC66+AE66</f>
        <v>0</v>
      </c>
      <c r="E74" s="83">
        <f>+(AD66+AF66)/100000</f>
        <v>0</v>
      </c>
      <c r="F74" s="72"/>
      <c r="G74" s="70"/>
      <c r="H74" s="71"/>
      <c r="I74" s="71"/>
      <c r="J74" s="81" t="s">
        <v>1205</v>
      </c>
      <c r="K74" s="82"/>
      <c r="L74" s="83">
        <f>+(BA66+BB66)/100000</f>
        <v>0</v>
      </c>
      <c r="M74" s="72"/>
      <c r="N74" s="118"/>
      <c r="O74" s="118"/>
      <c r="P74" s="26"/>
    </row>
    <row r="75" spans="1:58" s="20" customFormat="1" ht="24" customHeight="1" x14ac:dyDescent="0.35">
      <c r="A75" s="48"/>
      <c r="B75" s="119"/>
      <c r="C75" s="81" t="s">
        <v>1175</v>
      </c>
      <c r="D75" s="82">
        <f>+Y66+AA66</f>
        <v>0</v>
      </c>
      <c r="E75" s="83">
        <f>+(Z66+AB66)/100000</f>
        <v>0</v>
      </c>
      <c r="F75" s="114"/>
      <c r="G75" s="70"/>
      <c r="H75" s="71"/>
      <c r="I75" s="71"/>
      <c r="J75" s="81" t="s">
        <v>337</v>
      </c>
      <c r="K75" s="82"/>
      <c r="L75" s="83">
        <f>+(AS66+AT66)/100000</f>
        <v>0</v>
      </c>
      <c r="M75" s="114"/>
      <c r="N75" s="72"/>
      <c r="O75" s="72"/>
      <c r="P75" s="27"/>
    </row>
    <row r="76" spans="1:58" s="19" customFormat="1" ht="24" customHeight="1" x14ac:dyDescent="0.35">
      <c r="A76" s="49"/>
      <c r="B76" s="119"/>
      <c r="C76" s="81" t="s">
        <v>1177</v>
      </c>
      <c r="D76" s="82">
        <f>+AK66+AM66</f>
        <v>0</v>
      </c>
      <c r="E76" s="83">
        <f>+(AL66+AN66)/100000</f>
        <v>0</v>
      </c>
      <c r="F76" s="116"/>
      <c r="G76" s="70"/>
      <c r="H76" s="71"/>
      <c r="I76" s="71"/>
      <c r="J76" s="81" t="s">
        <v>275</v>
      </c>
      <c r="K76" s="82"/>
      <c r="L76" s="83">
        <f>+(AU66+AV66)/100000</f>
        <v>0</v>
      </c>
      <c r="M76" s="116"/>
      <c r="N76" s="72"/>
      <c r="O76" s="72"/>
      <c r="P76" s="28"/>
    </row>
    <row r="77" spans="1:58" s="19" customFormat="1" ht="24" customHeight="1" x14ac:dyDescent="0.35">
      <c r="A77" s="49"/>
      <c r="B77" s="119"/>
      <c r="C77" s="81" t="s">
        <v>1206</v>
      </c>
      <c r="D77" s="82">
        <f>+AG66+AI66</f>
        <v>0</v>
      </c>
      <c r="E77" s="83">
        <f>+(AH66+AJ66)/100000</f>
        <v>0</v>
      </c>
      <c r="F77" s="116"/>
      <c r="G77" s="70"/>
      <c r="H77" s="71"/>
      <c r="I77" s="71"/>
      <c r="J77" s="81" t="s">
        <v>1193</v>
      </c>
      <c r="K77" s="82"/>
      <c r="L77" s="84">
        <f>+(BE66+BF66)/100000</f>
        <v>0</v>
      </c>
      <c r="M77" s="116"/>
      <c r="N77" s="72"/>
      <c r="O77" s="72"/>
      <c r="P77" s="28"/>
    </row>
    <row r="78" spans="1:58" s="16" customFormat="1" ht="24" customHeight="1" x14ac:dyDescent="0.3">
      <c r="A78" s="50"/>
      <c r="B78" s="119"/>
      <c r="C78" s="85" t="s">
        <v>1196</v>
      </c>
      <c r="D78" s="86">
        <f>+AO66+AQ66</f>
        <v>0</v>
      </c>
      <c r="E78" s="87">
        <f>+(AP66+AR66)/100000</f>
        <v>0</v>
      </c>
      <c r="F78" s="72"/>
      <c r="G78" s="72"/>
      <c r="H78" s="72"/>
      <c r="I78" s="72"/>
      <c r="J78" s="85" t="s">
        <v>1210</v>
      </c>
      <c r="K78" s="86">
        <f>+AW66+AY66</f>
        <v>0</v>
      </c>
      <c r="L78" s="87">
        <f>+(AX66+AZ66)/100000</f>
        <v>0</v>
      </c>
      <c r="M78" s="120"/>
      <c r="N78" s="72"/>
      <c r="O78" s="72"/>
      <c r="P78" s="29"/>
    </row>
    <row r="79" spans="1:58" ht="24" customHeight="1" thickBot="1" x14ac:dyDescent="0.35">
      <c r="B79" s="236" t="str">
        <f>B16</f>
        <v>SAMBIT KUMAR DAS</v>
      </c>
      <c r="C79" s="175"/>
      <c r="D79" s="175"/>
      <c r="E79" s="175"/>
      <c r="F79" s="72"/>
      <c r="G79" s="72"/>
      <c r="H79" s="72"/>
      <c r="I79" s="72"/>
      <c r="J79" s="72"/>
      <c r="K79" s="72"/>
      <c r="L79" s="120"/>
      <c r="M79" s="120"/>
      <c r="N79" s="72"/>
      <c r="O79" s="72"/>
      <c r="P79" s="26"/>
    </row>
    <row r="80" spans="1:58" ht="24" customHeight="1" x14ac:dyDescent="0.3">
      <c r="B80" s="236"/>
      <c r="C80" s="175"/>
      <c r="D80" s="175"/>
      <c r="E80" s="175"/>
      <c r="F80" s="121" t="s">
        <v>1194</v>
      </c>
      <c r="G80" s="72"/>
      <c r="H80" s="72"/>
      <c r="I80" s="237"/>
      <c r="J80" s="238"/>
      <c r="K80" s="238"/>
      <c r="L80" s="238"/>
      <c r="M80" s="238"/>
      <c r="N80" s="238"/>
      <c r="O80" s="239"/>
      <c r="P80" s="26"/>
    </row>
    <row r="81" spans="1:16" ht="24" customHeight="1" thickBot="1" x14ac:dyDescent="0.25">
      <c r="B81" s="122" t="s">
        <v>1195</v>
      </c>
      <c r="C81" s="73"/>
      <c r="D81" s="73"/>
      <c r="E81" s="123"/>
      <c r="F81" s="130">
        <f>+E73+E74+E75+E76+E77+E78+L73+L74+L75+L76+L77+L78</f>
        <v>0.62081963999999989</v>
      </c>
      <c r="G81" s="124">
        <f>+F81*100000</f>
        <v>62081.963999999993</v>
      </c>
      <c r="H81" s="125"/>
      <c r="I81" s="240"/>
      <c r="J81" s="241"/>
      <c r="K81" s="241"/>
      <c r="L81" s="241"/>
      <c r="M81" s="241"/>
      <c r="N81" s="241"/>
      <c r="O81" s="242"/>
      <c r="P81" s="30"/>
    </row>
    <row r="82" spans="1:16" ht="24" hidden="1" customHeight="1" x14ac:dyDescent="0.2">
      <c r="F82" s="31">
        <f>+F81*100000</f>
        <v>62081.963999999993</v>
      </c>
      <c r="P82" s="32"/>
    </row>
    <row r="83" spans="1:16" ht="24" hidden="1" customHeight="1" x14ac:dyDescent="0.2">
      <c r="P83" s="32"/>
    </row>
    <row r="84" spans="1:16" ht="24" hidden="1" customHeight="1" x14ac:dyDescent="0.2">
      <c r="I84" s="53"/>
      <c r="P84" s="32"/>
    </row>
    <row r="85" spans="1:16" ht="24" hidden="1" customHeight="1" x14ac:dyDescent="0.2">
      <c r="H85" s="53"/>
      <c r="P85" s="32"/>
    </row>
    <row r="86" spans="1:16" ht="24" hidden="1" customHeight="1" x14ac:dyDescent="0.2">
      <c r="F86" s="33"/>
      <c r="I86" s="53"/>
      <c r="J86" s="54"/>
      <c r="K86" s="54"/>
      <c r="L86" s="55"/>
      <c r="M86" s="55"/>
      <c r="O86" s="53"/>
    </row>
    <row r="87" spans="1:16" ht="24" hidden="1" customHeight="1" x14ac:dyDescent="0.2">
      <c r="F87" s="33"/>
      <c r="I87" s="53"/>
      <c r="M87" s="55"/>
      <c r="O87" s="53"/>
    </row>
    <row r="88" spans="1:16" ht="24" hidden="1" customHeight="1" x14ac:dyDescent="0.2">
      <c r="F88" s="33"/>
      <c r="I88" s="53"/>
      <c r="J88" s="54"/>
      <c r="K88" s="54"/>
      <c r="M88" s="55"/>
      <c r="O88" s="53"/>
    </row>
    <row r="89" spans="1:16" ht="24" hidden="1" customHeight="1" x14ac:dyDescent="0.2">
      <c r="C89" s="34"/>
      <c r="D89" s="34"/>
      <c r="E89" s="34"/>
      <c r="F89" s="33"/>
      <c r="G89" s="34"/>
      <c r="I89" s="53"/>
      <c r="J89" s="56"/>
      <c r="K89" s="56"/>
      <c r="L89" s="56"/>
      <c r="M89" s="55"/>
      <c r="O89" s="53"/>
    </row>
    <row r="90" spans="1:16" ht="24" hidden="1" customHeight="1" x14ac:dyDescent="0.2">
      <c r="C90" s="34"/>
      <c r="D90" s="34"/>
      <c r="E90" s="34"/>
      <c r="F90" s="33"/>
      <c r="G90" s="34"/>
      <c r="I90" s="53"/>
      <c r="J90" s="56"/>
      <c r="K90" s="56"/>
      <c r="L90" s="56"/>
      <c r="M90" s="55"/>
      <c r="O90" s="53"/>
    </row>
    <row r="91" spans="1:16" ht="24" hidden="1" customHeight="1" x14ac:dyDescent="0.2">
      <c r="C91" s="34"/>
      <c r="D91" s="34"/>
      <c r="E91" s="34"/>
      <c r="F91" s="35"/>
      <c r="G91" s="34"/>
      <c r="I91" s="53"/>
      <c r="J91" s="56"/>
      <c r="K91" s="56"/>
      <c r="L91" s="56"/>
      <c r="M91" s="55"/>
      <c r="O91" s="53"/>
    </row>
    <row r="92" spans="1:16" ht="24" hidden="1" customHeight="1" x14ac:dyDescent="0.2">
      <c r="C92" s="34"/>
      <c r="D92" s="34"/>
      <c r="E92" s="34"/>
      <c r="F92" s="35"/>
      <c r="G92" s="34"/>
      <c r="I92" s="53"/>
      <c r="J92" s="57"/>
      <c r="K92" s="57"/>
      <c r="L92" s="56"/>
      <c r="M92" s="55"/>
      <c r="O92" s="53"/>
    </row>
    <row r="93" spans="1:16" s="38" customFormat="1" ht="24" hidden="1" customHeight="1" x14ac:dyDescent="0.2">
      <c r="A93" s="3"/>
      <c r="B93" s="3"/>
      <c r="C93" s="34"/>
      <c r="D93" s="34"/>
      <c r="E93" s="34"/>
      <c r="F93" s="35"/>
      <c r="G93" s="34"/>
      <c r="H93" s="47"/>
      <c r="I93" s="53"/>
      <c r="J93" s="56"/>
      <c r="K93" s="56"/>
      <c r="L93" s="56"/>
      <c r="M93" s="55"/>
      <c r="N93" s="47"/>
      <c r="O93" s="53"/>
      <c r="P93" s="6"/>
    </row>
    <row r="94" spans="1:16" s="38" customFormat="1" ht="24" hidden="1" customHeight="1" x14ac:dyDescent="0.2">
      <c r="A94" s="3"/>
      <c r="B94" s="3"/>
      <c r="C94" s="34"/>
      <c r="D94" s="34"/>
      <c r="E94" s="34"/>
      <c r="F94" s="35"/>
      <c r="G94" s="34"/>
      <c r="H94" s="47"/>
      <c r="I94" s="53"/>
      <c r="J94" s="56"/>
      <c r="K94" s="56"/>
      <c r="L94" s="56"/>
      <c r="M94" s="55"/>
      <c r="N94" s="47"/>
      <c r="O94" s="53"/>
      <c r="P94" s="6"/>
    </row>
    <row r="95" spans="1:16" s="38" customFormat="1" ht="24" hidden="1" customHeight="1" x14ac:dyDescent="0.2">
      <c r="A95" s="3"/>
      <c r="B95" s="3"/>
      <c r="C95" s="3"/>
      <c r="D95" s="3"/>
      <c r="E95" s="3"/>
      <c r="F95" s="35"/>
      <c r="G95" s="34"/>
      <c r="H95" s="47"/>
      <c r="I95" s="53"/>
      <c r="J95" s="51"/>
      <c r="K95" s="51"/>
      <c r="L95" s="52"/>
      <c r="M95" s="55"/>
      <c r="N95" s="47"/>
      <c r="O95" s="53"/>
      <c r="P95" s="6"/>
    </row>
    <row r="96" spans="1:16" s="38" customFormat="1" ht="24" hidden="1" customHeight="1" x14ac:dyDescent="0.2">
      <c r="A96" s="3"/>
      <c r="B96" s="3"/>
      <c r="C96" s="3"/>
      <c r="D96" s="3"/>
      <c r="E96" s="3"/>
      <c r="F96" s="31"/>
      <c r="G96" s="3"/>
      <c r="H96" s="47"/>
      <c r="I96" s="53"/>
      <c r="J96" s="51"/>
      <c r="K96" s="51"/>
      <c r="L96" s="52"/>
      <c r="M96" s="55"/>
      <c r="N96" s="47"/>
      <c r="O96" s="53"/>
      <c r="P96" s="6"/>
    </row>
    <row r="97" spans="1:16" s="38" customFormat="1" ht="24" hidden="1" customHeight="1" x14ac:dyDescent="0.2">
      <c r="A97" s="3"/>
      <c r="B97" s="3"/>
      <c r="C97" s="3"/>
      <c r="D97" s="3"/>
      <c r="E97" s="3"/>
      <c r="F97" s="3"/>
      <c r="G97" s="3"/>
      <c r="H97" s="47"/>
      <c r="I97" s="47"/>
      <c r="J97" s="51"/>
      <c r="K97" s="51"/>
      <c r="L97" s="52"/>
      <c r="M97" s="55"/>
      <c r="N97" s="47"/>
      <c r="O97" s="53"/>
      <c r="P97" s="6"/>
    </row>
    <row r="98" spans="1:16" s="38" customFormat="1" ht="24" hidden="1" customHeight="1" x14ac:dyDescent="0.2">
      <c r="A98" s="3"/>
      <c r="B98" s="3"/>
      <c r="C98" s="3"/>
      <c r="D98" s="3"/>
      <c r="E98" s="3"/>
      <c r="F98" s="3"/>
      <c r="G98" s="3"/>
      <c r="H98" s="47"/>
      <c r="I98" s="47"/>
      <c r="J98" s="51"/>
      <c r="K98" s="51"/>
      <c r="L98" s="52"/>
      <c r="M98" s="52"/>
      <c r="N98" s="47"/>
      <c r="O98" s="47"/>
      <c r="P98" s="6"/>
    </row>
    <row r="99" spans="1:16" s="38" customFormat="1" ht="24" hidden="1" customHeight="1" x14ac:dyDescent="0.2">
      <c r="A99" s="3"/>
      <c r="B99" s="3"/>
      <c r="C99" s="4"/>
      <c r="D99" s="4"/>
      <c r="E99" s="3"/>
      <c r="F99" s="3"/>
      <c r="G99" s="3"/>
      <c r="H99" s="47"/>
      <c r="I99" s="47"/>
      <c r="J99" s="51"/>
      <c r="K99" s="51"/>
      <c r="L99" s="52"/>
      <c r="M99" s="52"/>
      <c r="N99" s="47"/>
      <c r="O99" s="47"/>
      <c r="P99" s="6"/>
    </row>
    <row r="100" spans="1:16" s="38" customFormat="1" ht="24" hidden="1" customHeight="1" x14ac:dyDescent="0.2">
      <c r="A100" s="3"/>
      <c r="B100" s="36"/>
      <c r="C100" s="37"/>
      <c r="D100" s="37"/>
      <c r="E100" s="36"/>
      <c r="F100" s="36"/>
      <c r="G100" s="36"/>
      <c r="H100" s="47"/>
      <c r="I100" s="47"/>
      <c r="J100" s="51"/>
      <c r="K100" s="51"/>
      <c r="L100" s="52"/>
      <c r="M100" s="52"/>
      <c r="N100" s="47"/>
      <c r="O100" s="47"/>
      <c r="P100" s="6"/>
    </row>
    <row r="101" spans="1:16" s="38" customFormat="1" ht="24" hidden="1" customHeight="1" x14ac:dyDescent="0.2">
      <c r="A101" s="3"/>
      <c r="B101" s="36"/>
      <c r="C101" s="37"/>
      <c r="D101" s="37"/>
      <c r="E101" s="36"/>
      <c r="F101" s="36"/>
      <c r="G101" s="36"/>
      <c r="H101" s="47"/>
      <c r="I101" s="47"/>
      <c r="J101" s="51"/>
      <c r="K101" s="51"/>
      <c r="L101" s="52"/>
      <c r="M101" s="52"/>
      <c r="N101" s="47"/>
      <c r="O101" s="47"/>
      <c r="P101" s="6"/>
    </row>
    <row r="102" spans="1:16" s="38" customFormat="1" ht="24" hidden="1" customHeight="1" x14ac:dyDescent="0.2">
      <c r="A102" s="3"/>
      <c r="B102" s="36"/>
      <c r="C102" s="37"/>
      <c r="D102" s="37"/>
      <c r="E102" s="36"/>
      <c r="F102" s="36"/>
      <c r="G102" s="36"/>
      <c r="H102" s="47"/>
      <c r="I102" s="47"/>
      <c r="J102" s="51"/>
      <c r="K102" s="51"/>
      <c r="L102" s="52"/>
      <c r="M102" s="52"/>
      <c r="N102" s="47"/>
      <c r="O102" s="47"/>
      <c r="P102" s="6"/>
    </row>
    <row r="103" spans="1:16" s="38" customFormat="1" ht="24" hidden="1" customHeight="1" x14ac:dyDescent="0.2">
      <c r="A103" s="3"/>
      <c r="B103" s="36"/>
      <c r="C103" s="37"/>
      <c r="D103" s="37"/>
      <c r="E103" s="36"/>
      <c r="F103" s="36"/>
      <c r="G103" s="36"/>
      <c r="H103" s="47"/>
      <c r="I103" s="47"/>
      <c r="J103" s="51"/>
      <c r="K103" s="51"/>
      <c r="L103" s="52"/>
      <c r="M103" s="52"/>
      <c r="N103" s="47"/>
      <c r="O103" s="47"/>
      <c r="P103" s="6"/>
    </row>
    <row r="104" spans="1:16" s="38" customFormat="1" ht="24" hidden="1" customHeight="1" x14ac:dyDescent="0.2">
      <c r="A104" s="3"/>
      <c r="B104" s="36"/>
      <c r="C104" s="37"/>
      <c r="D104" s="37"/>
      <c r="E104" s="36"/>
      <c r="F104" s="36"/>
      <c r="G104" s="36"/>
      <c r="H104" s="47"/>
      <c r="I104" s="47"/>
      <c r="J104" s="51"/>
      <c r="K104" s="51"/>
      <c r="L104" s="52"/>
      <c r="M104" s="52"/>
      <c r="N104" s="47"/>
      <c r="O104" s="47"/>
      <c r="P104" s="6"/>
    </row>
    <row r="105" spans="1:16" s="38" customFormat="1" ht="24" hidden="1" customHeight="1" x14ac:dyDescent="0.2">
      <c r="A105" s="3"/>
      <c r="B105" s="36"/>
      <c r="C105" s="37"/>
      <c r="D105" s="37"/>
      <c r="E105" s="36"/>
      <c r="F105" s="36"/>
      <c r="G105" s="36"/>
      <c r="H105" s="47"/>
      <c r="I105" s="47"/>
      <c r="J105" s="51"/>
      <c r="K105" s="51"/>
      <c r="L105" s="52"/>
      <c r="M105" s="52"/>
      <c r="N105" s="47"/>
      <c r="O105" s="47"/>
      <c r="P105" s="6"/>
    </row>
    <row r="106" spans="1:16" s="38" customFormat="1" ht="24" hidden="1" customHeight="1" x14ac:dyDescent="0.2">
      <c r="A106" s="3"/>
      <c r="B106" s="36"/>
      <c r="C106" s="37"/>
      <c r="D106" s="37"/>
      <c r="E106" s="36"/>
      <c r="F106" s="36"/>
      <c r="G106" s="36"/>
      <c r="H106" s="47"/>
      <c r="I106" s="47"/>
      <c r="J106" s="51"/>
      <c r="K106" s="51"/>
      <c r="L106" s="52"/>
      <c r="M106" s="52"/>
      <c r="N106" s="47"/>
      <c r="O106" s="47"/>
      <c r="P106" s="6"/>
    </row>
    <row r="107" spans="1:16" s="38" customFormat="1" ht="24" hidden="1" customHeight="1" x14ac:dyDescent="0.2">
      <c r="A107" s="3"/>
      <c r="B107" s="36"/>
      <c r="C107" s="37"/>
      <c r="D107" s="37"/>
      <c r="E107" s="36"/>
      <c r="F107" s="36"/>
      <c r="G107" s="36"/>
      <c r="H107" s="47"/>
      <c r="I107" s="47"/>
      <c r="J107" s="51"/>
      <c r="K107" s="51"/>
      <c r="L107" s="52"/>
      <c r="M107" s="52"/>
      <c r="N107" s="47"/>
      <c r="O107" s="47"/>
      <c r="P107" s="6"/>
    </row>
    <row r="108" spans="1:16" s="38" customFormat="1" ht="24" hidden="1" customHeight="1" x14ac:dyDescent="0.2">
      <c r="A108" s="3"/>
      <c r="B108" s="36"/>
      <c r="C108" s="37"/>
      <c r="D108" s="37"/>
      <c r="E108" s="36"/>
      <c r="F108" s="36"/>
      <c r="G108" s="36"/>
      <c r="H108" s="47"/>
      <c r="I108" s="47"/>
      <c r="J108" s="51"/>
      <c r="K108" s="51"/>
      <c r="L108" s="52"/>
      <c r="M108" s="52"/>
      <c r="N108" s="47"/>
      <c r="O108" s="47"/>
      <c r="P108" s="6"/>
    </row>
    <row r="109" spans="1:16" s="38" customFormat="1" ht="24" hidden="1" customHeight="1" x14ac:dyDescent="0.2">
      <c r="A109" s="3"/>
      <c r="B109" s="36"/>
      <c r="C109" s="37"/>
      <c r="D109" s="37"/>
      <c r="E109" s="36"/>
      <c r="F109" s="36"/>
      <c r="G109" s="36"/>
      <c r="H109" s="47"/>
      <c r="I109" s="47"/>
      <c r="J109" s="51"/>
      <c r="K109" s="51"/>
      <c r="L109" s="52"/>
      <c r="M109" s="52"/>
      <c r="N109" s="47"/>
      <c r="O109" s="47"/>
      <c r="P109" s="6"/>
    </row>
    <row r="110" spans="1:16" s="38" customFormat="1" ht="24" hidden="1" customHeight="1" x14ac:dyDescent="0.2">
      <c r="A110" s="3"/>
      <c r="B110" s="36"/>
      <c r="C110" s="37"/>
      <c r="D110" s="37"/>
      <c r="E110" s="36"/>
      <c r="F110" s="36"/>
      <c r="G110" s="36"/>
      <c r="H110" s="47"/>
      <c r="I110" s="47"/>
      <c r="J110" s="51"/>
      <c r="K110" s="51"/>
      <c r="L110" s="52"/>
      <c r="M110" s="52"/>
      <c r="N110" s="47"/>
      <c r="O110" s="47"/>
      <c r="P110" s="6"/>
    </row>
    <row r="111" spans="1:16" s="38" customFormat="1" ht="24" hidden="1" customHeight="1" x14ac:dyDescent="0.2">
      <c r="A111" s="3"/>
      <c r="B111" s="36"/>
      <c r="C111" s="37"/>
      <c r="D111" s="37"/>
      <c r="E111" s="36"/>
      <c r="F111" s="36"/>
      <c r="G111" s="36"/>
      <c r="H111" s="47"/>
      <c r="I111" s="47"/>
      <c r="J111" s="51"/>
      <c r="K111" s="51"/>
      <c r="L111" s="52"/>
      <c r="M111" s="52"/>
      <c r="N111" s="47"/>
      <c r="O111" s="47"/>
      <c r="P111" s="6"/>
    </row>
    <row r="112" spans="1:16" s="38" customFormat="1" ht="24" hidden="1" customHeight="1" x14ac:dyDescent="0.2">
      <c r="A112" s="3"/>
      <c r="B112" s="36"/>
      <c r="C112" s="37"/>
      <c r="D112" s="37"/>
      <c r="E112" s="36"/>
      <c r="F112" s="36"/>
      <c r="G112" s="36"/>
      <c r="H112" s="47"/>
      <c r="I112" s="47"/>
      <c r="J112" s="51"/>
      <c r="K112" s="51"/>
      <c r="L112" s="52"/>
      <c r="M112" s="52"/>
      <c r="N112" s="47"/>
      <c r="O112" s="47"/>
      <c r="P112" s="6"/>
    </row>
    <row r="113" spans="1:16" s="38" customFormat="1" ht="24" hidden="1" customHeight="1" x14ac:dyDescent="0.2">
      <c r="A113" s="3"/>
      <c r="B113" s="36"/>
      <c r="C113" s="37"/>
      <c r="D113" s="37"/>
      <c r="E113" s="36"/>
      <c r="F113" s="36"/>
      <c r="G113" s="36"/>
      <c r="H113" s="47"/>
      <c r="I113" s="47"/>
      <c r="J113" s="51"/>
      <c r="K113" s="51"/>
      <c r="L113" s="52"/>
      <c r="M113" s="52"/>
      <c r="N113" s="47"/>
      <c r="O113" s="47"/>
      <c r="P113" s="6"/>
    </row>
    <row r="114" spans="1:16" s="38" customFormat="1" ht="24" hidden="1" customHeight="1" x14ac:dyDescent="0.2">
      <c r="A114" s="3"/>
      <c r="B114" s="36"/>
      <c r="C114" s="37"/>
      <c r="D114" s="37"/>
      <c r="E114" s="36"/>
      <c r="F114" s="36"/>
      <c r="G114" s="36"/>
      <c r="H114" s="47"/>
      <c r="I114" s="47"/>
      <c r="J114" s="51"/>
      <c r="K114" s="51"/>
      <c r="L114" s="52"/>
      <c r="M114" s="52"/>
      <c r="N114" s="47"/>
      <c r="O114" s="47"/>
      <c r="P114" s="6"/>
    </row>
    <row r="115" spans="1:16" s="38" customFormat="1" ht="24" hidden="1" customHeight="1" x14ac:dyDescent="0.2">
      <c r="A115" s="3"/>
      <c r="B115" s="36"/>
      <c r="C115" s="37"/>
      <c r="D115" s="37"/>
      <c r="E115" s="36"/>
      <c r="F115" s="36"/>
      <c r="G115" s="36"/>
      <c r="H115" s="47"/>
      <c r="I115" s="47"/>
      <c r="J115" s="51"/>
      <c r="K115" s="51"/>
      <c r="L115" s="52"/>
      <c r="M115" s="52"/>
      <c r="N115" s="47"/>
      <c r="O115" s="47"/>
      <c r="P115" s="6"/>
    </row>
    <row r="116" spans="1:16" s="38" customFormat="1" ht="24" hidden="1" customHeight="1" x14ac:dyDescent="0.2">
      <c r="A116" s="3"/>
      <c r="B116" s="36"/>
      <c r="C116" s="37"/>
      <c r="D116" s="37"/>
      <c r="E116" s="36"/>
      <c r="F116" s="36"/>
      <c r="G116" s="36"/>
      <c r="H116" s="47"/>
      <c r="I116" s="47"/>
      <c r="J116" s="51"/>
      <c r="K116" s="51"/>
      <c r="L116" s="52"/>
      <c r="M116" s="52"/>
      <c r="N116" s="47"/>
      <c r="O116" s="47"/>
      <c r="P116" s="6"/>
    </row>
    <row r="117" spans="1:16" s="38" customFormat="1" ht="24" hidden="1" customHeight="1" x14ac:dyDescent="0.2">
      <c r="A117" s="3"/>
      <c r="B117" s="36"/>
      <c r="C117" s="37"/>
      <c r="D117" s="37"/>
      <c r="E117" s="36"/>
      <c r="F117" s="36"/>
      <c r="G117" s="36"/>
      <c r="H117" s="47"/>
      <c r="I117" s="47"/>
      <c r="J117" s="51"/>
      <c r="K117" s="51"/>
      <c r="L117" s="52"/>
      <c r="M117" s="52"/>
      <c r="N117" s="47"/>
      <c r="O117" s="47"/>
      <c r="P117" s="6"/>
    </row>
    <row r="118" spans="1:16" s="38" customFormat="1" ht="24" hidden="1" customHeight="1" x14ac:dyDescent="0.2">
      <c r="A118" s="3"/>
      <c r="B118" s="36"/>
      <c r="C118" s="37"/>
      <c r="D118" s="37"/>
      <c r="E118" s="36"/>
      <c r="F118" s="36"/>
      <c r="G118" s="36"/>
      <c r="H118" s="47"/>
      <c r="I118" s="47"/>
      <c r="J118" s="51"/>
      <c r="K118" s="51"/>
      <c r="L118" s="52"/>
      <c r="M118" s="52"/>
      <c r="N118" s="47"/>
      <c r="O118" s="47"/>
      <c r="P118" s="6"/>
    </row>
    <row r="119" spans="1:16" s="38" customFormat="1" ht="24" hidden="1" customHeight="1" x14ac:dyDescent="0.2">
      <c r="A119" s="3"/>
      <c r="B119" s="36"/>
      <c r="C119" s="37"/>
      <c r="D119" s="37"/>
      <c r="E119" s="36"/>
      <c r="F119" s="36"/>
      <c r="G119" s="36"/>
      <c r="H119" s="47"/>
      <c r="I119" s="47"/>
      <c r="J119" s="51"/>
      <c r="K119" s="51"/>
      <c r="L119" s="52"/>
      <c r="M119" s="52"/>
      <c r="N119" s="47"/>
      <c r="O119" s="47"/>
      <c r="P119" s="6"/>
    </row>
    <row r="120" spans="1:16" s="38" customFormat="1" ht="24" hidden="1" customHeight="1" x14ac:dyDescent="0.2">
      <c r="A120" s="3"/>
      <c r="B120" s="36"/>
      <c r="C120" s="37"/>
      <c r="D120" s="37"/>
      <c r="E120" s="36"/>
      <c r="F120" s="36"/>
      <c r="G120" s="36"/>
      <c r="H120" s="47"/>
      <c r="I120" s="47"/>
      <c r="J120" s="51"/>
      <c r="K120" s="51"/>
      <c r="L120" s="52"/>
      <c r="M120" s="52"/>
      <c r="N120" s="47"/>
      <c r="O120" s="47"/>
      <c r="P120" s="6"/>
    </row>
    <row r="121" spans="1:16" s="38" customFormat="1" ht="24" hidden="1" customHeight="1" x14ac:dyDescent="0.2">
      <c r="A121" s="3"/>
      <c r="B121" s="36"/>
      <c r="C121" s="37"/>
      <c r="D121" s="37"/>
      <c r="E121" s="36"/>
      <c r="F121" s="36"/>
      <c r="G121" s="36"/>
      <c r="H121" s="47"/>
      <c r="I121" s="47"/>
      <c r="J121" s="51"/>
      <c r="K121" s="51"/>
      <c r="L121" s="52"/>
      <c r="M121" s="52"/>
      <c r="N121" s="47"/>
      <c r="O121" s="47"/>
      <c r="P121" s="6"/>
    </row>
    <row r="122" spans="1:16" s="38" customFormat="1" ht="24" hidden="1" customHeight="1" x14ac:dyDescent="0.2">
      <c r="A122" s="3"/>
      <c r="B122" s="36"/>
      <c r="C122" s="37"/>
      <c r="D122" s="37"/>
      <c r="E122" s="36"/>
      <c r="F122" s="36"/>
      <c r="G122" s="36"/>
      <c r="H122" s="47"/>
      <c r="I122" s="47"/>
      <c r="J122" s="51"/>
      <c r="K122" s="51"/>
      <c r="L122" s="52"/>
      <c r="M122" s="52"/>
      <c r="N122" s="47"/>
      <c r="O122" s="47"/>
      <c r="P122" s="6"/>
    </row>
    <row r="123" spans="1:16" s="38" customFormat="1" ht="24" hidden="1" customHeight="1" x14ac:dyDescent="0.2">
      <c r="A123" s="3"/>
      <c r="B123" s="36"/>
      <c r="C123" s="37"/>
      <c r="D123" s="37"/>
      <c r="E123" s="36"/>
      <c r="F123" s="36"/>
      <c r="G123" s="36"/>
      <c r="H123" s="47"/>
      <c r="I123" s="47"/>
      <c r="J123" s="51"/>
      <c r="K123" s="51"/>
      <c r="L123" s="52"/>
      <c r="M123" s="52"/>
      <c r="N123" s="47"/>
      <c r="O123" s="47"/>
      <c r="P123" s="6"/>
    </row>
    <row r="124" spans="1:16" s="38" customFormat="1" ht="24" hidden="1" customHeight="1" x14ac:dyDescent="0.2">
      <c r="A124" s="3"/>
      <c r="B124" s="36"/>
      <c r="C124" s="37"/>
      <c r="D124" s="37"/>
      <c r="E124" s="36"/>
      <c r="F124" s="36"/>
      <c r="G124" s="36"/>
      <c r="H124" s="47"/>
      <c r="I124" s="47"/>
      <c r="J124" s="51"/>
      <c r="K124" s="51"/>
      <c r="L124" s="52"/>
      <c r="M124" s="52"/>
      <c r="N124" s="47"/>
      <c r="O124" s="47"/>
      <c r="P124" s="6"/>
    </row>
    <row r="125" spans="1:16" s="38" customFormat="1" ht="24" hidden="1" customHeight="1" x14ac:dyDescent="0.2">
      <c r="A125" s="3"/>
      <c r="B125" s="36"/>
      <c r="C125" s="37"/>
      <c r="D125" s="37"/>
      <c r="E125" s="36"/>
      <c r="F125" s="36"/>
      <c r="G125" s="36"/>
      <c r="H125" s="47"/>
      <c r="I125" s="47"/>
      <c r="J125" s="51"/>
      <c r="K125" s="51"/>
      <c r="L125" s="52"/>
      <c r="M125" s="52"/>
      <c r="N125" s="47"/>
      <c r="O125" s="47"/>
      <c r="P125" s="6"/>
    </row>
    <row r="126" spans="1:16" s="38" customFormat="1" ht="24" hidden="1" customHeight="1" x14ac:dyDescent="0.2">
      <c r="A126" s="3"/>
      <c r="B126" s="36"/>
      <c r="C126" s="37"/>
      <c r="D126" s="37"/>
      <c r="E126" s="36"/>
      <c r="F126" s="36"/>
      <c r="G126" s="36"/>
      <c r="H126" s="47"/>
      <c r="I126" s="47"/>
      <c r="J126" s="51"/>
      <c r="K126" s="51"/>
      <c r="L126" s="52"/>
      <c r="M126" s="52"/>
      <c r="N126" s="47"/>
      <c r="O126" s="47"/>
      <c r="P126" s="6"/>
    </row>
    <row r="127" spans="1:16" s="38" customFormat="1" ht="24" hidden="1" customHeight="1" x14ac:dyDescent="0.2">
      <c r="A127" s="3"/>
      <c r="B127" s="36"/>
      <c r="C127" s="37"/>
      <c r="D127" s="37"/>
      <c r="E127" s="36"/>
      <c r="F127" s="36"/>
      <c r="G127" s="36"/>
      <c r="H127" s="47"/>
      <c r="I127" s="47"/>
      <c r="J127" s="51"/>
      <c r="K127" s="51"/>
      <c r="L127" s="52"/>
      <c r="M127" s="52"/>
      <c r="N127" s="47"/>
      <c r="O127" s="47"/>
      <c r="P127" s="6"/>
    </row>
    <row r="128" spans="1:16" s="38" customFormat="1" ht="24" hidden="1" customHeight="1" x14ac:dyDescent="0.2">
      <c r="A128" s="3"/>
      <c r="B128" s="36"/>
      <c r="C128" s="37"/>
      <c r="D128" s="37"/>
      <c r="E128" s="36"/>
      <c r="F128" s="36"/>
      <c r="G128" s="36"/>
      <c r="H128" s="47"/>
      <c r="I128" s="47"/>
      <c r="J128" s="51"/>
      <c r="K128" s="51"/>
      <c r="L128" s="52"/>
      <c r="M128" s="52"/>
      <c r="N128" s="47"/>
      <c r="O128" s="47"/>
      <c r="P128" s="6"/>
    </row>
    <row r="129" spans="1:16" s="38" customFormat="1" ht="24" hidden="1" customHeight="1" x14ac:dyDescent="0.2">
      <c r="A129" s="3"/>
      <c r="B129" s="36"/>
      <c r="C129" s="37"/>
      <c r="D129" s="37"/>
      <c r="E129" s="36"/>
      <c r="F129" s="36"/>
      <c r="G129" s="36"/>
      <c r="H129" s="47"/>
      <c r="I129" s="47"/>
      <c r="J129" s="51"/>
      <c r="K129" s="51"/>
      <c r="L129" s="52"/>
      <c r="M129" s="52"/>
      <c r="N129" s="47"/>
      <c r="O129" s="47"/>
      <c r="P129" s="6"/>
    </row>
    <row r="130" spans="1:16" s="38" customFormat="1" ht="24" hidden="1" customHeight="1" x14ac:dyDescent="0.2">
      <c r="A130" s="3"/>
      <c r="B130" s="36"/>
      <c r="C130" s="37"/>
      <c r="D130" s="37"/>
      <c r="E130" s="36"/>
      <c r="F130" s="36"/>
      <c r="G130" s="36"/>
      <c r="H130" s="47"/>
      <c r="I130" s="47"/>
      <c r="J130" s="51"/>
      <c r="K130" s="51"/>
      <c r="L130" s="52"/>
      <c r="M130" s="52"/>
      <c r="N130" s="47"/>
      <c r="O130" s="47"/>
      <c r="P130" s="6"/>
    </row>
    <row r="131" spans="1:16" s="38" customFormat="1" ht="24" hidden="1" customHeight="1" x14ac:dyDescent="0.2">
      <c r="A131" s="3"/>
      <c r="B131" s="36"/>
      <c r="C131" s="37"/>
      <c r="D131" s="37"/>
      <c r="E131" s="36"/>
      <c r="F131" s="36"/>
      <c r="G131" s="36"/>
      <c r="H131" s="47"/>
      <c r="I131" s="47"/>
      <c r="J131" s="51"/>
      <c r="K131" s="51"/>
      <c r="L131" s="52"/>
      <c r="M131" s="52"/>
      <c r="N131" s="47"/>
      <c r="O131" s="47"/>
      <c r="P131" s="6"/>
    </row>
    <row r="132" spans="1:16" s="38" customFormat="1" ht="24" hidden="1" customHeight="1" x14ac:dyDescent="0.2">
      <c r="A132" s="3"/>
      <c r="B132" s="36"/>
      <c r="C132" s="37"/>
      <c r="D132" s="37"/>
      <c r="E132" s="36"/>
      <c r="F132" s="36"/>
      <c r="G132" s="36"/>
      <c r="H132" s="47"/>
      <c r="I132" s="47"/>
      <c r="J132" s="51"/>
      <c r="K132" s="51"/>
      <c r="L132" s="52"/>
      <c r="M132" s="52"/>
      <c r="N132" s="47"/>
      <c r="O132" s="47"/>
      <c r="P132" s="6"/>
    </row>
    <row r="133" spans="1:16" s="38" customFormat="1" ht="24" hidden="1" customHeight="1" x14ac:dyDescent="0.2">
      <c r="A133" s="3"/>
      <c r="B133" s="36"/>
      <c r="C133" s="37"/>
      <c r="D133" s="37"/>
      <c r="E133" s="36"/>
      <c r="F133" s="36"/>
      <c r="G133" s="36"/>
      <c r="H133" s="47"/>
      <c r="I133" s="47"/>
      <c r="J133" s="51"/>
      <c r="K133" s="51"/>
      <c r="L133" s="52"/>
      <c r="M133" s="52"/>
      <c r="N133" s="47"/>
      <c r="O133" s="47"/>
      <c r="P133" s="6"/>
    </row>
    <row r="134" spans="1:16" s="38" customFormat="1" ht="24" hidden="1" customHeight="1" x14ac:dyDescent="0.2">
      <c r="A134" s="3"/>
      <c r="B134" s="36"/>
      <c r="C134" s="37"/>
      <c r="D134" s="37"/>
      <c r="E134" s="36"/>
      <c r="F134" s="36"/>
      <c r="G134" s="36"/>
      <c r="H134" s="47"/>
      <c r="I134" s="47"/>
      <c r="J134" s="51"/>
      <c r="K134" s="51"/>
      <c r="L134" s="52"/>
      <c r="M134" s="52"/>
      <c r="N134" s="47"/>
      <c r="O134" s="47"/>
      <c r="P134" s="6"/>
    </row>
    <row r="135" spans="1:16" s="38" customFormat="1" ht="24" hidden="1" customHeight="1" x14ac:dyDescent="0.2">
      <c r="A135" s="3"/>
      <c r="B135" s="36"/>
      <c r="C135" s="37"/>
      <c r="D135" s="37"/>
      <c r="E135" s="36"/>
      <c r="F135" s="36"/>
      <c r="G135" s="36"/>
      <c r="H135" s="47"/>
      <c r="I135" s="47"/>
      <c r="J135" s="51"/>
      <c r="K135" s="51"/>
      <c r="L135" s="52"/>
      <c r="M135" s="52"/>
      <c r="N135" s="47"/>
      <c r="O135" s="47"/>
      <c r="P135" s="6"/>
    </row>
    <row r="136" spans="1:16" s="38" customFormat="1" ht="24" hidden="1" customHeight="1" x14ac:dyDescent="0.2">
      <c r="A136" s="3"/>
      <c r="B136" s="36"/>
      <c r="C136" s="37"/>
      <c r="D136" s="37"/>
      <c r="E136" s="36"/>
      <c r="F136" s="36"/>
      <c r="G136" s="36"/>
      <c r="H136" s="47"/>
      <c r="I136" s="47"/>
      <c r="J136" s="51"/>
      <c r="K136" s="51"/>
      <c r="L136" s="52"/>
      <c r="M136" s="52"/>
      <c r="N136" s="47"/>
      <c r="O136" s="47"/>
      <c r="P136" s="6"/>
    </row>
    <row r="137" spans="1:16" s="38" customFormat="1" ht="24" hidden="1" customHeight="1" x14ac:dyDescent="0.2">
      <c r="A137" s="3"/>
      <c r="B137" s="36"/>
      <c r="C137" s="37"/>
      <c r="D137" s="37"/>
      <c r="E137" s="36"/>
      <c r="F137" s="36"/>
      <c r="G137" s="36"/>
      <c r="H137" s="47"/>
      <c r="I137" s="47"/>
      <c r="J137" s="51"/>
      <c r="K137" s="51"/>
      <c r="L137" s="52"/>
      <c r="M137" s="52"/>
      <c r="N137" s="47"/>
      <c r="O137" s="47"/>
      <c r="P137" s="6"/>
    </row>
    <row r="138" spans="1:16" s="38" customFormat="1" ht="24" hidden="1" customHeight="1" x14ac:dyDescent="0.2">
      <c r="A138" s="3"/>
      <c r="B138" s="36"/>
      <c r="C138" s="37"/>
      <c r="D138" s="37"/>
      <c r="E138" s="36"/>
      <c r="F138" s="36"/>
      <c r="G138" s="36"/>
      <c r="H138" s="47"/>
      <c r="I138" s="47"/>
      <c r="J138" s="51"/>
      <c r="K138" s="51"/>
      <c r="L138" s="52"/>
      <c r="M138" s="52"/>
      <c r="N138" s="47"/>
      <c r="O138" s="47"/>
      <c r="P138" s="6"/>
    </row>
    <row r="139" spans="1:16" s="38" customFormat="1" ht="24" hidden="1" customHeight="1" x14ac:dyDescent="0.2">
      <c r="A139" s="3"/>
      <c r="B139" s="36"/>
      <c r="C139" s="37"/>
      <c r="D139" s="37"/>
      <c r="E139" s="36"/>
      <c r="F139" s="36"/>
      <c r="G139" s="36"/>
      <c r="H139" s="47"/>
      <c r="I139" s="47"/>
      <c r="J139" s="51"/>
      <c r="K139" s="51"/>
      <c r="L139" s="52"/>
      <c r="M139" s="52"/>
      <c r="N139" s="47"/>
      <c r="O139" s="47"/>
      <c r="P139" s="6"/>
    </row>
    <row r="140" spans="1:16" s="38" customFormat="1" ht="24" hidden="1" customHeight="1" x14ac:dyDescent="0.2">
      <c r="A140" s="3"/>
      <c r="B140" s="36"/>
      <c r="C140" s="37"/>
      <c r="D140" s="37"/>
      <c r="E140" s="36"/>
      <c r="F140" s="36"/>
      <c r="G140" s="36"/>
      <c r="H140" s="47"/>
      <c r="I140" s="47"/>
      <c r="J140" s="51"/>
      <c r="K140" s="51"/>
      <c r="L140" s="52"/>
      <c r="M140" s="52"/>
      <c r="N140" s="47"/>
      <c r="O140" s="47"/>
      <c r="P140" s="6"/>
    </row>
  </sheetData>
  <dataConsolidate/>
  <mergeCells count="133">
    <mergeCell ref="B79:E80"/>
    <mergeCell ref="I80:O81"/>
    <mergeCell ref="B66:O66"/>
    <mergeCell ref="B67:C70"/>
    <mergeCell ref="E67:O67"/>
    <mergeCell ref="E68:O68"/>
    <mergeCell ref="E69:O69"/>
    <mergeCell ref="E70:O70"/>
    <mergeCell ref="E63:F63"/>
    <mergeCell ref="L63:M63"/>
    <mergeCell ref="E64:F64"/>
    <mergeCell ref="L64:M64"/>
    <mergeCell ref="E65:F65"/>
    <mergeCell ref="L65:M65"/>
    <mergeCell ref="E60:F60"/>
    <mergeCell ref="L60:M60"/>
    <mergeCell ref="E61:F61"/>
    <mergeCell ref="L61:M61"/>
    <mergeCell ref="E62:F62"/>
    <mergeCell ref="L62:M62"/>
    <mergeCell ref="E57:F57"/>
    <mergeCell ref="L57:M57"/>
    <mergeCell ref="E58:F58"/>
    <mergeCell ref="L58:M58"/>
    <mergeCell ref="E59:F59"/>
    <mergeCell ref="L59:M59"/>
    <mergeCell ref="E54:F54"/>
    <mergeCell ref="L54:M54"/>
    <mergeCell ref="E55:F55"/>
    <mergeCell ref="L55:M55"/>
    <mergeCell ref="E56:F56"/>
    <mergeCell ref="L56:M56"/>
    <mergeCell ref="E51:F51"/>
    <mergeCell ref="L51:M51"/>
    <mergeCell ref="E52:F52"/>
    <mergeCell ref="L52:M52"/>
    <mergeCell ref="E53:F53"/>
    <mergeCell ref="L53:M53"/>
    <mergeCell ref="E48:F48"/>
    <mergeCell ref="L48:M48"/>
    <mergeCell ref="E49:F49"/>
    <mergeCell ref="L49:M49"/>
    <mergeCell ref="E50:F50"/>
    <mergeCell ref="L50:M50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E36:F36"/>
    <mergeCell ref="L36:M36"/>
    <mergeCell ref="E37:F37"/>
    <mergeCell ref="L37:M37"/>
    <mergeCell ref="E38:F38"/>
    <mergeCell ref="L38:M38"/>
    <mergeCell ref="E33:F33"/>
    <mergeCell ref="L33:M33"/>
    <mergeCell ref="E34:F34"/>
    <mergeCell ref="L34:M34"/>
    <mergeCell ref="E35:F35"/>
    <mergeCell ref="L35:M35"/>
    <mergeCell ref="E30:F30"/>
    <mergeCell ref="L30:M30"/>
    <mergeCell ref="E31:F31"/>
    <mergeCell ref="L31:M31"/>
    <mergeCell ref="E32:F32"/>
    <mergeCell ref="L32:M32"/>
    <mergeCell ref="E27:F27"/>
    <mergeCell ref="L27:M27"/>
    <mergeCell ref="E28:F28"/>
    <mergeCell ref="L28:M28"/>
    <mergeCell ref="E29:F29"/>
    <mergeCell ref="L29:M29"/>
    <mergeCell ref="E24:F24"/>
    <mergeCell ref="L24:M24"/>
    <mergeCell ref="E25:F25"/>
    <mergeCell ref="L25:M25"/>
    <mergeCell ref="E26:F26"/>
    <mergeCell ref="L26:M26"/>
    <mergeCell ref="E21:F21"/>
    <mergeCell ref="L21:M21"/>
    <mergeCell ref="E22:F22"/>
    <mergeCell ref="L22:M22"/>
    <mergeCell ref="E23:F23"/>
    <mergeCell ref="L23:M23"/>
    <mergeCell ref="E20:F20"/>
    <mergeCell ref="L20:M20"/>
    <mergeCell ref="B19:O19"/>
    <mergeCell ref="B16:E16"/>
    <mergeCell ref="I16:J17"/>
    <mergeCell ref="B17:E17"/>
    <mergeCell ref="B18:C18"/>
    <mergeCell ref="I18:J18"/>
    <mergeCell ref="K18:O18"/>
    <mergeCell ref="D18:F18"/>
    <mergeCell ref="B12:E12"/>
    <mergeCell ref="F12:H12"/>
    <mergeCell ref="I12:J12"/>
    <mergeCell ref="L12:O12"/>
    <mergeCell ref="B13:E13"/>
    <mergeCell ref="F13:H17"/>
    <mergeCell ref="I13:J15"/>
    <mergeCell ref="L13:O17"/>
    <mergeCell ref="B14:E14"/>
    <mergeCell ref="B15:E15"/>
    <mergeCell ref="B7:O7"/>
    <mergeCell ref="E8:J8"/>
    <mergeCell ref="O8:O11"/>
    <mergeCell ref="E9:J9"/>
    <mergeCell ref="E10:J10"/>
    <mergeCell ref="E11:J11"/>
    <mergeCell ref="B1:G1"/>
    <mergeCell ref="C3:F3"/>
    <mergeCell ref="E4:F4"/>
    <mergeCell ref="J4:L4"/>
    <mergeCell ref="M4:O4"/>
    <mergeCell ref="E5:F5"/>
    <mergeCell ref="J5:L5"/>
    <mergeCell ref="M5:O5"/>
    <mergeCell ref="L9:M9"/>
  </mergeCells>
  <conditionalFormatting sqref="F13:H17">
    <cfRule type="cellIs" dxfId="38" priority="126" stopIfTrue="1" operator="equal">
      <formula>"A"</formula>
    </cfRule>
  </conditionalFormatting>
  <conditionalFormatting sqref="G21:G65 N21:N65">
    <cfRule type="cellIs" dxfId="37" priority="127" stopIfTrue="1" operator="equal">
      <formula>"Nil"</formula>
    </cfRule>
  </conditionalFormatting>
  <conditionalFormatting sqref="B12:H12 B15:E15">
    <cfRule type="cellIs" dxfId="36" priority="128" stopIfTrue="1" operator="equal">
      <formula>"""A"""</formula>
    </cfRule>
  </conditionalFormatting>
  <conditionalFormatting sqref="B13:E14 B16:E17">
    <cfRule type="cellIs" dxfId="35" priority="129" stopIfTrue="1" operator="equal">
      <formula>"A"</formula>
    </cfRule>
  </conditionalFormatting>
  <conditionalFormatting sqref="L21:M65 E21:F65">
    <cfRule type="cellIs" dxfId="34" priority="131" stopIfTrue="1" operator="equal">
      <formula>"Krish"</formula>
    </cfRule>
  </conditionalFormatting>
  <conditionalFormatting sqref="H40:H65">
    <cfRule type="cellIs" dxfId="33" priority="117" stopIfTrue="1" operator="equal">
      <formula>"Nil"</formula>
    </cfRule>
  </conditionalFormatting>
  <conditionalFormatting sqref="C45:D65 D21:D44">
    <cfRule type="cellIs" dxfId="32" priority="39" stopIfTrue="1" operator="equal">
      <formula>"A"</formula>
    </cfRule>
  </conditionalFormatting>
  <conditionalFormatting sqref="C45:D65 D21:D44">
    <cfRule type="expression" dxfId="31" priority="40" stopIfTrue="1">
      <formula>(#REF!=18%)</formula>
    </cfRule>
  </conditionalFormatting>
  <conditionalFormatting sqref="D22:D65">
    <cfRule type="expression" dxfId="30" priority="41" stopIfTrue="1">
      <formula>(#REF!=18%)</formula>
    </cfRule>
  </conditionalFormatting>
  <conditionalFormatting sqref="D22">
    <cfRule type="cellIs" dxfId="29" priority="38" operator="equal">
      <formula>0</formula>
    </cfRule>
  </conditionalFormatting>
  <conditionalFormatting sqref="D23:D65">
    <cfRule type="cellIs" dxfId="28" priority="37" operator="equal">
      <formula>0</formula>
    </cfRule>
  </conditionalFormatting>
  <conditionalFormatting sqref="D21:D65">
    <cfRule type="expression" dxfId="27" priority="36" stopIfTrue="1">
      <formula>(#REF!=18%)</formula>
    </cfRule>
  </conditionalFormatting>
  <conditionalFormatting sqref="D21:D65">
    <cfRule type="cellIs" dxfId="26" priority="35" operator="equal">
      <formula>0</formula>
    </cfRule>
  </conditionalFormatting>
  <conditionalFormatting sqref="J39:K65">
    <cfRule type="cellIs" dxfId="25" priority="32" stopIfTrue="1" operator="equal">
      <formula>"A"</formula>
    </cfRule>
  </conditionalFormatting>
  <conditionalFormatting sqref="J39:K65">
    <cfRule type="expression" dxfId="24" priority="33" stopIfTrue="1">
      <formula>(#REF!=18%)</formula>
    </cfRule>
  </conditionalFormatting>
  <conditionalFormatting sqref="K39:K65">
    <cfRule type="expression" dxfId="23" priority="34" stopIfTrue="1">
      <formula>(#REF!=18%)</formula>
    </cfRule>
  </conditionalFormatting>
  <conditionalFormatting sqref="K39:K65">
    <cfRule type="cellIs" dxfId="22" priority="30" operator="equal">
      <formula>0</formula>
    </cfRule>
  </conditionalFormatting>
  <conditionalFormatting sqref="J21:K38 K21:K65">
    <cfRule type="cellIs" dxfId="21" priority="25" stopIfTrue="1" operator="equal">
      <formula>"A"</formula>
    </cfRule>
  </conditionalFormatting>
  <conditionalFormatting sqref="J21:K38 K21:K65">
    <cfRule type="expression" dxfId="20" priority="26" stopIfTrue="1">
      <formula>(#REF!=18%)</formula>
    </cfRule>
  </conditionalFormatting>
  <conditionalFormatting sqref="J22:K22 K23:K38">
    <cfRule type="expression" dxfId="19" priority="27" stopIfTrue="1">
      <formula>(#REF!=18%)</formula>
    </cfRule>
  </conditionalFormatting>
  <conditionalFormatting sqref="K22">
    <cfRule type="cellIs" dxfId="18" priority="24" operator="equal">
      <formula>0</formula>
    </cfRule>
  </conditionalFormatting>
  <conditionalFormatting sqref="K23:K38">
    <cfRule type="cellIs" dxfId="17" priority="23" operator="equal">
      <formula>0</formula>
    </cfRule>
  </conditionalFormatting>
  <conditionalFormatting sqref="K21:K65">
    <cfRule type="expression" dxfId="16" priority="22" stopIfTrue="1">
      <formula>(#REF!=18%)</formula>
    </cfRule>
  </conditionalFormatting>
  <conditionalFormatting sqref="K21:K65">
    <cfRule type="cellIs" dxfId="15" priority="21" operator="equal">
      <formula>0</formula>
    </cfRule>
  </conditionalFormatting>
  <conditionalFormatting sqref="H23:H65">
    <cfRule type="cellIs" dxfId="14" priority="19" stopIfTrue="1" operator="equal">
      <formula>"Nil"</formula>
    </cfRule>
  </conditionalFormatting>
  <conditionalFormatting sqref="C24:C44">
    <cfRule type="cellIs" dxfId="13" priority="10" stopIfTrue="1" operator="equal">
      <formula>"A"</formula>
    </cfRule>
  </conditionalFormatting>
  <conditionalFormatting sqref="C24:C44">
    <cfRule type="expression" dxfId="12" priority="11" stopIfTrue="1">
      <formula>(#REF!=18%)</formula>
    </cfRule>
  </conditionalFormatting>
  <conditionalFormatting sqref="C21:C23">
    <cfRule type="cellIs" dxfId="11" priority="8" stopIfTrue="1" operator="equal">
      <formula>"A"</formula>
    </cfRule>
  </conditionalFormatting>
  <conditionalFormatting sqref="C21:C23">
    <cfRule type="expression" dxfId="10" priority="9" stopIfTrue="1">
      <formula>(#REF!=18%)</formula>
    </cfRule>
  </conditionalFormatting>
  <conditionalFormatting sqref="H21:H65">
    <cfRule type="cellIs" dxfId="9" priority="7" stopIfTrue="1" operator="equal">
      <formula>"Nil"</formula>
    </cfRule>
  </conditionalFormatting>
  <conditionalFormatting sqref="O40:O65">
    <cfRule type="cellIs" dxfId="8" priority="3" stopIfTrue="1" operator="equal">
      <formula>"Nil"</formula>
    </cfRule>
  </conditionalFormatting>
  <conditionalFormatting sqref="O23:O65">
    <cfRule type="cellIs" dxfId="7" priority="2" stopIfTrue="1" operator="equal">
      <formula>"Nil"</formula>
    </cfRule>
  </conditionalFormatting>
  <conditionalFormatting sqref="O21:O65">
    <cfRule type="cellIs" dxfId="6" priority="1" stopIfTrue="1" operator="equal">
      <formula>"Nil"</formula>
    </cfRule>
  </conditionalFormatting>
  <dataValidations count="4">
    <dataValidation type="decimal" allowBlank="1" showInputMessage="1" showErrorMessage="1" sqref="C20:O20 I21:I65 B20:B65 L21:N65" xr:uid="{00000000-0002-0000-0000-000000000000}">
      <formula1>5.369874E-20</formula1>
      <formula2>0.0000000001236584</formula2>
    </dataValidation>
    <dataValidation type="decimal" allowBlank="1" showInputMessage="1" showErrorMessage="1" sqref="B65539:E65543 F196611:O196616 B196611:E196615 F327683:O327688 B327683:E327687 F458755:O458760 B458755:E458759 F65539:O65544" xr:uid="{00000000-0002-0000-0000-000001000000}">
      <formula1>0.000000000000005555</formula1>
      <formula2>0.00000000000158</formula2>
    </dataValidation>
    <dataValidation type="decimal" allowBlank="1" showInputMessage="1" showErrorMessage="1" sqref="E21:G65" xr:uid="{00000000-0002-0000-0000-000002000000}">
      <formula1>2.3455E-20</formula1>
      <formula2>0.000000000000098765</formula2>
    </dataValidation>
    <dataValidation type="decimal" allowBlank="1" showInputMessage="1" showErrorMessage="1" sqref="D21:D65 K21:K65" xr:uid="{00000000-0002-0000-0000-000003000000}">
      <formula1>2.35465E-18</formula1>
      <formula2>0.0000000000097821765</formula2>
    </dataValidation>
  </dataValidations>
  <printOptions horizontalCentered="1" verticalCentered="1"/>
  <pageMargins left="0.15" right="0.16" top="0.25" bottom="0.25" header="0.18" footer="0"/>
  <pageSetup paperSize="9" scale="7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F7B0-A779-4500-A7B4-D7BE54FE0357}">
  <dimension ref="A1:X8"/>
  <sheetViews>
    <sheetView tabSelected="1" topLeftCell="C1" workbookViewId="0">
      <selection activeCell="X2" sqref="X2:X8"/>
    </sheetView>
  </sheetViews>
  <sheetFormatPr defaultRowHeight="12.75" x14ac:dyDescent="0.2"/>
  <cols>
    <col min="2" max="2" width="26.1640625" bestFit="1" customWidth="1"/>
    <col min="3" max="3" width="15.83203125" bestFit="1" customWidth="1"/>
    <col min="4" max="4" width="9.6640625" customWidth="1"/>
    <col min="24" max="24" width="11.5" bestFit="1" customWidth="1"/>
  </cols>
  <sheetData>
    <row r="1" spans="1:24" ht="15.75" thickBot="1" x14ac:dyDescent="0.25">
      <c r="A1" s="255" t="s">
        <v>2130</v>
      </c>
      <c r="B1" s="256" t="s">
        <v>1211</v>
      </c>
      <c r="C1" s="256" t="s">
        <v>2131</v>
      </c>
      <c r="D1" s="256" t="s">
        <v>2132</v>
      </c>
      <c r="E1" s="256" t="s">
        <v>2133</v>
      </c>
      <c r="F1" s="256" t="s">
        <v>2134</v>
      </c>
      <c r="G1" s="256" t="s">
        <v>2135</v>
      </c>
      <c r="H1" s="256" t="s">
        <v>2136</v>
      </c>
      <c r="I1" s="256" t="s">
        <v>2137</v>
      </c>
      <c r="J1" s="256" t="s">
        <v>2138</v>
      </c>
      <c r="K1" s="256" t="s">
        <v>2139</v>
      </c>
      <c r="L1" s="256" t="s">
        <v>2140</v>
      </c>
      <c r="M1" s="256" t="s">
        <v>2141</v>
      </c>
      <c r="N1" s="256" t="s">
        <v>2142</v>
      </c>
      <c r="O1" s="256" t="s">
        <v>2143</v>
      </c>
      <c r="P1" s="256" t="s">
        <v>2144</v>
      </c>
      <c r="Q1" s="256" t="s">
        <v>2145</v>
      </c>
      <c r="R1" s="256" t="s">
        <v>2146</v>
      </c>
      <c r="S1" s="256" t="s">
        <v>2147</v>
      </c>
      <c r="T1" s="256" t="s">
        <v>2148</v>
      </c>
      <c r="U1" s="256" t="s">
        <v>2149</v>
      </c>
      <c r="V1" s="256" t="s">
        <v>2150</v>
      </c>
      <c r="W1" s="256" t="s">
        <v>2151</v>
      </c>
      <c r="X1" s="256" t="s">
        <v>2152</v>
      </c>
    </row>
    <row r="2" spans="1:24" ht="15.75" thickBot="1" x14ac:dyDescent="0.25">
      <c r="A2" s="257" t="s">
        <v>2153</v>
      </c>
      <c r="B2" s="258" t="s">
        <v>2154</v>
      </c>
      <c r="C2" s="259" t="s">
        <v>2155</v>
      </c>
      <c r="D2" s="260">
        <v>8</v>
      </c>
      <c r="E2" s="259"/>
      <c r="F2" s="260">
        <v>4.0999999999999996</v>
      </c>
      <c r="G2" s="260">
        <v>5.6</v>
      </c>
      <c r="H2" s="260">
        <v>9.6999999999999993</v>
      </c>
      <c r="I2" s="260">
        <v>8</v>
      </c>
      <c r="J2" s="259"/>
      <c r="K2" s="260">
        <v>3.2</v>
      </c>
      <c r="L2" s="260">
        <v>6.86</v>
      </c>
      <c r="M2" s="260">
        <v>10</v>
      </c>
      <c r="N2" s="260">
        <v>7.7</v>
      </c>
      <c r="O2" s="259">
        <v>0.5</v>
      </c>
      <c r="P2" s="259">
        <v>4</v>
      </c>
      <c r="Q2" s="259">
        <v>4</v>
      </c>
      <c r="R2" s="259">
        <v>8.5</v>
      </c>
      <c r="S2" s="261">
        <v>7.74</v>
      </c>
      <c r="T2" s="259">
        <v>3</v>
      </c>
      <c r="U2" s="259">
        <v>4</v>
      </c>
      <c r="V2" s="259">
        <v>2</v>
      </c>
      <c r="W2" s="259">
        <v>9</v>
      </c>
      <c r="X2" s="259">
        <f>H2+M2+R2+W2</f>
        <v>37.200000000000003</v>
      </c>
    </row>
    <row r="3" spans="1:24" ht="15.75" thickBot="1" x14ac:dyDescent="0.25">
      <c r="A3" s="257"/>
      <c r="B3" s="258" t="s">
        <v>2127</v>
      </c>
      <c r="C3" s="259" t="s">
        <v>2128</v>
      </c>
      <c r="D3" s="260">
        <v>9</v>
      </c>
      <c r="E3" s="259"/>
      <c r="F3" s="259"/>
      <c r="G3" s="259"/>
      <c r="H3" s="260">
        <v>0</v>
      </c>
      <c r="I3" s="260">
        <v>9</v>
      </c>
      <c r="J3" s="260">
        <v>3.8</v>
      </c>
      <c r="K3" s="260">
        <v>3.8</v>
      </c>
      <c r="L3" s="260">
        <v>3.76</v>
      </c>
      <c r="M3" s="260">
        <v>11.3</v>
      </c>
      <c r="N3" s="260">
        <v>9</v>
      </c>
      <c r="O3" s="259">
        <v>4</v>
      </c>
      <c r="P3" s="259">
        <v>4</v>
      </c>
      <c r="Q3" s="259">
        <v>4</v>
      </c>
      <c r="R3" s="259">
        <v>12</v>
      </c>
      <c r="S3" s="261">
        <v>9</v>
      </c>
      <c r="T3" s="259">
        <v>4</v>
      </c>
      <c r="U3" s="259">
        <v>5</v>
      </c>
      <c r="V3" s="259">
        <v>3</v>
      </c>
      <c r="W3" s="259">
        <v>12</v>
      </c>
      <c r="X3" s="259">
        <f t="shared" ref="X3:X8" si="0">H3+M3+R3+W3</f>
        <v>35.299999999999997</v>
      </c>
    </row>
    <row r="4" spans="1:24" ht="15.75" thickBot="1" x14ac:dyDescent="0.25">
      <c r="A4" s="257"/>
      <c r="B4" s="258" t="s">
        <v>2156</v>
      </c>
      <c r="C4" s="259" t="s">
        <v>2128</v>
      </c>
      <c r="D4" s="260">
        <v>21</v>
      </c>
      <c r="E4" s="260">
        <v>7.6</v>
      </c>
      <c r="F4" s="260">
        <v>9.5</v>
      </c>
      <c r="G4" s="260">
        <v>11</v>
      </c>
      <c r="H4" s="260">
        <v>28.1</v>
      </c>
      <c r="I4" s="260">
        <v>25</v>
      </c>
      <c r="J4" s="260">
        <v>2</v>
      </c>
      <c r="K4" s="260">
        <v>10.5</v>
      </c>
      <c r="L4" s="260">
        <v>14.67</v>
      </c>
      <c r="M4" s="260">
        <v>27.2</v>
      </c>
      <c r="N4" s="260">
        <v>20.5</v>
      </c>
      <c r="O4" s="259">
        <v>0.5</v>
      </c>
      <c r="P4" s="259">
        <v>11</v>
      </c>
      <c r="Q4" s="259">
        <v>10</v>
      </c>
      <c r="R4" s="259">
        <v>21.5</v>
      </c>
      <c r="S4" s="261">
        <v>24.5</v>
      </c>
      <c r="T4" s="259">
        <v>8</v>
      </c>
      <c r="U4" s="259">
        <v>10</v>
      </c>
      <c r="V4" s="259">
        <v>5</v>
      </c>
      <c r="W4" s="259">
        <v>23</v>
      </c>
      <c r="X4" s="259">
        <f t="shared" si="0"/>
        <v>99.8</v>
      </c>
    </row>
    <row r="5" spans="1:24" ht="15.75" thickBot="1" x14ac:dyDescent="0.25">
      <c r="A5" s="257"/>
      <c r="B5" s="258" t="s">
        <v>2157</v>
      </c>
      <c r="C5" s="259" t="s">
        <v>2158</v>
      </c>
      <c r="D5" s="260">
        <v>10</v>
      </c>
      <c r="E5" s="260">
        <v>1.7</v>
      </c>
      <c r="F5" s="260">
        <v>2.1</v>
      </c>
      <c r="G5" s="260">
        <v>2</v>
      </c>
      <c r="H5" s="260">
        <v>5.8</v>
      </c>
      <c r="I5" s="260">
        <v>10</v>
      </c>
      <c r="J5" s="260">
        <v>2.7</v>
      </c>
      <c r="K5" s="259"/>
      <c r="L5" s="260">
        <v>9.84</v>
      </c>
      <c r="M5" s="260">
        <v>12.5</v>
      </c>
      <c r="N5" s="260">
        <v>10.3</v>
      </c>
      <c r="O5" s="259">
        <v>6.5</v>
      </c>
      <c r="P5" s="259">
        <v>5</v>
      </c>
      <c r="Q5" s="259">
        <v>3</v>
      </c>
      <c r="R5" s="259">
        <v>14.5</v>
      </c>
      <c r="S5" s="261">
        <v>10.25</v>
      </c>
      <c r="T5" s="259">
        <v>3</v>
      </c>
      <c r="U5" s="259">
        <v>5</v>
      </c>
      <c r="V5" s="259">
        <v>4</v>
      </c>
      <c r="W5" s="259">
        <v>12</v>
      </c>
      <c r="X5" s="259">
        <f t="shared" si="0"/>
        <v>44.8</v>
      </c>
    </row>
    <row r="6" spans="1:24" ht="15.75" thickBot="1" x14ac:dyDescent="0.25">
      <c r="A6" s="257"/>
      <c r="B6" s="258" t="s">
        <v>2159</v>
      </c>
      <c r="C6" s="259" t="s">
        <v>2160</v>
      </c>
      <c r="D6" s="260">
        <v>14</v>
      </c>
      <c r="E6" s="259"/>
      <c r="F6" s="260">
        <v>8.1999999999999993</v>
      </c>
      <c r="G6" s="260">
        <v>7.8</v>
      </c>
      <c r="H6" s="260">
        <v>16</v>
      </c>
      <c r="I6" s="260">
        <v>14</v>
      </c>
      <c r="J6" s="260">
        <v>5.0999999999999996</v>
      </c>
      <c r="K6" s="260">
        <v>0.3</v>
      </c>
      <c r="L6" s="260">
        <v>0.51</v>
      </c>
      <c r="M6" s="260">
        <v>5.9</v>
      </c>
      <c r="N6" s="260">
        <v>14.3</v>
      </c>
      <c r="O6" s="259">
        <v>6.5</v>
      </c>
      <c r="P6" s="259">
        <v>5</v>
      </c>
      <c r="Q6" s="259">
        <v>5</v>
      </c>
      <c r="R6" s="259">
        <v>16.5</v>
      </c>
      <c r="S6" s="261">
        <v>14.25</v>
      </c>
      <c r="T6" s="259">
        <v>5</v>
      </c>
      <c r="U6" s="259">
        <v>6</v>
      </c>
      <c r="V6" s="259">
        <v>4</v>
      </c>
      <c r="W6" s="259">
        <v>15</v>
      </c>
      <c r="X6" s="259">
        <f t="shared" si="0"/>
        <v>53.4</v>
      </c>
    </row>
    <row r="7" spans="1:24" ht="15.75" thickBot="1" x14ac:dyDescent="0.25">
      <c r="A7" s="257"/>
      <c r="B7" s="258" t="s">
        <v>2161</v>
      </c>
      <c r="C7" s="259" t="s">
        <v>2162</v>
      </c>
      <c r="D7" s="260">
        <v>0</v>
      </c>
      <c r="E7" s="259"/>
      <c r="F7" s="259"/>
      <c r="G7" s="259"/>
      <c r="H7" s="259"/>
      <c r="I7" s="260">
        <v>0</v>
      </c>
      <c r="J7" s="259"/>
      <c r="K7" s="259"/>
      <c r="L7" s="259"/>
      <c r="M7" s="260">
        <v>0</v>
      </c>
      <c r="N7" s="260">
        <v>9</v>
      </c>
      <c r="O7" s="259">
        <v>3.5</v>
      </c>
      <c r="P7" s="259">
        <v>3</v>
      </c>
      <c r="Q7" s="259">
        <v>2.5</v>
      </c>
      <c r="R7" s="259">
        <v>9</v>
      </c>
      <c r="S7" s="261">
        <v>9</v>
      </c>
      <c r="T7" s="259">
        <v>2.5</v>
      </c>
      <c r="U7" s="259">
        <v>3</v>
      </c>
      <c r="V7" s="259">
        <v>3</v>
      </c>
      <c r="W7" s="259">
        <v>8.5</v>
      </c>
      <c r="X7" s="259">
        <f t="shared" si="0"/>
        <v>17.5</v>
      </c>
    </row>
    <row r="8" spans="1:24" ht="15.75" thickBot="1" x14ac:dyDescent="0.25">
      <c r="A8" s="257" t="s">
        <v>2163</v>
      </c>
      <c r="B8" s="258"/>
      <c r="C8" s="258"/>
      <c r="D8" s="262">
        <v>62</v>
      </c>
      <c r="E8" s="262">
        <v>9.4</v>
      </c>
      <c r="F8" s="262">
        <v>23.9</v>
      </c>
      <c r="G8" s="262">
        <v>26.3</v>
      </c>
      <c r="H8" s="262">
        <v>59.6</v>
      </c>
      <c r="I8" s="262">
        <v>66</v>
      </c>
      <c r="J8" s="262">
        <v>13.6</v>
      </c>
      <c r="K8" s="262">
        <v>17.7</v>
      </c>
      <c r="L8" s="263">
        <v>35.64</v>
      </c>
      <c r="M8" s="263">
        <v>66.95</v>
      </c>
      <c r="N8" s="263">
        <v>70.739999999999995</v>
      </c>
      <c r="O8" s="263">
        <v>21.5</v>
      </c>
      <c r="P8" s="263">
        <v>32</v>
      </c>
      <c r="Q8" s="263">
        <v>28.5</v>
      </c>
      <c r="R8" s="259">
        <v>82</v>
      </c>
      <c r="S8" s="261">
        <v>74.739999999999995</v>
      </c>
      <c r="T8" s="259">
        <v>25.5</v>
      </c>
      <c r="U8" s="259">
        <v>33</v>
      </c>
      <c r="V8" s="259">
        <v>21</v>
      </c>
      <c r="W8" s="259">
        <v>79.5</v>
      </c>
      <c r="X8" s="259">
        <f t="shared" si="0"/>
        <v>288.05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129"/>
  <sheetViews>
    <sheetView zoomScale="98" zoomScaleNormal="98" workbookViewId="0"/>
  </sheetViews>
  <sheetFormatPr defaultRowHeight="24.95" customHeight="1" x14ac:dyDescent="0.2"/>
  <cols>
    <col min="1" max="1" width="13.83203125" style="1" bestFit="1" customWidth="1"/>
    <col min="2" max="2" width="74.33203125" style="2" customWidth="1"/>
    <col min="3" max="3" width="9.1640625" style="166" customWidth="1"/>
    <col min="4" max="6" width="11.83203125" style="161" bestFit="1" customWidth="1"/>
    <col min="7" max="8" width="9.33203125" style="150"/>
    <col min="9" max="11" width="9.33203125" style="151"/>
    <col min="12" max="16383" width="9.33203125" style="1"/>
    <col min="16384" max="16384" width="11.33203125" style="1" bestFit="1" customWidth="1"/>
  </cols>
  <sheetData>
    <row r="1" spans="1:12 16342:16384" ht="24.95" customHeight="1" x14ac:dyDescent="0.2">
      <c r="A1" s="135" t="s">
        <v>0</v>
      </c>
      <c r="B1" s="135" t="s">
        <v>1</v>
      </c>
      <c r="C1" s="157" t="s">
        <v>2</v>
      </c>
      <c r="D1" s="149" t="s">
        <v>3</v>
      </c>
      <c r="E1" s="149"/>
      <c r="F1" s="149"/>
      <c r="G1" s="150" t="s">
        <v>1191</v>
      </c>
      <c r="H1" s="150" t="s">
        <v>1197</v>
      </c>
      <c r="XDN1" s="1">
        <v>854020</v>
      </c>
      <c r="XFD1" s="151">
        <v>9765402071</v>
      </c>
    </row>
    <row r="2" spans="1:12 16342:16384" ht="24.95" customHeight="1" x14ac:dyDescent="0.2">
      <c r="A2" s="2">
        <v>1600200301</v>
      </c>
      <c r="B2" s="136" t="s">
        <v>1232</v>
      </c>
      <c r="C2" s="158">
        <v>50</v>
      </c>
      <c r="D2" s="152">
        <v>50</v>
      </c>
      <c r="E2" s="152"/>
      <c r="F2" s="153"/>
      <c r="G2" s="154">
        <v>27.735000000000003</v>
      </c>
      <c r="H2" s="150">
        <v>50</v>
      </c>
    </row>
    <row r="3" spans="1:12 16342:16384" ht="24.95" customHeight="1" x14ac:dyDescent="0.2">
      <c r="A3" s="2">
        <v>1600200401</v>
      </c>
      <c r="B3" s="136" t="s">
        <v>388</v>
      </c>
      <c r="C3" s="158">
        <v>53</v>
      </c>
      <c r="D3" s="152">
        <v>120</v>
      </c>
      <c r="E3" s="152"/>
      <c r="F3" s="153"/>
      <c r="G3" s="154">
        <v>29.399100000000001</v>
      </c>
      <c r="H3" s="150">
        <v>50</v>
      </c>
      <c r="L3" s="152"/>
    </row>
    <row r="4" spans="1:12 16342:16384" ht="24.95" customHeight="1" x14ac:dyDescent="0.2">
      <c r="A4" s="2">
        <v>1610100501</v>
      </c>
      <c r="B4" s="136" t="s">
        <v>490</v>
      </c>
      <c r="C4" s="158">
        <v>1450</v>
      </c>
      <c r="D4" s="152">
        <v>4</v>
      </c>
      <c r="E4" s="152"/>
      <c r="F4" s="153"/>
      <c r="G4" s="154">
        <v>804.31500000000005</v>
      </c>
      <c r="H4" s="150">
        <v>50</v>
      </c>
    </row>
    <row r="5" spans="1:12 16342:16384" ht="24.95" customHeight="1" x14ac:dyDescent="0.2">
      <c r="A5" s="2">
        <v>1610101201</v>
      </c>
      <c r="B5" s="136" t="s">
        <v>1233</v>
      </c>
      <c r="C5" s="158">
        <v>1850</v>
      </c>
      <c r="D5" s="152">
        <v>4</v>
      </c>
      <c r="E5" s="152"/>
      <c r="F5" s="153"/>
      <c r="G5" s="154">
        <v>1026.1950000000002</v>
      </c>
      <c r="H5" s="150">
        <v>50</v>
      </c>
    </row>
    <row r="6" spans="1:12 16342:16384" ht="24.95" customHeight="1" x14ac:dyDescent="0.2">
      <c r="A6" s="2">
        <v>1610101501</v>
      </c>
      <c r="B6" s="2" t="s">
        <v>439</v>
      </c>
      <c r="C6" s="158">
        <v>1875</v>
      </c>
      <c r="D6" s="152">
        <v>4</v>
      </c>
      <c r="E6" s="152"/>
      <c r="F6" s="153"/>
      <c r="G6" s="154">
        <v>1040.0625</v>
      </c>
      <c r="H6" s="150">
        <v>50</v>
      </c>
    </row>
    <row r="7" spans="1:12 16342:16384" ht="24.95" customHeight="1" x14ac:dyDescent="0.2">
      <c r="A7" s="2">
        <v>1610102101</v>
      </c>
      <c r="B7" s="2" t="s">
        <v>422</v>
      </c>
      <c r="C7" s="158">
        <v>3800</v>
      </c>
      <c r="D7" s="152">
        <v>4</v>
      </c>
      <c r="E7" s="152"/>
      <c r="F7" s="153"/>
      <c r="G7" s="154">
        <v>2107.86</v>
      </c>
      <c r="H7" s="150">
        <v>50</v>
      </c>
    </row>
    <row r="8" spans="1:12 16342:16384" ht="24.95" customHeight="1" x14ac:dyDescent="0.2">
      <c r="A8" s="2">
        <v>1610102701</v>
      </c>
      <c r="B8" s="2" t="s">
        <v>1234</v>
      </c>
      <c r="C8" s="158">
        <v>1625</v>
      </c>
      <c r="D8" s="152">
        <v>4</v>
      </c>
      <c r="E8" s="152"/>
      <c r="F8" s="153"/>
      <c r="G8" s="154">
        <v>901.38750000000005</v>
      </c>
      <c r="H8" s="150">
        <v>50</v>
      </c>
    </row>
    <row r="9" spans="1:12 16342:16384" ht="24.95" customHeight="1" x14ac:dyDescent="0.2">
      <c r="A9" s="2">
        <v>1610102901</v>
      </c>
      <c r="B9" s="2" t="s">
        <v>460</v>
      </c>
      <c r="C9" s="158">
        <v>1390</v>
      </c>
      <c r="D9" s="152">
        <v>4</v>
      </c>
      <c r="E9" s="152"/>
      <c r="F9" s="153"/>
      <c r="G9" s="154">
        <v>771.03300000000002</v>
      </c>
      <c r="H9" s="150">
        <v>50</v>
      </c>
    </row>
    <row r="10" spans="1:12 16342:16384" ht="24.95" customHeight="1" x14ac:dyDescent="0.2">
      <c r="A10" s="2">
        <v>1610103501</v>
      </c>
      <c r="B10" s="136" t="s">
        <v>461</v>
      </c>
      <c r="C10" s="158">
        <v>1525</v>
      </c>
      <c r="D10" s="152">
        <v>4</v>
      </c>
      <c r="E10" s="152"/>
      <c r="F10" s="153"/>
      <c r="G10" s="154">
        <v>845.91750000000002</v>
      </c>
      <c r="H10" s="150">
        <v>50</v>
      </c>
    </row>
    <row r="11" spans="1:12 16342:16384" ht="24.95" customHeight="1" x14ac:dyDescent="0.2">
      <c r="A11" s="2">
        <v>1610104201</v>
      </c>
      <c r="B11" s="136" t="s">
        <v>404</v>
      </c>
      <c r="C11" s="158">
        <v>2080</v>
      </c>
      <c r="D11" s="152">
        <v>4</v>
      </c>
      <c r="E11" s="152"/>
      <c r="F11" s="153"/>
      <c r="G11" s="154">
        <v>1153.7760000000001</v>
      </c>
      <c r="H11" s="150">
        <v>50</v>
      </c>
    </row>
    <row r="12" spans="1:12 16342:16384" ht="24.95" customHeight="1" x14ac:dyDescent="0.2">
      <c r="A12" s="2">
        <v>1610200139</v>
      </c>
      <c r="B12" s="136" t="s">
        <v>453</v>
      </c>
      <c r="C12" s="158">
        <v>675</v>
      </c>
      <c r="D12" s="152">
        <v>4</v>
      </c>
      <c r="E12" s="152"/>
      <c r="F12" s="153"/>
      <c r="G12" s="154">
        <v>374.42250000000001</v>
      </c>
      <c r="H12" s="150">
        <v>50</v>
      </c>
    </row>
    <row r="13" spans="1:12 16342:16384" ht="24.95" customHeight="1" x14ac:dyDescent="0.2">
      <c r="A13" s="2">
        <v>1610200239</v>
      </c>
      <c r="B13" s="2" t="s">
        <v>491</v>
      </c>
      <c r="C13" s="158">
        <v>785</v>
      </c>
      <c r="D13" s="152">
        <v>4</v>
      </c>
      <c r="E13" s="152"/>
      <c r="F13" s="153"/>
      <c r="G13" s="154">
        <v>435.43950000000001</v>
      </c>
      <c r="H13" s="150">
        <v>50</v>
      </c>
    </row>
    <row r="14" spans="1:12 16342:16384" ht="24.95" customHeight="1" x14ac:dyDescent="0.2">
      <c r="A14" s="2">
        <v>1610201239</v>
      </c>
      <c r="B14" s="136" t="s">
        <v>1235</v>
      </c>
      <c r="C14" s="158">
        <v>955</v>
      </c>
      <c r="D14" s="152">
        <v>4</v>
      </c>
      <c r="E14" s="152"/>
      <c r="F14" s="153"/>
      <c r="G14" s="154">
        <v>529.73850000000004</v>
      </c>
      <c r="H14" s="150">
        <v>50</v>
      </c>
    </row>
    <row r="15" spans="1:12 16342:16384" ht="24.95" customHeight="1" x14ac:dyDescent="0.2">
      <c r="A15" s="2">
        <v>1610300101</v>
      </c>
      <c r="B15" s="136" t="s">
        <v>451</v>
      </c>
      <c r="C15" s="158">
        <v>845</v>
      </c>
      <c r="D15" s="152">
        <v>4</v>
      </c>
      <c r="E15" s="152"/>
      <c r="F15" s="153"/>
      <c r="G15" s="154">
        <v>468.72150000000005</v>
      </c>
      <c r="H15" s="150">
        <v>50</v>
      </c>
    </row>
    <row r="16" spans="1:12 16342:16384" ht="24.95" customHeight="1" x14ac:dyDescent="0.2">
      <c r="A16" s="2">
        <v>1610300301</v>
      </c>
      <c r="B16" s="136" t="s">
        <v>492</v>
      </c>
      <c r="C16" s="158">
        <v>725</v>
      </c>
      <c r="D16" s="152">
        <v>4</v>
      </c>
      <c r="E16" s="152"/>
      <c r="F16" s="153"/>
      <c r="G16" s="154">
        <v>402.15750000000003</v>
      </c>
      <c r="H16" s="150">
        <v>50</v>
      </c>
    </row>
    <row r="17" spans="1:8" ht="24.95" customHeight="1" x14ac:dyDescent="0.2">
      <c r="A17" s="2">
        <v>1610300701</v>
      </c>
      <c r="B17" s="136" t="s">
        <v>464</v>
      </c>
      <c r="C17" s="158">
        <v>725</v>
      </c>
      <c r="D17" s="152">
        <v>4</v>
      </c>
      <c r="E17" s="152"/>
      <c r="F17" s="153"/>
      <c r="G17" s="154">
        <v>402.15750000000003</v>
      </c>
      <c r="H17" s="150">
        <v>50</v>
      </c>
    </row>
    <row r="18" spans="1:8" ht="24.95" customHeight="1" x14ac:dyDescent="0.2">
      <c r="A18" s="2">
        <v>1610300801</v>
      </c>
      <c r="B18" s="136" t="s">
        <v>452</v>
      </c>
      <c r="C18" s="158">
        <v>870</v>
      </c>
      <c r="D18" s="152">
        <v>4</v>
      </c>
      <c r="E18" s="152"/>
      <c r="F18" s="153"/>
      <c r="G18" s="154">
        <v>482.589</v>
      </c>
      <c r="H18" s="150">
        <v>50</v>
      </c>
    </row>
    <row r="19" spans="1:8" ht="24.95" customHeight="1" x14ac:dyDescent="0.2">
      <c r="A19" s="2">
        <v>1610400201</v>
      </c>
      <c r="B19" s="136" t="s">
        <v>402</v>
      </c>
      <c r="C19" s="158">
        <v>635</v>
      </c>
      <c r="D19" s="152">
        <v>10</v>
      </c>
      <c r="E19" s="152"/>
      <c r="F19" s="153"/>
      <c r="G19" s="154">
        <v>352.23450000000003</v>
      </c>
      <c r="H19" s="150">
        <v>50</v>
      </c>
    </row>
    <row r="20" spans="1:8" ht="24.95" customHeight="1" x14ac:dyDescent="0.2">
      <c r="A20" s="2">
        <v>1610400701</v>
      </c>
      <c r="B20" s="2" t="s">
        <v>427</v>
      </c>
      <c r="C20" s="158">
        <v>925</v>
      </c>
      <c r="D20" s="152">
        <v>10</v>
      </c>
      <c r="E20" s="152"/>
      <c r="F20" s="153"/>
      <c r="G20" s="154">
        <v>513.09750000000008</v>
      </c>
      <c r="H20" s="150">
        <v>50</v>
      </c>
    </row>
    <row r="21" spans="1:8" ht="24.95" customHeight="1" x14ac:dyDescent="0.2">
      <c r="A21" s="2">
        <v>1620100101</v>
      </c>
      <c r="B21" s="2" t="s">
        <v>1236</v>
      </c>
      <c r="C21" s="158">
        <v>1390</v>
      </c>
      <c r="D21" s="152">
        <v>4</v>
      </c>
      <c r="E21" s="152"/>
      <c r="F21" s="153"/>
      <c r="G21" s="154">
        <v>771.03300000000002</v>
      </c>
      <c r="H21" s="150">
        <v>50</v>
      </c>
    </row>
    <row r="22" spans="1:8" ht="24.95" customHeight="1" x14ac:dyDescent="0.2">
      <c r="A22" s="2">
        <v>1620200139</v>
      </c>
      <c r="B22" s="2" t="s">
        <v>1237</v>
      </c>
      <c r="C22" s="158">
        <v>910</v>
      </c>
      <c r="D22" s="152">
        <v>4</v>
      </c>
      <c r="E22" s="152"/>
      <c r="F22" s="153"/>
      <c r="G22" s="154">
        <v>504.77700000000004</v>
      </c>
      <c r="H22" s="150">
        <v>50</v>
      </c>
    </row>
    <row r="23" spans="1:8" ht="24.95" customHeight="1" x14ac:dyDescent="0.2">
      <c r="A23" s="2">
        <v>1620300101</v>
      </c>
      <c r="B23" s="136" t="s">
        <v>450</v>
      </c>
      <c r="C23" s="158">
        <v>590</v>
      </c>
      <c r="D23" s="152">
        <v>4</v>
      </c>
      <c r="E23" s="152"/>
      <c r="F23" s="153"/>
      <c r="G23" s="154">
        <v>327.27300000000002</v>
      </c>
      <c r="H23" s="150">
        <v>50</v>
      </c>
    </row>
    <row r="24" spans="1:8" ht="24.95" customHeight="1" x14ac:dyDescent="0.2">
      <c r="A24" s="2">
        <v>1640100101</v>
      </c>
      <c r="B24" s="2" t="s">
        <v>1238</v>
      </c>
      <c r="C24" s="158">
        <v>1125</v>
      </c>
      <c r="D24" s="152">
        <v>4</v>
      </c>
      <c r="E24" s="152"/>
      <c r="F24" s="153"/>
      <c r="G24" s="154">
        <v>624.03750000000002</v>
      </c>
      <c r="H24" s="150">
        <v>50</v>
      </c>
    </row>
    <row r="25" spans="1:8" ht="24.95" customHeight="1" x14ac:dyDescent="0.2">
      <c r="A25" s="2">
        <v>1640100301</v>
      </c>
      <c r="B25" s="2" t="s">
        <v>373</v>
      </c>
      <c r="C25" s="158">
        <v>1230</v>
      </c>
      <c r="D25" s="152">
        <v>4</v>
      </c>
      <c r="E25" s="152"/>
      <c r="F25" s="153"/>
      <c r="G25" s="154">
        <v>682.28100000000006</v>
      </c>
      <c r="H25" s="150">
        <v>50</v>
      </c>
    </row>
    <row r="26" spans="1:8" ht="24.95" customHeight="1" x14ac:dyDescent="0.2">
      <c r="A26" s="2">
        <v>1640101001</v>
      </c>
      <c r="B26" s="2" t="s">
        <v>372</v>
      </c>
      <c r="C26" s="158">
        <v>1230</v>
      </c>
      <c r="D26" s="152">
        <v>4</v>
      </c>
      <c r="E26" s="152"/>
      <c r="F26" s="153"/>
      <c r="G26" s="154">
        <v>682.28100000000006</v>
      </c>
      <c r="H26" s="150">
        <v>50</v>
      </c>
    </row>
    <row r="27" spans="1:8" ht="24.95" customHeight="1" x14ac:dyDescent="0.2">
      <c r="A27" s="2">
        <v>1650100201</v>
      </c>
      <c r="B27" s="136" t="s">
        <v>1239</v>
      </c>
      <c r="C27" s="158">
        <v>2900</v>
      </c>
      <c r="D27" s="152">
        <v>4</v>
      </c>
      <c r="E27" s="152"/>
      <c r="F27" s="153"/>
      <c r="G27" s="154">
        <v>1608.63</v>
      </c>
      <c r="H27" s="150">
        <v>50</v>
      </c>
    </row>
    <row r="28" spans="1:8" ht="24.95" customHeight="1" x14ac:dyDescent="0.2">
      <c r="A28" s="2">
        <v>1650100701</v>
      </c>
      <c r="B28" s="136" t="s">
        <v>475</v>
      </c>
      <c r="C28" s="158">
        <v>1625</v>
      </c>
      <c r="D28" s="152">
        <v>4</v>
      </c>
      <c r="E28" s="152"/>
      <c r="F28" s="153"/>
      <c r="G28" s="154">
        <v>901.38750000000005</v>
      </c>
      <c r="H28" s="150">
        <v>50</v>
      </c>
    </row>
    <row r="29" spans="1:8" ht="24.95" customHeight="1" x14ac:dyDescent="0.2">
      <c r="A29" s="2">
        <v>1650101201</v>
      </c>
      <c r="B29" s="136" t="s">
        <v>477</v>
      </c>
      <c r="C29" s="158">
        <v>1730</v>
      </c>
      <c r="D29" s="152">
        <v>4</v>
      </c>
      <c r="E29" s="152"/>
      <c r="F29" s="153"/>
      <c r="G29" s="154">
        <v>959.63100000000009</v>
      </c>
      <c r="H29" s="150">
        <v>50</v>
      </c>
    </row>
    <row r="30" spans="1:8" ht="24.95" customHeight="1" x14ac:dyDescent="0.2">
      <c r="A30" s="2">
        <v>1650101401</v>
      </c>
      <c r="B30" s="2" t="s">
        <v>553</v>
      </c>
      <c r="C30" s="158">
        <v>2115</v>
      </c>
      <c r="D30" s="152">
        <v>4</v>
      </c>
      <c r="E30" s="152"/>
      <c r="F30" s="153"/>
      <c r="G30" s="154">
        <v>1173.1905000000002</v>
      </c>
      <c r="H30" s="150">
        <v>50</v>
      </c>
    </row>
    <row r="31" spans="1:8" ht="24.95" customHeight="1" x14ac:dyDescent="0.2">
      <c r="A31" s="2">
        <v>1650101601</v>
      </c>
      <c r="B31" s="2" t="s">
        <v>1240</v>
      </c>
      <c r="C31" s="158">
        <v>3400</v>
      </c>
      <c r="D31" s="152">
        <v>4</v>
      </c>
      <c r="E31" s="152"/>
      <c r="F31" s="153"/>
      <c r="G31" s="154">
        <v>1885.98</v>
      </c>
      <c r="H31" s="150">
        <v>50</v>
      </c>
    </row>
    <row r="32" spans="1:8" ht="24.95" customHeight="1" x14ac:dyDescent="0.2">
      <c r="A32" s="2">
        <v>1650101701</v>
      </c>
      <c r="B32" s="2" t="s">
        <v>376</v>
      </c>
      <c r="C32" s="158">
        <v>2900</v>
      </c>
      <c r="D32" s="152">
        <v>4</v>
      </c>
      <c r="E32" s="152"/>
      <c r="F32" s="153"/>
      <c r="G32" s="154">
        <v>1608.63</v>
      </c>
      <c r="H32" s="150">
        <v>50</v>
      </c>
    </row>
    <row r="33" spans="1:8" ht="24.95" customHeight="1" x14ac:dyDescent="0.2">
      <c r="A33" s="2">
        <v>1650101801</v>
      </c>
      <c r="B33" s="136" t="s">
        <v>377</v>
      </c>
      <c r="C33" s="158">
        <v>3050</v>
      </c>
      <c r="D33" s="152">
        <v>4</v>
      </c>
      <c r="E33" s="152"/>
      <c r="F33" s="153"/>
      <c r="G33" s="154">
        <v>1691.835</v>
      </c>
      <c r="H33" s="150">
        <v>50</v>
      </c>
    </row>
    <row r="34" spans="1:8" ht="24.95" customHeight="1" x14ac:dyDescent="0.2">
      <c r="A34" s="2">
        <v>1650103201</v>
      </c>
      <c r="B34" s="136" t="s">
        <v>454</v>
      </c>
      <c r="C34" s="158">
        <v>1950</v>
      </c>
      <c r="D34" s="152">
        <v>4</v>
      </c>
      <c r="E34" s="152"/>
      <c r="F34" s="153"/>
      <c r="G34" s="154">
        <v>1081.665</v>
      </c>
      <c r="H34" s="150">
        <v>50</v>
      </c>
    </row>
    <row r="35" spans="1:8" ht="24.95" customHeight="1" x14ac:dyDescent="0.2">
      <c r="A35" s="2">
        <v>1650200339</v>
      </c>
      <c r="B35" s="136" t="s">
        <v>1241</v>
      </c>
      <c r="C35" s="158">
        <v>620</v>
      </c>
      <c r="D35" s="152">
        <v>4</v>
      </c>
      <c r="E35" s="152"/>
      <c r="F35" s="153"/>
      <c r="G35" s="154">
        <v>343.91400000000004</v>
      </c>
      <c r="H35" s="150">
        <v>50</v>
      </c>
    </row>
    <row r="36" spans="1:8" ht="24.95" customHeight="1" x14ac:dyDescent="0.2">
      <c r="A36" s="2">
        <v>1650200501</v>
      </c>
      <c r="B36" s="136" t="s">
        <v>453</v>
      </c>
      <c r="C36" s="158">
        <v>1375</v>
      </c>
      <c r="D36" s="152">
        <v>4</v>
      </c>
      <c r="E36" s="152"/>
      <c r="F36" s="153"/>
      <c r="G36" s="154">
        <v>762.71250000000009</v>
      </c>
      <c r="H36" s="150">
        <v>50</v>
      </c>
    </row>
    <row r="37" spans="1:8" ht="24.95" customHeight="1" x14ac:dyDescent="0.2">
      <c r="A37" s="2">
        <v>1650200739</v>
      </c>
      <c r="B37" s="2" t="s">
        <v>378</v>
      </c>
      <c r="C37" s="158">
        <v>1550</v>
      </c>
      <c r="D37" s="152">
        <v>4</v>
      </c>
      <c r="E37" s="152"/>
      <c r="F37" s="153"/>
      <c r="G37" s="154">
        <v>859.78500000000008</v>
      </c>
      <c r="H37" s="150">
        <v>50</v>
      </c>
    </row>
    <row r="38" spans="1:8" ht="24.95" customHeight="1" x14ac:dyDescent="0.2">
      <c r="A38" s="2">
        <v>1650300501</v>
      </c>
      <c r="B38" s="2" t="s">
        <v>476</v>
      </c>
      <c r="C38" s="158">
        <v>925</v>
      </c>
      <c r="D38" s="152">
        <v>4</v>
      </c>
      <c r="E38" s="152"/>
      <c r="F38" s="153"/>
      <c r="G38" s="154">
        <v>513.09750000000008</v>
      </c>
      <c r="H38" s="150">
        <v>50</v>
      </c>
    </row>
    <row r="39" spans="1:8" ht="24.95" customHeight="1" x14ac:dyDescent="0.2">
      <c r="A39" s="2">
        <v>1650301101</v>
      </c>
      <c r="B39" s="2" t="s">
        <v>383</v>
      </c>
      <c r="C39" s="158">
        <v>1300</v>
      </c>
      <c r="D39" s="152">
        <v>4</v>
      </c>
      <c r="E39" s="152"/>
      <c r="F39" s="153"/>
      <c r="G39" s="154">
        <v>721.11</v>
      </c>
      <c r="H39" s="150">
        <v>50</v>
      </c>
    </row>
    <row r="40" spans="1:8" ht="24.95" customHeight="1" x14ac:dyDescent="0.2">
      <c r="A40" s="2">
        <v>1650301701</v>
      </c>
      <c r="B40" s="136" t="s">
        <v>455</v>
      </c>
      <c r="C40" s="158">
        <v>1185</v>
      </c>
      <c r="D40" s="152">
        <v>4</v>
      </c>
      <c r="E40" s="152"/>
      <c r="F40" s="153"/>
      <c r="G40" s="154">
        <v>657.31950000000006</v>
      </c>
      <c r="H40" s="150">
        <v>50</v>
      </c>
    </row>
    <row r="41" spans="1:8" ht="24.95" customHeight="1" x14ac:dyDescent="0.2">
      <c r="A41" s="2">
        <v>1690101101</v>
      </c>
      <c r="B41" s="2" t="s">
        <v>468</v>
      </c>
      <c r="C41" s="158">
        <v>2860</v>
      </c>
      <c r="D41" s="152">
        <v>4</v>
      </c>
      <c r="E41" s="152"/>
      <c r="F41" s="153"/>
      <c r="G41" s="154">
        <v>1586.442</v>
      </c>
      <c r="H41" s="150">
        <v>50</v>
      </c>
    </row>
    <row r="42" spans="1:8" ht="24.95" customHeight="1" x14ac:dyDescent="0.2">
      <c r="A42" s="2">
        <v>1690101301</v>
      </c>
      <c r="B42" s="2" t="s">
        <v>409</v>
      </c>
      <c r="C42" s="158">
        <v>2750</v>
      </c>
      <c r="D42" s="152">
        <v>4</v>
      </c>
      <c r="E42" s="152"/>
      <c r="F42" s="153"/>
      <c r="G42" s="154">
        <v>1525.4250000000002</v>
      </c>
      <c r="H42" s="150">
        <v>50</v>
      </c>
    </row>
    <row r="43" spans="1:8" ht="24.95" customHeight="1" x14ac:dyDescent="0.2">
      <c r="A43" s="2">
        <v>1690101401</v>
      </c>
      <c r="B43" s="2" t="s">
        <v>393</v>
      </c>
      <c r="C43" s="158">
        <v>2465</v>
      </c>
      <c r="D43" s="152">
        <v>4</v>
      </c>
      <c r="E43" s="152"/>
      <c r="F43" s="153"/>
      <c r="G43" s="154">
        <v>1367.3355000000001</v>
      </c>
      <c r="H43" s="150">
        <v>50</v>
      </c>
    </row>
    <row r="44" spans="1:8" ht="24.95" customHeight="1" x14ac:dyDescent="0.2">
      <c r="A44" s="2">
        <v>1690200839</v>
      </c>
      <c r="B44" s="2" t="s">
        <v>410</v>
      </c>
      <c r="C44" s="158">
        <v>1420</v>
      </c>
      <c r="D44" s="152">
        <v>4</v>
      </c>
      <c r="E44" s="152"/>
      <c r="F44" s="153"/>
      <c r="G44" s="154">
        <v>787.67400000000009</v>
      </c>
      <c r="H44" s="150">
        <v>50</v>
      </c>
    </row>
    <row r="45" spans="1:8" ht="24.95" customHeight="1" x14ac:dyDescent="0.2">
      <c r="A45" s="2">
        <v>1690200939</v>
      </c>
      <c r="B45" s="2" t="s">
        <v>394</v>
      </c>
      <c r="C45" s="158">
        <v>1085</v>
      </c>
      <c r="D45" s="152">
        <v>4</v>
      </c>
      <c r="E45" s="152"/>
      <c r="F45" s="153"/>
      <c r="G45" s="154">
        <v>601.84950000000003</v>
      </c>
      <c r="H45" s="150">
        <v>50</v>
      </c>
    </row>
    <row r="46" spans="1:8" ht="24.95" customHeight="1" x14ac:dyDescent="0.2">
      <c r="A46" s="2">
        <v>1690300101</v>
      </c>
      <c r="B46" s="2" t="s">
        <v>1242</v>
      </c>
      <c r="C46" s="158">
        <v>1290</v>
      </c>
      <c r="D46" s="152">
        <v>4</v>
      </c>
      <c r="E46" s="152"/>
      <c r="F46" s="153"/>
      <c r="G46" s="154">
        <v>715.56299999999999</v>
      </c>
      <c r="H46" s="150">
        <v>50</v>
      </c>
    </row>
    <row r="47" spans="1:8" ht="24.95" customHeight="1" x14ac:dyDescent="0.2">
      <c r="A47" s="2">
        <v>1690300201</v>
      </c>
      <c r="B47" s="2" t="s">
        <v>1243</v>
      </c>
      <c r="C47" s="158">
        <v>1000</v>
      </c>
      <c r="D47" s="152">
        <v>4</v>
      </c>
      <c r="E47" s="152"/>
      <c r="F47" s="153"/>
      <c r="G47" s="154">
        <v>554.70000000000005</v>
      </c>
      <c r="H47" s="150">
        <v>50</v>
      </c>
    </row>
    <row r="48" spans="1:8" ht="24.95" customHeight="1" x14ac:dyDescent="0.2">
      <c r="A48" s="2">
        <v>1690300701</v>
      </c>
      <c r="B48" s="2" t="s">
        <v>465</v>
      </c>
      <c r="C48" s="158">
        <v>925</v>
      </c>
      <c r="D48" s="152">
        <v>4</v>
      </c>
      <c r="E48" s="152"/>
      <c r="F48" s="153"/>
      <c r="G48" s="154">
        <v>513.09750000000008</v>
      </c>
      <c r="H48" s="150">
        <v>50</v>
      </c>
    </row>
    <row r="49" spans="1:8" ht="24.95" customHeight="1" x14ac:dyDescent="0.2">
      <c r="A49" s="2">
        <v>1690301001</v>
      </c>
      <c r="B49" s="2" t="s">
        <v>411</v>
      </c>
      <c r="C49" s="158">
        <v>1900</v>
      </c>
      <c r="D49" s="152">
        <v>4</v>
      </c>
      <c r="E49" s="152"/>
      <c r="F49" s="153"/>
      <c r="G49" s="154">
        <v>1053.93</v>
      </c>
      <c r="H49" s="150">
        <v>50</v>
      </c>
    </row>
    <row r="50" spans="1:8" ht="24.95" customHeight="1" x14ac:dyDescent="0.2">
      <c r="A50" s="2">
        <v>1690301101</v>
      </c>
      <c r="B50" s="2" t="s">
        <v>395</v>
      </c>
      <c r="C50" s="158">
        <v>1495</v>
      </c>
      <c r="D50" s="152">
        <v>4</v>
      </c>
      <c r="E50" s="152"/>
      <c r="F50" s="153"/>
      <c r="G50" s="154">
        <v>829.27650000000006</v>
      </c>
      <c r="H50" s="150">
        <v>50</v>
      </c>
    </row>
    <row r="51" spans="1:8" ht="24.95" customHeight="1" x14ac:dyDescent="0.2">
      <c r="A51" s="2">
        <v>2605100101</v>
      </c>
      <c r="B51" s="2" t="s">
        <v>1244</v>
      </c>
      <c r="C51" s="158">
        <v>143</v>
      </c>
      <c r="D51" s="152">
        <v>100</v>
      </c>
      <c r="E51" s="152"/>
      <c r="F51" s="153"/>
      <c r="G51" s="154">
        <v>79.322100000000006</v>
      </c>
      <c r="H51" s="150">
        <v>60</v>
      </c>
    </row>
    <row r="52" spans="1:8" ht="24.95" customHeight="1" x14ac:dyDescent="0.2">
      <c r="A52" s="136">
        <v>2605100201</v>
      </c>
      <c r="B52" s="136" t="s">
        <v>1245</v>
      </c>
      <c r="C52" s="158">
        <v>67</v>
      </c>
      <c r="D52" s="152">
        <v>100</v>
      </c>
      <c r="E52" s="152"/>
      <c r="F52" s="153"/>
      <c r="G52" s="154">
        <v>40.313900000000004</v>
      </c>
      <c r="H52" s="150">
        <v>60</v>
      </c>
    </row>
    <row r="53" spans="1:8" ht="24.95" customHeight="1" x14ac:dyDescent="0.2">
      <c r="A53" s="136">
        <v>2605100301</v>
      </c>
      <c r="B53" s="136" t="s">
        <v>1246</v>
      </c>
      <c r="C53" s="158">
        <v>140</v>
      </c>
      <c r="D53" s="152">
        <v>100</v>
      </c>
      <c r="E53" s="152"/>
      <c r="F53" s="153"/>
      <c r="G53" s="154">
        <v>77.658000000000001</v>
      </c>
      <c r="H53" s="150">
        <v>60</v>
      </c>
    </row>
    <row r="54" spans="1:8" ht="24.95" customHeight="1" x14ac:dyDescent="0.2">
      <c r="A54" s="2">
        <v>2605100401</v>
      </c>
      <c r="B54" s="2" t="s">
        <v>1247</v>
      </c>
      <c r="C54" s="158">
        <v>70</v>
      </c>
      <c r="D54" s="152">
        <v>100</v>
      </c>
      <c r="E54" s="152"/>
      <c r="F54" s="153"/>
      <c r="G54" s="154">
        <v>42.119</v>
      </c>
      <c r="H54" s="150">
        <v>60</v>
      </c>
    </row>
    <row r="55" spans="1:8" ht="24.95" customHeight="1" x14ac:dyDescent="0.2">
      <c r="A55" s="2">
        <v>2605100501</v>
      </c>
      <c r="B55" s="2" t="s">
        <v>1248</v>
      </c>
      <c r="C55" s="158">
        <v>141</v>
      </c>
      <c r="D55" s="152">
        <v>50</v>
      </c>
      <c r="E55" s="152"/>
      <c r="F55" s="153"/>
      <c r="G55" s="154">
        <v>78.212700000000012</v>
      </c>
      <c r="H55" s="150">
        <v>60</v>
      </c>
    </row>
    <row r="56" spans="1:8" ht="24.95" customHeight="1" x14ac:dyDescent="0.2">
      <c r="A56" s="2">
        <v>2605100601</v>
      </c>
      <c r="B56" s="136" t="s">
        <v>1249</v>
      </c>
      <c r="C56" s="158">
        <v>80</v>
      </c>
      <c r="D56" s="152">
        <v>100</v>
      </c>
      <c r="E56" s="152"/>
      <c r="F56" s="153"/>
      <c r="G56" s="154">
        <v>44.376000000000005</v>
      </c>
      <c r="H56" s="150">
        <v>60</v>
      </c>
    </row>
    <row r="57" spans="1:8" ht="24.95" customHeight="1" x14ac:dyDescent="0.2">
      <c r="A57" s="2">
        <v>2605100701</v>
      </c>
      <c r="B57" s="2" t="s">
        <v>1250</v>
      </c>
      <c r="C57" s="158">
        <v>66</v>
      </c>
      <c r="D57" s="152">
        <v>100</v>
      </c>
      <c r="E57" s="152"/>
      <c r="F57" s="153"/>
      <c r="G57" s="154">
        <v>39.712199999999996</v>
      </c>
      <c r="H57" s="150">
        <v>60</v>
      </c>
    </row>
    <row r="58" spans="1:8" ht="24.95" customHeight="1" x14ac:dyDescent="0.2">
      <c r="A58" s="2">
        <v>2605100901</v>
      </c>
      <c r="B58" s="136" t="s">
        <v>1251</v>
      </c>
      <c r="C58" s="158">
        <v>283</v>
      </c>
      <c r="D58" s="152">
        <v>40</v>
      </c>
      <c r="E58" s="152"/>
      <c r="F58" s="153"/>
      <c r="G58" s="154">
        <v>156.98009999999999</v>
      </c>
      <c r="H58" s="150">
        <v>60</v>
      </c>
    </row>
    <row r="59" spans="1:8" ht="24.95" customHeight="1" x14ac:dyDescent="0.2">
      <c r="A59" s="2">
        <v>2605101101</v>
      </c>
      <c r="B59" s="136" t="s">
        <v>1252</v>
      </c>
      <c r="C59" s="158">
        <v>50</v>
      </c>
      <c r="D59" s="152">
        <v>100</v>
      </c>
      <c r="E59" s="152"/>
      <c r="F59" s="153"/>
      <c r="G59" s="154">
        <v>27.735000000000003</v>
      </c>
      <c r="H59" s="150">
        <v>60</v>
      </c>
    </row>
    <row r="60" spans="1:8" ht="24.95" customHeight="1" x14ac:dyDescent="0.2">
      <c r="A60" s="2">
        <v>2605101201</v>
      </c>
      <c r="B60" s="136" t="s">
        <v>1253</v>
      </c>
      <c r="C60" s="158">
        <v>74</v>
      </c>
      <c r="D60" s="152">
        <v>100</v>
      </c>
      <c r="E60" s="152"/>
      <c r="F60" s="153"/>
      <c r="G60" s="154">
        <v>44.525800000000004</v>
      </c>
      <c r="H60" s="150">
        <v>60</v>
      </c>
    </row>
    <row r="61" spans="1:8" ht="24.95" customHeight="1" x14ac:dyDescent="0.2">
      <c r="A61" s="2">
        <v>2605101301</v>
      </c>
      <c r="B61" s="136" t="s">
        <v>1254</v>
      </c>
      <c r="C61" s="158">
        <v>115</v>
      </c>
      <c r="D61" s="152">
        <v>40</v>
      </c>
      <c r="E61" s="152"/>
      <c r="F61" s="153"/>
      <c r="G61" s="154">
        <v>63.790500000000002</v>
      </c>
      <c r="H61" s="150">
        <v>60</v>
      </c>
    </row>
    <row r="62" spans="1:8" ht="24.95" customHeight="1" x14ac:dyDescent="0.2">
      <c r="A62" s="2">
        <v>2605101401</v>
      </c>
      <c r="B62" s="136" t="s">
        <v>1255</v>
      </c>
      <c r="C62" s="158">
        <v>67</v>
      </c>
      <c r="D62" s="152">
        <v>40</v>
      </c>
      <c r="E62" s="152"/>
      <c r="F62" s="153"/>
      <c r="G62" s="154">
        <v>37.164900000000003</v>
      </c>
      <c r="H62" s="150">
        <v>60</v>
      </c>
    </row>
    <row r="63" spans="1:8" ht="24.95" customHeight="1" x14ac:dyDescent="0.2">
      <c r="A63" s="2">
        <v>2605101501</v>
      </c>
      <c r="B63" s="136" t="s">
        <v>1256</v>
      </c>
      <c r="C63" s="158">
        <v>40</v>
      </c>
      <c r="D63" s="152">
        <v>100</v>
      </c>
      <c r="E63" s="152"/>
      <c r="F63" s="153"/>
      <c r="G63" s="154">
        <v>22.188000000000002</v>
      </c>
      <c r="H63" s="150">
        <v>60</v>
      </c>
    </row>
    <row r="64" spans="1:8" ht="24.95" customHeight="1" x14ac:dyDescent="0.2">
      <c r="A64" s="2">
        <v>2605101701</v>
      </c>
      <c r="B64" s="136" t="s">
        <v>1257</v>
      </c>
      <c r="C64" s="158">
        <v>32</v>
      </c>
      <c r="D64" s="152">
        <v>100</v>
      </c>
      <c r="E64" s="152"/>
      <c r="F64" s="153"/>
      <c r="G64" s="154">
        <v>17.750399999999999</v>
      </c>
      <c r="H64" s="150">
        <v>60</v>
      </c>
    </row>
    <row r="65" spans="1:8" ht="26.25" customHeight="1" x14ac:dyDescent="0.2">
      <c r="A65" s="2">
        <v>2605101801</v>
      </c>
      <c r="B65" s="136" t="s">
        <v>1258</v>
      </c>
      <c r="C65" s="158">
        <v>12</v>
      </c>
      <c r="D65" s="152">
        <v>100</v>
      </c>
      <c r="E65" s="152"/>
      <c r="F65" s="153"/>
      <c r="G65" s="154">
        <v>6.6564000000000005</v>
      </c>
      <c r="H65" s="150">
        <v>60</v>
      </c>
    </row>
    <row r="66" spans="1:8" ht="24.95" customHeight="1" x14ac:dyDescent="0.2">
      <c r="A66" s="2">
        <v>2605102501</v>
      </c>
      <c r="B66" s="2" t="s">
        <v>584</v>
      </c>
      <c r="C66" s="158">
        <v>147</v>
      </c>
      <c r="D66" s="152">
        <v>50</v>
      </c>
      <c r="E66" s="152"/>
      <c r="F66" s="153"/>
      <c r="G66" s="154">
        <v>81.540900000000008</v>
      </c>
      <c r="H66" s="150">
        <v>60</v>
      </c>
    </row>
    <row r="67" spans="1:8" ht="24.95" customHeight="1" x14ac:dyDescent="0.2">
      <c r="A67" s="2">
        <v>2605104201</v>
      </c>
      <c r="B67" s="2" t="s">
        <v>575</v>
      </c>
      <c r="C67" s="158">
        <v>170</v>
      </c>
      <c r="D67" s="152">
        <v>100</v>
      </c>
      <c r="E67" s="152"/>
      <c r="F67" s="153"/>
      <c r="G67" s="154">
        <v>94.299000000000007</v>
      </c>
      <c r="H67" s="150">
        <v>60</v>
      </c>
    </row>
    <row r="68" spans="1:8" ht="24.95" customHeight="1" x14ac:dyDescent="0.2">
      <c r="A68" s="2">
        <v>2605104301</v>
      </c>
      <c r="B68" s="2" t="s">
        <v>581</v>
      </c>
      <c r="C68" s="158">
        <v>100</v>
      </c>
      <c r="D68" s="152">
        <v>100</v>
      </c>
      <c r="E68" s="152"/>
      <c r="F68" s="153"/>
      <c r="G68" s="154">
        <v>60.17</v>
      </c>
      <c r="H68" s="150">
        <v>60</v>
      </c>
    </row>
    <row r="69" spans="1:8" ht="24.95" customHeight="1" x14ac:dyDescent="0.25">
      <c r="A69" s="137">
        <v>2605104401</v>
      </c>
      <c r="B69" s="2" t="s">
        <v>580</v>
      </c>
      <c r="C69" s="158">
        <v>360</v>
      </c>
      <c r="D69" s="152">
        <v>40</v>
      </c>
      <c r="E69" s="152"/>
      <c r="F69" s="153"/>
      <c r="G69" s="154">
        <v>199.69200000000001</v>
      </c>
      <c r="H69" s="150">
        <v>60</v>
      </c>
    </row>
    <row r="70" spans="1:8" ht="24.95" customHeight="1" x14ac:dyDescent="0.2">
      <c r="A70" s="2">
        <v>2605104801</v>
      </c>
      <c r="B70" s="2" t="s">
        <v>579</v>
      </c>
      <c r="C70" s="158">
        <v>385</v>
      </c>
      <c r="D70" s="152">
        <v>40</v>
      </c>
      <c r="E70" s="152"/>
      <c r="F70" s="153"/>
      <c r="G70" s="154">
        <v>213.55950000000001</v>
      </c>
      <c r="H70" s="150">
        <v>60</v>
      </c>
    </row>
    <row r="71" spans="1:8" ht="24.95" customHeight="1" x14ac:dyDescent="0.2">
      <c r="A71" s="2">
        <v>2605104901</v>
      </c>
      <c r="B71" s="2" t="s">
        <v>578</v>
      </c>
      <c r="C71" s="158">
        <v>135</v>
      </c>
      <c r="D71" s="152">
        <v>100</v>
      </c>
      <c r="E71" s="152"/>
      <c r="F71" s="153"/>
      <c r="G71" s="154">
        <v>81.229500000000002</v>
      </c>
      <c r="H71" s="150">
        <v>60</v>
      </c>
    </row>
    <row r="72" spans="1:8" ht="24.95" customHeight="1" x14ac:dyDescent="0.2">
      <c r="A72" s="2">
        <v>2605105901</v>
      </c>
      <c r="B72" s="2" t="s">
        <v>585</v>
      </c>
      <c r="C72" s="158">
        <v>147</v>
      </c>
      <c r="D72" s="152">
        <v>50</v>
      </c>
      <c r="E72" s="152"/>
      <c r="F72" s="153"/>
      <c r="G72" s="154">
        <v>81.540900000000008</v>
      </c>
      <c r="H72" s="150">
        <v>60</v>
      </c>
    </row>
    <row r="73" spans="1:8" ht="24.95" customHeight="1" x14ac:dyDescent="0.2">
      <c r="A73" s="2">
        <v>2605106101</v>
      </c>
      <c r="B73" s="2" t="s">
        <v>569</v>
      </c>
      <c r="C73" s="158">
        <v>135</v>
      </c>
      <c r="D73" s="152">
        <v>100</v>
      </c>
      <c r="E73" s="152"/>
      <c r="F73" s="153"/>
      <c r="G73" s="154">
        <v>74.884500000000003</v>
      </c>
      <c r="H73" s="150">
        <v>60</v>
      </c>
    </row>
    <row r="74" spans="1:8" ht="24.95" customHeight="1" x14ac:dyDescent="0.2">
      <c r="A74" s="2">
        <v>2605106201</v>
      </c>
      <c r="B74" s="2" t="s">
        <v>570</v>
      </c>
      <c r="C74" s="158">
        <v>78</v>
      </c>
      <c r="D74" s="152">
        <v>100</v>
      </c>
      <c r="E74" s="152"/>
      <c r="F74" s="153"/>
      <c r="G74" s="154">
        <v>43.266600000000004</v>
      </c>
      <c r="H74" s="150">
        <v>60</v>
      </c>
    </row>
    <row r="75" spans="1:8" ht="24.95" customHeight="1" x14ac:dyDescent="0.2">
      <c r="A75" s="2">
        <v>2605106301</v>
      </c>
      <c r="B75" s="2" t="s">
        <v>571</v>
      </c>
      <c r="C75" s="158">
        <v>264</v>
      </c>
      <c r="D75" s="152">
        <v>40</v>
      </c>
      <c r="E75" s="152"/>
      <c r="F75" s="153"/>
      <c r="G75" s="154">
        <v>146.44080000000002</v>
      </c>
      <c r="H75" s="150">
        <v>60</v>
      </c>
    </row>
    <row r="76" spans="1:8" ht="24.95" customHeight="1" x14ac:dyDescent="0.2">
      <c r="A76" s="2">
        <v>2605106401</v>
      </c>
      <c r="B76" s="136" t="s">
        <v>572</v>
      </c>
      <c r="C76" s="158">
        <v>100</v>
      </c>
      <c r="D76" s="152">
        <v>100</v>
      </c>
      <c r="E76" s="152"/>
      <c r="F76" s="153"/>
      <c r="G76" s="154">
        <v>60.17</v>
      </c>
      <c r="H76" s="150">
        <v>60</v>
      </c>
    </row>
    <row r="77" spans="1:8" ht="24.95" customHeight="1" x14ac:dyDescent="0.2">
      <c r="A77" s="2">
        <v>2605106501</v>
      </c>
      <c r="B77" s="136" t="s">
        <v>1259</v>
      </c>
      <c r="C77" s="158">
        <v>135</v>
      </c>
      <c r="D77" s="152">
        <v>100</v>
      </c>
      <c r="E77" s="152"/>
      <c r="F77" s="153"/>
      <c r="G77" s="154">
        <v>74.884500000000003</v>
      </c>
      <c r="H77" s="150">
        <v>60</v>
      </c>
    </row>
    <row r="78" spans="1:8" ht="24.95" customHeight="1" x14ac:dyDescent="0.2">
      <c r="A78" s="2">
        <v>2605106601</v>
      </c>
      <c r="B78" s="136" t="s">
        <v>1260</v>
      </c>
      <c r="C78" s="158">
        <v>78</v>
      </c>
      <c r="D78" s="152">
        <v>100</v>
      </c>
      <c r="E78" s="152"/>
      <c r="F78" s="153"/>
      <c r="G78" s="154">
        <v>43.266600000000004</v>
      </c>
      <c r="H78" s="150">
        <v>60</v>
      </c>
    </row>
    <row r="79" spans="1:8" ht="24.95" customHeight="1" x14ac:dyDescent="0.2">
      <c r="A79" s="2">
        <v>2605106701</v>
      </c>
      <c r="B79" s="2" t="s">
        <v>1261</v>
      </c>
      <c r="C79" s="158">
        <v>264</v>
      </c>
      <c r="D79" s="152">
        <v>40</v>
      </c>
      <c r="E79" s="152"/>
      <c r="F79" s="153"/>
      <c r="G79" s="154">
        <v>146.44080000000002</v>
      </c>
      <c r="H79" s="150">
        <v>60</v>
      </c>
    </row>
    <row r="80" spans="1:8" ht="24.95" customHeight="1" x14ac:dyDescent="0.2">
      <c r="A80" s="2">
        <v>2605106801</v>
      </c>
      <c r="B80" s="136" t="s">
        <v>1262</v>
      </c>
      <c r="C80" s="158">
        <v>100</v>
      </c>
      <c r="D80" s="152">
        <v>100</v>
      </c>
      <c r="E80" s="152"/>
      <c r="F80" s="153"/>
      <c r="G80" s="154">
        <v>60.17</v>
      </c>
      <c r="H80" s="150">
        <v>60</v>
      </c>
    </row>
    <row r="81" spans="1:8" ht="24.95" customHeight="1" x14ac:dyDescent="0.2">
      <c r="A81" s="2">
        <v>2605106901</v>
      </c>
      <c r="B81" s="136" t="s">
        <v>573</v>
      </c>
      <c r="C81" s="158">
        <v>135</v>
      </c>
      <c r="D81" s="152">
        <v>100</v>
      </c>
      <c r="E81" s="152"/>
      <c r="F81" s="153"/>
      <c r="G81" s="154">
        <v>74.884500000000003</v>
      </c>
      <c r="H81" s="150">
        <v>60</v>
      </c>
    </row>
    <row r="82" spans="1:8" ht="24.95" customHeight="1" x14ac:dyDescent="0.2">
      <c r="A82" s="2">
        <v>2605107001</v>
      </c>
      <c r="B82" s="2" t="s">
        <v>574</v>
      </c>
      <c r="C82" s="158">
        <v>78</v>
      </c>
      <c r="D82" s="152">
        <v>100</v>
      </c>
      <c r="E82" s="152"/>
      <c r="F82" s="153"/>
      <c r="G82" s="154">
        <v>43.266600000000004</v>
      </c>
      <c r="H82" s="150">
        <v>60</v>
      </c>
    </row>
    <row r="83" spans="1:8" ht="24.95" customHeight="1" x14ac:dyDescent="0.2">
      <c r="A83" s="2">
        <v>2605107301</v>
      </c>
      <c r="B83" s="2" t="s">
        <v>1263</v>
      </c>
      <c r="C83" s="158">
        <v>147</v>
      </c>
      <c r="D83" s="152">
        <v>30</v>
      </c>
      <c r="E83" s="152"/>
      <c r="F83" s="153"/>
      <c r="G83" s="154">
        <v>81.540900000000008</v>
      </c>
      <c r="H83" s="150">
        <v>60</v>
      </c>
    </row>
    <row r="84" spans="1:8" ht="24.95" customHeight="1" x14ac:dyDescent="0.2">
      <c r="A84" s="2">
        <v>2605107401</v>
      </c>
      <c r="B84" s="2" t="s">
        <v>1264</v>
      </c>
      <c r="C84" s="158">
        <v>147</v>
      </c>
      <c r="D84" s="152">
        <v>30</v>
      </c>
      <c r="E84" s="152"/>
      <c r="F84" s="153"/>
      <c r="G84" s="154">
        <v>81.540900000000008</v>
      </c>
      <c r="H84" s="150">
        <v>60</v>
      </c>
    </row>
    <row r="85" spans="1:8" ht="24.95" customHeight="1" x14ac:dyDescent="0.2">
      <c r="A85" s="2">
        <v>2605107501</v>
      </c>
      <c r="B85" s="2" t="s">
        <v>576</v>
      </c>
      <c r="C85" s="158">
        <v>205</v>
      </c>
      <c r="D85" s="152">
        <v>100</v>
      </c>
      <c r="E85" s="152"/>
      <c r="F85" s="153"/>
      <c r="G85" s="154">
        <v>113.71350000000001</v>
      </c>
      <c r="H85" s="150">
        <v>60</v>
      </c>
    </row>
    <row r="86" spans="1:8" ht="24.95" customHeight="1" x14ac:dyDescent="0.2">
      <c r="A86" s="2">
        <v>2605107601</v>
      </c>
      <c r="B86" s="2" t="s">
        <v>577</v>
      </c>
      <c r="C86" s="158">
        <v>146</v>
      </c>
      <c r="D86" s="152">
        <v>100</v>
      </c>
      <c r="E86" s="152"/>
      <c r="F86" s="153"/>
      <c r="G86" s="154">
        <v>80.986200000000011</v>
      </c>
      <c r="H86" s="150">
        <v>60</v>
      </c>
    </row>
    <row r="87" spans="1:8" ht="24.95" customHeight="1" x14ac:dyDescent="0.2">
      <c r="A87" s="2">
        <v>2605107801</v>
      </c>
      <c r="B87" s="2" t="s">
        <v>1265</v>
      </c>
      <c r="C87" s="158">
        <v>90</v>
      </c>
      <c r="D87" s="152">
        <v>100</v>
      </c>
      <c r="E87" s="152"/>
      <c r="F87" s="153"/>
      <c r="G87" s="154">
        <v>49.923000000000002</v>
      </c>
      <c r="H87" s="150">
        <v>60</v>
      </c>
    </row>
    <row r="88" spans="1:8" ht="24.95" customHeight="1" x14ac:dyDescent="0.2">
      <c r="A88" s="2">
        <v>2605108201</v>
      </c>
      <c r="B88" s="2" t="s">
        <v>583</v>
      </c>
      <c r="C88" s="158">
        <v>147</v>
      </c>
      <c r="D88" s="152">
        <v>50</v>
      </c>
      <c r="E88" s="152"/>
      <c r="F88" s="153"/>
      <c r="G88" s="154">
        <v>81.540900000000008</v>
      </c>
      <c r="H88" s="150">
        <v>60</v>
      </c>
    </row>
    <row r="89" spans="1:8" ht="24.95" customHeight="1" x14ac:dyDescent="0.2">
      <c r="A89" s="2">
        <v>2605108301</v>
      </c>
      <c r="B89" s="2" t="s">
        <v>582</v>
      </c>
      <c r="C89" s="158">
        <v>147</v>
      </c>
      <c r="D89" s="152">
        <v>50</v>
      </c>
      <c r="E89" s="152"/>
      <c r="F89" s="153"/>
      <c r="G89" s="154">
        <v>81.540900000000008</v>
      </c>
      <c r="H89" s="150">
        <v>60</v>
      </c>
    </row>
    <row r="90" spans="1:8" ht="24.95" customHeight="1" x14ac:dyDescent="0.2">
      <c r="A90" s="2">
        <v>2605108501</v>
      </c>
      <c r="B90" s="2" t="s">
        <v>1266</v>
      </c>
      <c r="C90" s="158">
        <v>200</v>
      </c>
      <c r="D90" s="152">
        <v>100</v>
      </c>
      <c r="E90" s="152"/>
      <c r="F90" s="153"/>
      <c r="G90" s="154">
        <v>110.94000000000001</v>
      </c>
      <c r="H90" s="150">
        <v>60</v>
      </c>
    </row>
    <row r="91" spans="1:8" ht="24.95" customHeight="1" x14ac:dyDescent="0.2">
      <c r="A91" s="2">
        <v>2605108801</v>
      </c>
      <c r="B91" s="136" t="s">
        <v>1267</v>
      </c>
      <c r="C91" s="158">
        <v>110</v>
      </c>
      <c r="D91" s="152">
        <v>100</v>
      </c>
      <c r="E91" s="152"/>
      <c r="F91" s="153"/>
      <c r="G91" s="154">
        <v>61.02</v>
      </c>
      <c r="H91" s="150">
        <v>60</v>
      </c>
    </row>
    <row r="92" spans="1:8" ht="24.95" customHeight="1" x14ac:dyDescent="0.2">
      <c r="A92" s="2">
        <v>2605109001</v>
      </c>
      <c r="B92" s="136" t="s">
        <v>1268</v>
      </c>
      <c r="C92" s="158">
        <v>90</v>
      </c>
      <c r="D92" s="152">
        <v>100</v>
      </c>
      <c r="E92" s="152"/>
      <c r="F92" s="153"/>
      <c r="G92" s="154">
        <v>49.92</v>
      </c>
      <c r="H92" s="150">
        <v>60</v>
      </c>
    </row>
    <row r="93" spans="1:8" ht="24.95" customHeight="1" x14ac:dyDescent="0.2">
      <c r="A93" s="2">
        <v>2605109101</v>
      </c>
      <c r="B93" s="136" t="s">
        <v>1269</v>
      </c>
      <c r="C93" s="158">
        <v>137</v>
      </c>
      <c r="D93" s="152">
        <v>100</v>
      </c>
      <c r="E93" s="152"/>
      <c r="F93" s="153"/>
      <c r="G93" s="154">
        <v>75.993899999999996</v>
      </c>
      <c r="H93" s="150">
        <v>60</v>
      </c>
    </row>
    <row r="94" spans="1:8" ht="24.95" customHeight="1" x14ac:dyDescent="0.2">
      <c r="A94" s="2">
        <v>2605111001</v>
      </c>
      <c r="B94" s="136" t="s">
        <v>1270</v>
      </c>
      <c r="C94" s="158">
        <v>205</v>
      </c>
      <c r="D94" s="152">
        <v>50</v>
      </c>
      <c r="E94" s="152"/>
      <c r="F94" s="153"/>
      <c r="G94" s="154">
        <v>113.71350000000001</v>
      </c>
      <c r="H94" s="150">
        <v>60</v>
      </c>
    </row>
    <row r="95" spans="1:8" ht="24.95" customHeight="1" x14ac:dyDescent="0.2">
      <c r="A95" s="2">
        <v>2605112501</v>
      </c>
      <c r="B95" s="2" t="s">
        <v>1271</v>
      </c>
      <c r="C95" s="158">
        <v>210</v>
      </c>
      <c r="D95" s="152">
        <v>40</v>
      </c>
      <c r="E95" s="152"/>
      <c r="F95" s="153"/>
      <c r="G95" s="154">
        <v>116.48700000000001</v>
      </c>
      <c r="H95" s="150">
        <v>60</v>
      </c>
    </row>
    <row r="96" spans="1:8" ht="24.95" customHeight="1" x14ac:dyDescent="0.2">
      <c r="A96" s="2">
        <v>2605112601</v>
      </c>
      <c r="B96" s="136" t="s">
        <v>1272</v>
      </c>
      <c r="C96" s="158">
        <v>80</v>
      </c>
      <c r="D96" s="152">
        <v>40</v>
      </c>
      <c r="E96" s="152"/>
      <c r="F96" s="153"/>
      <c r="G96" s="154">
        <v>44.376000000000005</v>
      </c>
      <c r="H96" s="150">
        <v>60</v>
      </c>
    </row>
    <row r="97" spans="1:8" ht="24.95" customHeight="1" x14ac:dyDescent="0.2">
      <c r="A97" s="2">
        <v>2605113001</v>
      </c>
      <c r="B97" s="136" t="s">
        <v>1273</v>
      </c>
      <c r="C97" s="158">
        <v>230</v>
      </c>
      <c r="D97" s="152">
        <v>40</v>
      </c>
      <c r="E97" s="152"/>
      <c r="F97" s="153"/>
      <c r="G97" s="154">
        <v>127.581</v>
      </c>
      <c r="H97" s="150">
        <v>60</v>
      </c>
    </row>
    <row r="98" spans="1:8" ht="24.95" customHeight="1" x14ac:dyDescent="0.2">
      <c r="A98" s="2">
        <v>2605113101</v>
      </c>
      <c r="B98" s="136" t="s">
        <v>1274</v>
      </c>
      <c r="C98" s="158">
        <v>110</v>
      </c>
      <c r="D98" s="152">
        <v>40</v>
      </c>
      <c r="E98" s="152"/>
      <c r="F98" s="153"/>
      <c r="G98" s="154">
        <v>61.017000000000003</v>
      </c>
      <c r="H98" s="150">
        <v>60</v>
      </c>
    </row>
    <row r="99" spans="1:8" ht="24.95" customHeight="1" x14ac:dyDescent="0.2">
      <c r="A99" s="2">
        <v>2610100101</v>
      </c>
      <c r="B99" s="2" t="s">
        <v>1275</v>
      </c>
      <c r="C99" s="158">
        <v>2445</v>
      </c>
      <c r="D99" s="152">
        <v>2</v>
      </c>
      <c r="E99" s="152"/>
      <c r="F99" s="153"/>
      <c r="G99" s="154">
        <v>1356.2415000000001</v>
      </c>
      <c r="H99" s="150">
        <v>60</v>
      </c>
    </row>
    <row r="100" spans="1:8" ht="24.95" customHeight="1" x14ac:dyDescent="0.2">
      <c r="A100" s="2">
        <v>2610100501</v>
      </c>
      <c r="B100" s="136" t="s">
        <v>1276</v>
      </c>
      <c r="C100" s="158">
        <v>2469</v>
      </c>
      <c r="D100" s="152">
        <v>2</v>
      </c>
      <c r="E100" s="152"/>
      <c r="F100" s="153"/>
      <c r="G100" s="154">
        <v>1369.5543</v>
      </c>
      <c r="H100" s="150">
        <v>60</v>
      </c>
    </row>
    <row r="101" spans="1:8" ht="24.95" customHeight="1" x14ac:dyDescent="0.2">
      <c r="A101" s="2">
        <v>2610101101</v>
      </c>
      <c r="B101" s="2" t="s">
        <v>1277</v>
      </c>
      <c r="C101" s="158">
        <v>2469</v>
      </c>
      <c r="D101" s="152">
        <v>2</v>
      </c>
      <c r="E101" s="152"/>
      <c r="F101" s="153"/>
      <c r="G101" s="154">
        <v>1369.5543</v>
      </c>
      <c r="H101" s="150">
        <v>60</v>
      </c>
    </row>
    <row r="102" spans="1:8" ht="24.95" customHeight="1" x14ac:dyDescent="0.2">
      <c r="A102" s="2">
        <v>2610101201</v>
      </c>
      <c r="B102" s="136" t="s">
        <v>1278</v>
      </c>
      <c r="C102" s="158">
        <v>2469</v>
      </c>
      <c r="D102" s="152">
        <v>2</v>
      </c>
      <c r="E102" s="152"/>
      <c r="F102" s="153"/>
      <c r="G102" s="154">
        <v>1369.5543</v>
      </c>
      <c r="H102" s="150">
        <v>60</v>
      </c>
    </row>
    <row r="103" spans="1:8" ht="24.95" customHeight="1" x14ac:dyDescent="0.2">
      <c r="A103" s="2">
        <v>2610200101</v>
      </c>
      <c r="B103" s="136" t="s">
        <v>1279</v>
      </c>
      <c r="C103" s="158">
        <v>998</v>
      </c>
      <c r="D103" s="152">
        <v>5</v>
      </c>
      <c r="E103" s="152"/>
      <c r="F103" s="153"/>
      <c r="G103" s="154">
        <v>553.59059999999999</v>
      </c>
      <c r="H103" s="150">
        <v>60</v>
      </c>
    </row>
    <row r="104" spans="1:8" ht="24.95" customHeight="1" x14ac:dyDescent="0.2">
      <c r="A104" s="2">
        <v>2610300101</v>
      </c>
      <c r="B104" s="136" t="s">
        <v>1280</v>
      </c>
      <c r="C104" s="158">
        <v>1101</v>
      </c>
      <c r="D104" s="152">
        <v>6</v>
      </c>
      <c r="E104" s="152"/>
      <c r="F104" s="153"/>
      <c r="G104" s="154">
        <v>610.72469999999998</v>
      </c>
      <c r="H104" s="150">
        <v>60</v>
      </c>
    </row>
    <row r="105" spans="1:8" ht="24.95" customHeight="1" x14ac:dyDescent="0.2">
      <c r="A105" s="2">
        <v>2610300301</v>
      </c>
      <c r="B105" s="136" t="s">
        <v>604</v>
      </c>
      <c r="C105" s="158">
        <v>1170</v>
      </c>
      <c r="D105" s="152">
        <v>6</v>
      </c>
      <c r="E105" s="152"/>
      <c r="F105" s="153"/>
      <c r="G105" s="154">
        <v>648.99900000000002</v>
      </c>
      <c r="H105" s="150">
        <v>60</v>
      </c>
    </row>
    <row r="106" spans="1:8" ht="24.95" customHeight="1" x14ac:dyDescent="0.2">
      <c r="A106" s="138">
        <v>2610300401</v>
      </c>
      <c r="B106" s="139" t="s">
        <v>1281</v>
      </c>
      <c r="C106" s="158">
        <v>1170</v>
      </c>
      <c r="D106" s="159">
        <v>6</v>
      </c>
      <c r="E106" s="152"/>
      <c r="F106" s="153"/>
      <c r="G106" s="154">
        <v>648.99900000000002</v>
      </c>
      <c r="H106" s="150">
        <v>60</v>
      </c>
    </row>
    <row r="107" spans="1:8" ht="24.95" customHeight="1" x14ac:dyDescent="0.2">
      <c r="A107" s="2">
        <v>2610300901</v>
      </c>
      <c r="B107" s="136" t="s">
        <v>1282</v>
      </c>
      <c r="C107" s="158">
        <v>1187</v>
      </c>
      <c r="D107" s="152">
        <v>6</v>
      </c>
      <c r="E107" s="152"/>
      <c r="F107" s="153"/>
      <c r="G107" s="154">
        <v>658.4289</v>
      </c>
      <c r="H107" s="150">
        <v>60</v>
      </c>
    </row>
    <row r="108" spans="1:8" ht="24.95" customHeight="1" x14ac:dyDescent="0.2">
      <c r="A108" s="2">
        <v>2610301201</v>
      </c>
      <c r="B108" s="2" t="s">
        <v>1283</v>
      </c>
      <c r="C108" s="158">
        <v>1465</v>
      </c>
      <c r="D108" s="152">
        <v>6</v>
      </c>
      <c r="E108" s="152"/>
      <c r="F108" s="153"/>
      <c r="G108" s="154">
        <v>812.63550000000009</v>
      </c>
      <c r="H108" s="150">
        <v>60</v>
      </c>
    </row>
    <row r="109" spans="1:8" ht="24.95" customHeight="1" x14ac:dyDescent="0.2">
      <c r="A109" s="2">
        <v>2620500131</v>
      </c>
      <c r="B109" s="2" t="s">
        <v>1284</v>
      </c>
      <c r="C109" s="158">
        <v>875</v>
      </c>
      <c r="D109" s="152">
        <v>5</v>
      </c>
      <c r="E109" s="152"/>
      <c r="F109" s="153"/>
      <c r="G109" s="154">
        <v>485.36250000000001</v>
      </c>
      <c r="H109" s="150">
        <v>60</v>
      </c>
    </row>
    <row r="110" spans="1:8" ht="24.95" customHeight="1" x14ac:dyDescent="0.2">
      <c r="A110" s="2">
        <v>2620500431</v>
      </c>
      <c r="B110" s="2" t="s">
        <v>611</v>
      </c>
      <c r="C110" s="158">
        <v>875</v>
      </c>
      <c r="D110" s="152">
        <v>2</v>
      </c>
      <c r="E110" s="152"/>
      <c r="F110" s="153"/>
      <c r="G110" s="154">
        <v>485.36250000000001</v>
      </c>
      <c r="H110" s="150">
        <v>60</v>
      </c>
    </row>
    <row r="111" spans="1:8" ht="24.95" customHeight="1" x14ac:dyDescent="0.2">
      <c r="A111" s="2">
        <v>2620500531</v>
      </c>
      <c r="B111" s="136" t="s">
        <v>612</v>
      </c>
      <c r="C111" s="158">
        <v>1100</v>
      </c>
      <c r="D111" s="152">
        <v>2</v>
      </c>
      <c r="E111" s="152"/>
      <c r="F111" s="153"/>
      <c r="G111" s="154">
        <v>610.17000000000007</v>
      </c>
      <c r="H111" s="150">
        <v>60</v>
      </c>
    </row>
    <row r="112" spans="1:8" ht="24.95" customHeight="1" x14ac:dyDescent="0.2">
      <c r="A112" s="2">
        <v>2620500631</v>
      </c>
      <c r="B112" s="136" t="s">
        <v>609</v>
      </c>
      <c r="C112" s="158">
        <v>785</v>
      </c>
      <c r="D112" s="152">
        <v>2</v>
      </c>
      <c r="E112" s="152"/>
      <c r="F112" s="153"/>
      <c r="G112" s="154">
        <v>435.43950000000001</v>
      </c>
      <c r="H112" s="150">
        <v>60</v>
      </c>
    </row>
    <row r="113" spans="1:8" ht="24.95" customHeight="1" x14ac:dyDescent="0.2">
      <c r="A113" s="2">
        <v>2630500231</v>
      </c>
      <c r="B113" s="2" t="s">
        <v>1285</v>
      </c>
      <c r="C113" s="158">
        <v>885</v>
      </c>
      <c r="D113" s="152">
        <v>2</v>
      </c>
      <c r="E113" s="152"/>
      <c r="F113" s="153"/>
      <c r="G113" s="154">
        <v>490.90950000000004</v>
      </c>
      <c r="H113" s="150">
        <v>60</v>
      </c>
    </row>
    <row r="114" spans="1:8" ht="24.95" customHeight="1" x14ac:dyDescent="0.2">
      <c r="A114" s="2">
        <v>2630500431</v>
      </c>
      <c r="B114" s="136" t="s">
        <v>1286</v>
      </c>
      <c r="C114" s="158">
        <v>1010</v>
      </c>
      <c r="D114" s="152">
        <v>5</v>
      </c>
      <c r="E114" s="152"/>
      <c r="F114" s="153"/>
      <c r="G114" s="154">
        <v>560.24700000000007</v>
      </c>
      <c r="H114" s="150">
        <v>60</v>
      </c>
    </row>
    <row r="115" spans="1:8" ht="24.95" customHeight="1" x14ac:dyDescent="0.2">
      <c r="A115" s="2">
        <v>2630500531</v>
      </c>
      <c r="B115" s="136" t="s">
        <v>1287</v>
      </c>
      <c r="C115" s="158">
        <v>1123</v>
      </c>
      <c r="D115" s="152">
        <v>5</v>
      </c>
      <c r="E115" s="152"/>
      <c r="F115" s="153"/>
      <c r="G115" s="154">
        <v>622.92810000000009</v>
      </c>
      <c r="H115" s="150">
        <v>60</v>
      </c>
    </row>
    <row r="116" spans="1:8" ht="24.95" customHeight="1" x14ac:dyDescent="0.2">
      <c r="A116" s="2">
        <v>2630500731</v>
      </c>
      <c r="B116" s="2" t="s">
        <v>610</v>
      </c>
      <c r="C116" s="158">
        <v>1008</v>
      </c>
      <c r="D116" s="152">
        <v>2</v>
      </c>
      <c r="E116" s="152"/>
      <c r="F116" s="153"/>
      <c r="G116" s="154">
        <v>559.13760000000002</v>
      </c>
      <c r="H116" s="150">
        <v>60</v>
      </c>
    </row>
    <row r="117" spans="1:8" ht="24.95" customHeight="1" x14ac:dyDescent="0.2">
      <c r="A117" s="2">
        <v>2640500231</v>
      </c>
      <c r="B117" s="2" t="s">
        <v>613</v>
      </c>
      <c r="C117" s="158">
        <v>970</v>
      </c>
      <c r="D117" s="152">
        <v>2</v>
      </c>
      <c r="E117" s="152"/>
      <c r="F117" s="153"/>
      <c r="G117" s="154">
        <v>538.05899999999997</v>
      </c>
      <c r="H117" s="150">
        <v>60</v>
      </c>
    </row>
    <row r="118" spans="1:8" ht="24.95" customHeight="1" x14ac:dyDescent="0.2">
      <c r="A118" s="2">
        <v>2650500131</v>
      </c>
      <c r="B118" s="2" t="s">
        <v>1288</v>
      </c>
      <c r="C118" s="158">
        <v>1976</v>
      </c>
      <c r="D118" s="152">
        <v>2</v>
      </c>
      <c r="E118" s="152"/>
      <c r="F118" s="153"/>
      <c r="G118" s="154">
        <v>1096.0871999999999</v>
      </c>
      <c r="H118" s="150">
        <v>60</v>
      </c>
    </row>
    <row r="119" spans="1:8" ht="24.95" customHeight="1" x14ac:dyDescent="0.2">
      <c r="A119" s="2">
        <v>2660100101</v>
      </c>
      <c r="B119" s="136" t="s">
        <v>1289</v>
      </c>
      <c r="C119" s="158">
        <v>3282</v>
      </c>
      <c r="D119" s="152">
        <v>2</v>
      </c>
      <c r="E119" s="152"/>
      <c r="F119" s="153"/>
      <c r="G119" s="154">
        <v>1820.5254</v>
      </c>
      <c r="H119" s="150">
        <v>60</v>
      </c>
    </row>
    <row r="120" spans="1:8" ht="24.95" customHeight="1" x14ac:dyDescent="0.2">
      <c r="A120" s="2">
        <v>2660200201</v>
      </c>
      <c r="B120" s="2" t="s">
        <v>1290</v>
      </c>
      <c r="C120" s="158">
        <v>1160</v>
      </c>
      <c r="D120" s="152">
        <v>4</v>
      </c>
      <c r="E120" s="152"/>
      <c r="F120" s="153"/>
      <c r="G120" s="154">
        <v>643.452</v>
      </c>
      <c r="H120" s="150">
        <v>60</v>
      </c>
    </row>
    <row r="121" spans="1:8" ht="24.95" customHeight="1" x14ac:dyDescent="0.2">
      <c r="A121" s="2">
        <v>2660300101</v>
      </c>
      <c r="B121" s="2" t="s">
        <v>1291</v>
      </c>
      <c r="C121" s="158">
        <v>1797</v>
      </c>
      <c r="D121" s="152">
        <v>6</v>
      </c>
      <c r="E121" s="152"/>
      <c r="F121" s="153"/>
      <c r="G121" s="154">
        <v>996.79590000000007</v>
      </c>
      <c r="H121" s="150">
        <v>60</v>
      </c>
    </row>
    <row r="122" spans="1:8" ht="24.95" customHeight="1" x14ac:dyDescent="0.2">
      <c r="A122" s="2">
        <v>2805100101</v>
      </c>
      <c r="B122" s="2" t="s">
        <v>1292</v>
      </c>
      <c r="C122" s="158">
        <v>150</v>
      </c>
      <c r="D122" s="152">
        <v>40</v>
      </c>
      <c r="E122" s="152"/>
      <c r="F122" s="153"/>
      <c r="G122" s="154">
        <v>83.204999999999998</v>
      </c>
      <c r="H122" s="150">
        <v>60</v>
      </c>
    </row>
    <row r="123" spans="1:8" ht="24.95" customHeight="1" x14ac:dyDescent="0.2">
      <c r="A123" s="1">
        <v>2805100201</v>
      </c>
      <c r="B123" s="2" t="s">
        <v>1293</v>
      </c>
      <c r="C123" s="158">
        <v>150</v>
      </c>
      <c r="D123" s="152">
        <v>40</v>
      </c>
      <c r="E123" s="152"/>
      <c r="F123" s="153"/>
      <c r="G123" s="154">
        <v>83.204999999999998</v>
      </c>
      <c r="H123" s="150">
        <v>60</v>
      </c>
    </row>
    <row r="124" spans="1:8" ht="24.95" customHeight="1" x14ac:dyDescent="0.2">
      <c r="A124" s="1">
        <v>2805100301</v>
      </c>
      <c r="B124" s="2" t="s">
        <v>1294</v>
      </c>
      <c r="C124" s="158">
        <v>49</v>
      </c>
      <c r="D124" s="152">
        <v>40</v>
      </c>
      <c r="E124" s="152"/>
      <c r="F124" s="153"/>
      <c r="G124" s="154">
        <v>29.4833</v>
      </c>
      <c r="H124" s="150">
        <v>60</v>
      </c>
    </row>
    <row r="125" spans="1:8" ht="24.95" customHeight="1" x14ac:dyDescent="0.2">
      <c r="A125" s="1">
        <v>2805100401</v>
      </c>
      <c r="B125" s="2" t="s">
        <v>1295</v>
      </c>
      <c r="C125" s="158">
        <v>49</v>
      </c>
      <c r="D125" s="152">
        <v>40</v>
      </c>
      <c r="E125" s="152"/>
      <c r="F125" s="153"/>
      <c r="G125" s="154">
        <v>29.4833</v>
      </c>
      <c r="H125" s="150">
        <v>60</v>
      </c>
    </row>
    <row r="126" spans="1:8" ht="24.95" customHeight="1" x14ac:dyDescent="0.2">
      <c r="A126" s="1">
        <v>2805100801</v>
      </c>
      <c r="B126" s="2" t="s">
        <v>1296</v>
      </c>
      <c r="C126" s="158">
        <v>20</v>
      </c>
      <c r="D126" s="152">
        <v>100</v>
      </c>
      <c r="E126" s="152"/>
      <c r="F126" s="153"/>
      <c r="G126" s="154">
        <v>11.094000000000001</v>
      </c>
      <c r="H126" s="150">
        <v>60</v>
      </c>
    </row>
    <row r="127" spans="1:8" ht="24.95" customHeight="1" x14ac:dyDescent="0.2">
      <c r="A127" s="1">
        <v>2805100901</v>
      </c>
      <c r="B127" s="2" t="s">
        <v>1297</v>
      </c>
      <c r="C127" s="158">
        <v>44</v>
      </c>
      <c r="D127" s="152">
        <v>100</v>
      </c>
      <c r="E127" s="152"/>
      <c r="F127" s="153"/>
      <c r="G127" s="154">
        <v>24.4068</v>
      </c>
      <c r="H127" s="150">
        <v>60</v>
      </c>
    </row>
    <row r="128" spans="1:8" ht="24.95" customHeight="1" x14ac:dyDescent="0.2">
      <c r="A128" s="1">
        <v>2805101001</v>
      </c>
      <c r="B128" s="2" t="s">
        <v>1298</v>
      </c>
      <c r="C128" s="158">
        <v>20</v>
      </c>
      <c r="D128" s="152">
        <v>50</v>
      </c>
      <c r="E128" s="152"/>
      <c r="F128" s="153"/>
      <c r="G128" s="154">
        <v>11.094000000000001</v>
      </c>
      <c r="H128" s="150">
        <v>60</v>
      </c>
    </row>
    <row r="129" spans="1:8" ht="24.95" customHeight="1" x14ac:dyDescent="0.2">
      <c r="A129" s="1">
        <v>2805101101</v>
      </c>
      <c r="B129" s="2" t="s">
        <v>1299</v>
      </c>
      <c r="C129" s="158">
        <v>40</v>
      </c>
      <c r="D129" s="152">
        <v>50</v>
      </c>
      <c r="E129" s="152"/>
      <c r="F129" s="153"/>
      <c r="G129" s="154">
        <v>22.188000000000002</v>
      </c>
      <c r="H129" s="150">
        <v>60</v>
      </c>
    </row>
    <row r="130" spans="1:8" ht="24.95" customHeight="1" x14ac:dyDescent="0.2">
      <c r="A130" s="1">
        <v>2805101201</v>
      </c>
      <c r="B130" s="2" t="s">
        <v>1300</v>
      </c>
      <c r="C130" s="158">
        <v>45</v>
      </c>
      <c r="D130" s="152">
        <v>100</v>
      </c>
      <c r="E130" s="152"/>
      <c r="F130" s="153"/>
      <c r="G130" s="154">
        <v>24.961500000000001</v>
      </c>
      <c r="H130" s="150">
        <v>60</v>
      </c>
    </row>
    <row r="131" spans="1:8" ht="24.95" customHeight="1" x14ac:dyDescent="0.2">
      <c r="A131" s="1">
        <v>2805101301</v>
      </c>
      <c r="B131" s="2" t="s">
        <v>1301</v>
      </c>
      <c r="C131" s="158">
        <v>20</v>
      </c>
      <c r="D131" s="152">
        <v>50</v>
      </c>
      <c r="E131" s="152"/>
      <c r="F131" s="153"/>
      <c r="G131" s="154">
        <v>11.094000000000001</v>
      </c>
      <c r="H131" s="150">
        <v>60</v>
      </c>
    </row>
    <row r="132" spans="1:8" ht="24.95" customHeight="1" x14ac:dyDescent="0.2">
      <c r="A132" s="1">
        <v>2805101401</v>
      </c>
      <c r="B132" s="2" t="s">
        <v>1302</v>
      </c>
      <c r="C132" s="158">
        <v>37</v>
      </c>
      <c r="D132" s="152">
        <v>50</v>
      </c>
      <c r="E132" s="152"/>
      <c r="F132" s="153"/>
      <c r="G132" s="154">
        <v>20.523900000000001</v>
      </c>
      <c r="H132" s="150">
        <v>60</v>
      </c>
    </row>
    <row r="133" spans="1:8" ht="24.95" customHeight="1" x14ac:dyDescent="0.2">
      <c r="A133" s="1">
        <v>2805101501</v>
      </c>
      <c r="B133" s="2" t="s">
        <v>1303</v>
      </c>
      <c r="C133" s="158">
        <v>150</v>
      </c>
      <c r="D133" s="152">
        <v>40</v>
      </c>
      <c r="E133" s="152"/>
      <c r="F133" s="153"/>
      <c r="G133" s="154">
        <v>83.204999999999998</v>
      </c>
      <c r="H133" s="150">
        <v>60</v>
      </c>
    </row>
    <row r="134" spans="1:8" ht="24.95" customHeight="1" x14ac:dyDescent="0.2">
      <c r="A134" s="1">
        <v>2805101601</v>
      </c>
      <c r="B134" s="2" t="s">
        <v>1304</v>
      </c>
      <c r="C134" s="158">
        <v>65</v>
      </c>
      <c r="D134" s="152">
        <v>40</v>
      </c>
      <c r="E134" s="152"/>
      <c r="F134" s="153"/>
      <c r="G134" s="154">
        <v>36.06</v>
      </c>
      <c r="H134" s="150">
        <v>60</v>
      </c>
    </row>
    <row r="135" spans="1:8" ht="24.95" customHeight="1" x14ac:dyDescent="0.2">
      <c r="A135" s="2">
        <v>2805101701</v>
      </c>
      <c r="B135" s="2" t="s">
        <v>1305</v>
      </c>
      <c r="C135" s="158">
        <v>35</v>
      </c>
      <c r="D135" s="152">
        <v>50</v>
      </c>
      <c r="E135" s="152"/>
      <c r="F135" s="153"/>
      <c r="G135" s="154">
        <v>19.4145</v>
      </c>
      <c r="H135" s="150">
        <v>60</v>
      </c>
    </row>
    <row r="136" spans="1:8" ht="24.95" customHeight="1" x14ac:dyDescent="0.2">
      <c r="A136" s="2">
        <v>2805102401</v>
      </c>
      <c r="B136" s="2" t="s">
        <v>1306</v>
      </c>
      <c r="C136" s="158">
        <v>35</v>
      </c>
      <c r="D136" s="152">
        <v>50</v>
      </c>
      <c r="E136" s="152"/>
      <c r="F136" s="153"/>
      <c r="G136" s="154">
        <v>19.4145</v>
      </c>
      <c r="H136" s="150">
        <v>60</v>
      </c>
    </row>
    <row r="137" spans="1:8" ht="24.95" customHeight="1" x14ac:dyDescent="0.2">
      <c r="A137" s="2">
        <v>2805103901</v>
      </c>
      <c r="B137" s="2" t="s">
        <v>1307</v>
      </c>
      <c r="C137" s="158">
        <v>155</v>
      </c>
      <c r="D137" s="152">
        <v>40</v>
      </c>
      <c r="E137" s="152"/>
      <c r="F137" s="153"/>
      <c r="G137" s="154">
        <v>85.978500000000011</v>
      </c>
      <c r="H137" s="150">
        <v>60</v>
      </c>
    </row>
    <row r="138" spans="1:8" ht="24.95" customHeight="1" x14ac:dyDescent="0.2">
      <c r="A138" s="2">
        <v>2805104001</v>
      </c>
      <c r="B138" s="2" t="s">
        <v>1308</v>
      </c>
      <c r="C138" s="158">
        <v>65</v>
      </c>
      <c r="D138" s="152">
        <v>40</v>
      </c>
      <c r="E138" s="152"/>
      <c r="F138" s="153"/>
      <c r="G138" s="154">
        <v>39.110500000000002</v>
      </c>
      <c r="H138" s="150">
        <v>60</v>
      </c>
    </row>
    <row r="139" spans="1:8" ht="24.95" customHeight="1" x14ac:dyDescent="0.2">
      <c r="A139" s="2">
        <v>2805104101</v>
      </c>
      <c r="B139" s="2" t="s">
        <v>1309</v>
      </c>
      <c r="C139" s="158">
        <v>155</v>
      </c>
      <c r="D139" s="152">
        <v>40</v>
      </c>
      <c r="E139" s="152"/>
      <c r="F139" s="153"/>
      <c r="G139" s="154">
        <v>85.978500000000011</v>
      </c>
      <c r="H139" s="150">
        <v>60</v>
      </c>
    </row>
    <row r="140" spans="1:8" ht="24.95" customHeight="1" x14ac:dyDescent="0.2">
      <c r="A140" s="2">
        <v>2805104201</v>
      </c>
      <c r="B140" s="2" t="s">
        <v>1310</v>
      </c>
      <c r="C140" s="158">
        <v>65</v>
      </c>
      <c r="D140" s="152">
        <v>40</v>
      </c>
      <c r="E140" s="152"/>
      <c r="F140" s="153"/>
      <c r="G140" s="154">
        <v>39.110500000000002</v>
      </c>
      <c r="H140" s="150">
        <v>60</v>
      </c>
    </row>
    <row r="141" spans="1:8" ht="24.95" customHeight="1" x14ac:dyDescent="0.2">
      <c r="A141" s="2">
        <v>2805104301</v>
      </c>
      <c r="B141" s="2" t="s">
        <v>624</v>
      </c>
      <c r="C141" s="158">
        <v>155</v>
      </c>
      <c r="D141" s="160">
        <v>40</v>
      </c>
      <c r="E141" s="152"/>
      <c r="F141" s="153"/>
      <c r="G141" s="154">
        <v>85.978500000000011</v>
      </c>
      <c r="H141" s="150">
        <v>60</v>
      </c>
    </row>
    <row r="142" spans="1:8" ht="24.95" customHeight="1" x14ac:dyDescent="0.2">
      <c r="A142" s="2">
        <v>2805104401</v>
      </c>
      <c r="B142" s="2" t="s">
        <v>625</v>
      </c>
      <c r="C142" s="158">
        <v>65</v>
      </c>
      <c r="D142" s="160">
        <v>40</v>
      </c>
      <c r="E142" s="152"/>
      <c r="F142" s="153"/>
      <c r="G142" s="154">
        <v>39.110500000000002</v>
      </c>
      <c r="H142" s="150">
        <v>60</v>
      </c>
    </row>
    <row r="143" spans="1:8" ht="24.95" customHeight="1" x14ac:dyDescent="0.2">
      <c r="A143" s="2">
        <v>2805104501</v>
      </c>
      <c r="B143" s="2" t="s">
        <v>626</v>
      </c>
      <c r="C143" s="158">
        <v>155</v>
      </c>
      <c r="D143" s="152">
        <v>40</v>
      </c>
      <c r="E143" s="152"/>
      <c r="F143" s="153"/>
      <c r="G143" s="154">
        <v>85.978500000000011</v>
      </c>
      <c r="H143" s="150">
        <v>60</v>
      </c>
    </row>
    <row r="144" spans="1:8" ht="24.95" customHeight="1" x14ac:dyDescent="0.2">
      <c r="A144" s="2">
        <v>2805104601</v>
      </c>
      <c r="B144" s="2" t="s">
        <v>627</v>
      </c>
      <c r="C144" s="158">
        <v>65</v>
      </c>
      <c r="D144" s="152">
        <v>40</v>
      </c>
      <c r="E144" s="152"/>
      <c r="F144" s="153"/>
      <c r="G144" s="154">
        <v>39.110500000000002</v>
      </c>
      <c r="H144" s="150">
        <v>60</v>
      </c>
    </row>
    <row r="145" spans="1:8" ht="24.95" customHeight="1" x14ac:dyDescent="0.2">
      <c r="A145" s="2">
        <v>2805104701</v>
      </c>
      <c r="B145" s="2" t="s">
        <v>628</v>
      </c>
      <c r="C145" s="158">
        <v>155</v>
      </c>
      <c r="D145" s="152">
        <v>40</v>
      </c>
      <c r="E145" s="152"/>
      <c r="F145" s="153"/>
      <c r="G145" s="154">
        <v>85.978500000000011</v>
      </c>
      <c r="H145" s="150">
        <v>60</v>
      </c>
    </row>
    <row r="146" spans="1:8" ht="24.95" customHeight="1" x14ac:dyDescent="0.2">
      <c r="A146" s="2">
        <v>2805105375</v>
      </c>
      <c r="B146" s="2" t="s">
        <v>1311</v>
      </c>
      <c r="C146" s="158">
        <v>75</v>
      </c>
      <c r="D146" s="152">
        <v>40</v>
      </c>
      <c r="E146" s="152"/>
      <c r="F146" s="153"/>
      <c r="G146" s="154">
        <v>41.6</v>
      </c>
      <c r="H146" s="150">
        <v>60</v>
      </c>
    </row>
    <row r="147" spans="1:8" ht="24.95" customHeight="1" x14ac:dyDescent="0.2">
      <c r="A147" s="2">
        <v>2805106075</v>
      </c>
      <c r="B147" s="2" t="s">
        <v>1312</v>
      </c>
      <c r="C147" s="158">
        <v>165</v>
      </c>
      <c r="D147" s="152">
        <v>40</v>
      </c>
      <c r="E147" s="152"/>
      <c r="F147" s="153"/>
      <c r="G147" s="154">
        <v>91.525500000000008</v>
      </c>
      <c r="H147" s="150">
        <v>60</v>
      </c>
    </row>
    <row r="148" spans="1:8" ht="24.95" customHeight="1" x14ac:dyDescent="0.2">
      <c r="A148" s="2">
        <v>2805107775</v>
      </c>
      <c r="B148" s="2" t="s">
        <v>647</v>
      </c>
      <c r="C148" s="158">
        <v>100</v>
      </c>
      <c r="D148" s="152">
        <v>50</v>
      </c>
      <c r="E148" s="152"/>
      <c r="F148" s="153"/>
      <c r="G148" s="154">
        <v>55.470000000000006</v>
      </c>
      <c r="H148" s="150">
        <v>60</v>
      </c>
    </row>
    <row r="149" spans="1:8" ht="24.95" customHeight="1" x14ac:dyDescent="0.2">
      <c r="A149" s="2">
        <v>2805107875</v>
      </c>
      <c r="B149" s="2" t="s">
        <v>648</v>
      </c>
      <c r="C149" s="158">
        <v>100</v>
      </c>
      <c r="D149" s="152">
        <v>50</v>
      </c>
      <c r="E149" s="152"/>
      <c r="F149" s="153"/>
      <c r="G149" s="154">
        <v>55.470000000000006</v>
      </c>
      <c r="H149" s="150">
        <v>60</v>
      </c>
    </row>
    <row r="150" spans="1:8" ht="24.95" customHeight="1" x14ac:dyDescent="0.2">
      <c r="A150" s="2">
        <v>2831400101</v>
      </c>
      <c r="B150" s="2" t="s">
        <v>1313</v>
      </c>
      <c r="C150" s="158">
        <v>335</v>
      </c>
      <c r="D150" s="152">
        <v>30</v>
      </c>
      <c r="E150" s="152"/>
      <c r="F150" s="153"/>
      <c r="G150" s="154">
        <v>185.8245</v>
      </c>
      <c r="H150" s="150">
        <v>60</v>
      </c>
    </row>
    <row r="151" spans="1:8" ht="24.95" customHeight="1" x14ac:dyDescent="0.2">
      <c r="A151" s="2">
        <v>2831400201</v>
      </c>
      <c r="B151" s="2" t="s">
        <v>1314</v>
      </c>
      <c r="C151" s="158">
        <v>310</v>
      </c>
      <c r="D151" s="160">
        <v>30</v>
      </c>
      <c r="E151" s="152"/>
      <c r="F151" s="153"/>
      <c r="G151" s="154">
        <v>171.95700000000002</v>
      </c>
      <c r="H151" s="150">
        <v>60</v>
      </c>
    </row>
    <row r="152" spans="1:8" ht="24.95" customHeight="1" x14ac:dyDescent="0.2">
      <c r="A152" s="2">
        <v>2841200201</v>
      </c>
      <c r="B152" s="2" t="s">
        <v>644</v>
      </c>
      <c r="C152" s="158">
        <v>945</v>
      </c>
      <c r="D152" s="152">
        <v>6</v>
      </c>
      <c r="E152" s="152"/>
      <c r="F152" s="153"/>
      <c r="G152" s="154">
        <v>524.19150000000002</v>
      </c>
      <c r="H152" s="150">
        <v>60</v>
      </c>
    </row>
    <row r="153" spans="1:8" ht="24.95" customHeight="1" x14ac:dyDescent="0.2">
      <c r="A153" s="2">
        <v>2841200301</v>
      </c>
      <c r="B153" s="2" t="s">
        <v>645</v>
      </c>
      <c r="C153" s="158">
        <v>931</v>
      </c>
      <c r="D153" s="152">
        <v>6</v>
      </c>
      <c r="E153" s="152"/>
      <c r="F153" s="153"/>
      <c r="G153" s="154">
        <v>516.42570000000001</v>
      </c>
      <c r="H153" s="150">
        <v>60</v>
      </c>
    </row>
    <row r="154" spans="1:8" ht="24.95" customHeight="1" x14ac:dyDescent="0.2">
      <c r="A154" s="2">
        <v>2841200801</v>
      </c>
      <c r="B154" s="2" t="s">
        <v>646</v>
      </c>
      <c r="C154" s="158">
        <v>1610</v>
      </c>
      <c r="D154" s="152">
        <v>2</v>
      </c>
      <c r="E154" s="152"/>
      <c r="F154" s="153"/>
      <c r="G154" s="154">
        <v>893.06700000000001</v>
      </c>
      <c r="H154" s="150">
        <v>60</v>
      </c>
    </row>
    <row r="155" spans="1:8" ht="24.95" customHeight="1" x14ac:dyDescent="0.2">
      <c r="A155" s="2">
        <v>2841201201</v>
      </c>
      <c r="B155" s="2" t="s">
        <v>1315</v>
      </c>
      <c r="C155" s="158">
        <v>1875</v>
      </c>
      <c r="D155" s="152">
        <v>5</v>
      </c>
      <c r="E155" s="152"/>
      <c r="F155" s="153"/>
      <c r="G155" s="154">
        <v>1040.0625</v>
      </c>
      <c r="H155" s="150">
        <v>60</v>
      </c>
    </row>
    <row r="156" spans="1:8" ht="24.95" customHeight="1" x14ac:dyDescent="0.2">
      <c r="A156" s="2">
        <v>2841201501</v>
      </c>
      <c r="B156" s="2" t="s">
        <v>1316</v>
      </c>
      <c r="C156" s="158">
        <v>1360</v>
      </c>
      <c r="D156" s="152">
        <v>2</v>
      </c>
      <c r="E156" s="152"/>
      <c r="F156" s="153"/>
      <c r="G156" s="154">
        <v>754.39200000000005</v>
      </c>
      <c r="H156" s="150">
        <v>60</v>
      </c>
    </row>
    <row r="157" spans="1:8" ht="24.95" customHeight="1" x14ac:dyDescent="0.2">
      <c r="A157" s="1">
        <v>2841500101</v>
      </c>
      <c r="B157" s="2" t="s">
        <v>1317</v>
      </c>
      <c r="C157" s="158">
        <v>80</v>
      </c>
      <c r="D157" s="152">
        <v>50</v>
      </c>
      <c r="E157" s="152"/>
      <c r="F157" s="153"/>
      <c r="G157" s="154">
        <v>44.376000000000005</v>
      </c>
      <c r="H157" s="150">
        <v>60</v>
      </c>
    </row>
    <row r="158" spans="1:8" ht="24.95" customHeight="1" x14ac:dyDescent="0.2">
      <c r="A158" s="1">
        <v>2851400201</v>
      </c>
      <c r="B158" s="2" t="s">
        <v>1318</v>
      </c>
      <c r="C158" s="158">
        <v>335</v>
      </c>
      <c r="D158" s="152">
        <v>30</v>
      </c>
      <c r="E158" s="152"/>
      <c r="F158" s="153"/>
      <c r="G158" s="154">
        <v>185.8245</v>
      </c>
      <c r="H158" s="150">
        <v>60</v>
      </c>
    </row>
    <row r="159" spans="1:8" ht="24.95" customHeight="1" x14ac:dyDescent="0.2">
      <c r="A159" s="1">
        <v>2851400301</v>
      </c>
      <c r="B159" s="2" t="s">
        <v>662</v>
      </c>
      <c r="C159" s="158">
        <v>329</v>
      </c>
      <c r="D159" s="152">
        <v>30</v>
      </c>
      <c r="E159" s="152"/>
      <c r="F159" s="153"/>
      <c r="G159" s="154">
        <v>182.49630000000002</v>
      </c>
      <c r="H159" s="150">
        <v>60</v>
      </c>
    </row>
    <row r="160" spans="1:8" ht="24.95" customHeight="1" x14ac:dyDescent="0.2">
      <c r="A160" s="1">
        <v>2851400401</v>
      </c>
      <c r="B160" s="2" t="s">
        <v>664</v>
      </c>
      <c r="C160" s="158">
        <v>329</v>
      </c>
      <c r="D160" s="152">
        <v>30</v>
      </c>
      <c r="E160" s="152"/>
      <c r="F160" s="153"/>
      <c r="G160" s="154">
        <v>182.49630000000002</v>
      </c>
      <c r="H160" s="150">
        <v>60</v>
      </c>
    </row>
    <row r="161" spans="1:8" ht="24.95" customHeight="1" x14ac:dyDescent="0.2">
      <c r="A161" s="1">
        <v>2851400601</v>
      </c>
      <c r="B161" s="2" t="s">
        <v>1319</v>
      </c>
      <c r="C161" s="158">
        <v>334</v>
      </c>
      <c r="D161" s="152">
        <v>30</v>
      </c>
      <c r="E161" s="152"/>
      <c r="F161" s="153"/>
      <c r="G161" s="154">
        <v>185.2698</v>
      </c>
      <c r="H161" s="150">
        <v>60</v>
      </c>
    </row>
    <row r="162" spans="1:8" ht="24.95" customHeight="1" x14ac:dyDescent="0.2">
      <c r="A162" s="1">
        <v>2861500101</v>
      </c>
      <c r="B162" s="2" t="s">
        <v>1320</v>
      </c>
      <c r="C162" s="158">
        <v>245</v>
      </c>
      <c r="D162" s="152">
        <v>50</v>
      </c>
      <c r="E162" s="152"/>
      <c r="F162" s="153"/>
      <c r="G162" s="154">
        <v>135.9015</v>
      </c>
      <c r="H162" s="150">
        <v>60</v>
      </c>
    </row>
    <row r="163" spans="1:8" ht="24.95" customHeight="1" x14ac:dyDescent="0.2">
      <c r="A163" s="1">
        <v>2861500201</v>
      </c>
      <c r="B163" s="2" t="s">
        <v>1321</v>
      </c>
      <c r="C163" s="158">
        <v>245</v>
      </c>
      <c r="D163" s="152">
        <v>50</v>
      </c>
      <c r="E163" s="152"/>
      <c r="F163" s="153"/>
      <c r="G163" s="154">
        <v>135.9015</v>
      </c>
      <c r="H163" s="150">
        <v>60</v>
      </c>
    </row>
    <row r="164" spans="1:8" ht="24.95" customHeight="1" x14ac:dyDescent="0.2">
      <c r="A164" s="1">
        <v>2861500301</v>
      </c>
      <c r="B164" s="2" t="s">
        <v>1322</v>
      </c>
      <c r="C164" s="158">
        <v>240</v>
      </c>
      <c r="D164" s="152">
        <v>50</v>
      </c>
      <c r="E164" s="152"/>
      <c r="F164" s="153"/>
      <c r="G164" s="154">
        <v>133.12799999999999</v>
      </c>
      <c r="H164" s="150">
        <v>60</v>
      </c>
    </row>
    <row r="165" spans="1:8" ht="24.95" customHeight="1" x14ac:dyDescent="0.2">
      <c r="A165" s="1">
        <v>2871400201</v>
      </c>
      <c r="B165" s="2" t="s">
        <v>1323</v>
      </c>
      <c r="C165" s="158">
        <v>318</v>
      </c>
      <c r="D165" s="161">
        <v>30</v>
      </c>
      <c r="E165" s="152"/>
      <c r="F165" s="153"/>
      <c r="G165" s="154">
        <v>176.3946</v>
      </c>
      <c r="H165" s="150">
        <v>60</v>
      </c>
    </row>
    <row r="166" spans="1:8" ht="24.95" customHeight="1" x14ac:dyDescent="0.2">
      <c r="A166" s="1">
        <v>2871400401</v>
      </c>
      <c r="B166" s="2" t="s">
        <v>661</v>
      </c>
      <c r="C166" s="158">
        <v>329</v>
      </c>
      <c r="D166" s="161">
        <v>30</v>
      </c>
      <c r="E166" s="152"/>
      <c r="F166" s="153"/>
      <c r="G166" s="154">
        <v>182.49630000000002</v>
      </c>
      <c r="H166" s="150">
        <v>60</v>
      </c>
    </row>
    <row r="167" spans="1:8" ht="24.95" customHeight="1" x14ac:dyDescent="0.2">
      <c r="A167" s="1">
        <v>2871400501</v>
      </c>
      <c r="B167" s="2" t="s">
        <v>663</v>
      </c>
      <c r="C167" s="158">
        <v>329</v>
      </c>
      <c r="D167" s="161">
        <v>30</v>
      </c>
      <c r="E167" s="152"/>
      <c r="F167" s="153"/>
      <c r="G167" s="154">
        <v>182.49630000000002</v>
      </c>
      <c r="H167" s="150">
        <v>60</v>
      </c>
    </row>
    <row r="168" spans="1:8" ht="24.95" customHeight="1" x14ac:dyDescent="0.2">
      <c r="A168" s="1">
        <v>2871400601</v>
      </c>
      <c r="B168" s="2" t="s">
        <v>665</v>
      </c>
      <c r="C168" s="158">
        <v>329</v>
      </c>
      <c r="D168" s="161">
        <v>30</v>
      </c>
      <c r="E168" s="152"/>
      <c r="F168" s="153"/>
      <c r="G168" s="154">
        <v>182.49630000000002</v>
      </c>
      <c r="H168" s="150">
        <v>60</v>
      </c>
    </row>
    <row r="169" spans="1:8" ht="24.95" customHeight="1" x14ac:dyDescent="0.2">
      <c r="A169" s="1">
        <v>2905101575</v>
      </c>
      <c r="B169" s="2" t="s">
        <v>635</v>
      </c>
      <c r="C169" s="158">
        <v>214</v>
      </c>
      <c r="D169" s="161">
        <v>32</v>
      </c>
      <c r="E169" s="152"/>
      <c r="F169" s="153"/>
      <c r="G169" s="154">
        <v>118.70580000000001</v>
      </c>
      <c r="H169" s="150">
        <v>60</v>
      </c>
    </row>
    <row r="170" spans="1:8" ht="24.95" customHeight="1" x14ac:dyDescent="0.2">
      <c r="A170" s="1">
        <v>2905101675</v>
      </c>
      <c r="B170" s="2" t="s">
        <v>1324</v>
      </c>
      <c r="C170" s="158">
        <v>217</v>
      </c>
      <c r="D170" s="161">
        <v>18</v>
      </c>
      <c r="E170" s="152"/>
      <c r="F170" s="153"/>
      <c r="G170" s="154">
        <v>120.3699</v>
      </c>
      <c r="H170" s="150">
        <v>60</v>
      </c>
    </row>
    <row r="171" spans="1:8" ht="24.95" customHeight="1" x14ac:dyDescent="0.2">
      <c r="A171" s="1">
        <v>2905101775</v>
      </c>
      <c r="B171" s="2" t="s">
        <v>638</v>
      </c>
      <c r="C171" s="158">
        <v>178</v>
      </c>
      <c r="D171" s="161">
        <v>32</v>
      </c>
      <c r="E171" s="152"/>
      <c r="F171" s="153"/>
      <c r="G171" s="154">
        <v>98.73660000000001</v>
      </c>
      <c r="H171" s="150">
        <v>60</v>
      </c>
    </row>
    <row r="172" spans="1:8" ht="24.95" customHeight="1" x14ac:dyDescent="0.2">
      <c r="A172" s="1">
        <v>2905102775</v>
      </c>
      <c r="B172" s="2" t="s">
        <v>640</v>
      </c>
      <c r="C172" s="158">
        <v>285</v>
      </c>
      <c r="D172" s="161">
        <v>15</v>
      </c>
      <c r="E172" s="152"/>
      <c r="F172" s="153"/>
      <c r="G172" s="154">
        <v>158.08949999999999</v>
      </c>
      <c r="H172" s="150">
        <v>60</v>
      </c>
    </row>
    <row r="173" spans="1:8" ht="24.95" customHeight="1" x14ac:dyDescent="0.2">
      <c r="A173" s="1">
        <v>2905104475</v>
      </c>
      <c r="B173" s="2" t="s">
        <v>636</v>
      </c>
      <c r="C173" s="158">
        <v>370</v>
      </c>
      <c r="D173" s="161">
        <v>21</v>
      </c>
      <c r="E173" s="152"/>
      <c r="F173" s="153"/>
      <c r="G173" s="154">
        <v>205.239</v>
      </c>
      <c r="H173" s="150">
        <v>60</v>
      </c>
    </row>
    <row r="174" spans="1:8" ht="24.95" customHeight="1" x14ac:dyDescent="0.2">
      <c r="A174" s="1">
        <v>2905104575</v>
      </c>
      <c r="B174" s="2" t="s">
        <v>637</v>
      </c>
      <c r="C174" s="158">
        <v>336</v>
      </c>
      <c r="D174" s="161">
        <v>21</v>
      </c>
      <c r="E174" s="152"/>
      <c r="F174" s="153"/>
      <c r="G174" s="154">
        <v>186.3792</v>
      </c>
      <c r="H174" s="150">
        <v>60</v>
      </c>
    </row>
    <row r="175" spans="1:8" ht="24.95" customHeight="1" x14ac:dyDescent="0.2">
      <c r="A175" s="140">
        <v>2905104675</v>
      </c>
      <c r="B175" s="141" t="s">
        <v>641</v>
      </c>
      <c r="C175" s="158">
        <v>315</v>
      </c>
      <c r="D175" s="162">
        <v>15</v>
      </c>
      <c r="E175" s="152"/>
      <c r="F175" s="153"/>
      <c r="G175" s="154">
        <v>174.73050000000001</v>
      </c>
      <c r="H175" s="150">
        <v>60</v>
      </c>
    </row>
    <row r="176" spans="1:8" ht="24.95" customHeight="1" x14ac:dyDescent="0.2">
      <c r="A176" s="140">
        <v>2905104775</v>
      </c>
      <c r="B176" s="141" t="s">
        <v>642</v>
      </c>
      <c r="C176" s="158">
        <v>340</v>
      </c>
      <c r="D176" s="162">
        <v>15</v>
      </c>
      <c r="E176" s="152"/>
      <c r="F176" s="153"/>
      <c r="G176" s="154">
        <v>188.59800000000001</v>
      </c>
      <c r="H176" s="150">
        <v>60</v>
      </c>
    </row>
    <row r="177" spans="1:8" ht="24.95" customHeight="1" x14ac:dyDescent="0.2">
      <c r="A177" s="140">
        <v>2905104875</v>
      </c>
      <c r="B177" s="141" t="s">
        <v>643</v>
      </c>
      <c r="C177" s="158">
        <v>340</v>
      </c>
      <c r="D177" s="162">
        <v>15</v>
      </c>
      <c r="E177" s="152"/>
      <c r="F177" s="153"/>
      <c r="G177" s="154">
        <v>188.59800000000001</v>
      </c>
      <c r="H177" s="150">
        <v>60</v>
      </c>
    </row>
    <row r="178" spans="1:8" ht="24.95" customHeight="1" x14ac:dyDescent="0.2">
      <c r="A178" s="140">
        <v>2905104975</v>
      </c>
      <c r="B178" s="141" t="s">
        <v>639</v>
      </c>
      <c r="C178" s="158">
        <v>245</v>
      </c>
      <c r="D178" s="162">
        <v>14</v>
      </c>
      <c r="E178" s="152"/>
      <c r="F178" s="153"/>
      <c r="G178" s="154">
        <v>135.9015</v>
      </c>
      <c r="H178" s="150">
        <v>60</v>
      </c>
    </row>
    <row r="179" spans="1:8" ht="24.95" customHeight="1" x14ac:dyDescent="0.2">
      <c r="A179" s="2">
        <v>3005100101</v>
      </c>
      <c r="B179" s="2" t="s">
        <v>1325</v>
      </c>
      <c r="C179" s="158">
        <v>239</v>
      </c>
      <c r="D179" s="152">
        <v>30</v>
      </c>
      <c r="E179" s="152"/>
      <c r="F179" s="153"/>
      <c r="G179" s="154">
        <v>132.57330000000002</v>
      </c>
      <c r="H179" s="150">
        <v>60</v>
      </c>
    </row>
    <row r="180" spans="1:8" ht="24.95" customHeight="1" x14ac:dyDescent="0.2">
      <c r="A180" s="2">
        <v>3005100201</v>
      </c>
      <c r="B180" s="2" t="s">
        <v>1326</v>
      </c>
      <c r="C180" s="158">
        <v>105</v>
      </c>
      <c r="D180" s="152">
        <v>40</v>
      </c>
      <c r="E180" s="152"/>
      <c r="F180" s="153"/>
      <c r="G180" s="154">
        <v>63.1785</v>
      </c>
      <c r="H180" s="150">
        <v>60</v>
      </c>
    </row>
    <row r="181" spans="1:8" ht="24.95" customHeight="1" x14ac:dyDescent="0.2">
      <c r="A181" s="2">
        <v>3005100601</v>
      </c>
      <c r="B181" s="2" t="s">
        <v>631</v>
      </c>
      <c r="C181" s="158">
        <v>340</v>
      </c>
      <c r="D181" s="152">
        <v>40</v>
      </c>
      <c r="E181" s="152"/>
      <c r="F181" s="153"/>
      <c r="G181" s="154">
        <v>188.59800000000001</v>
      </c>
      <c r="H181" s="150">
        <v>60</v>
      </c>
    </row>
    <row r="182" spans="1:8" ht="24.95" customHeight="1" x14ac:dyDescent="0.2">
      <c r="A182" s="2">
        <v>3005100701</v>
      </c>
      <c r="B182" s="2" t="s">
        <v>632</v>
      </c>
      <c r="C182" s="158">
        <v>105</v>
      </c>
      <c r="D182" s="152">
        <v>40</v>
      </c>
      <c r="E182" s="152"/>
      <c r="F182" s="153"/>
      <c r="G182" s="154">
        <v>58.243500000000004</v>
      </c>
      <c r="H182" s="150">
        <v>60</v>
      </c>
    </row>
    <row r="183" spans="1:8" ht="24.95" customHeight="1" x14ac:dyDescent="0.2">
      <c r="A183" s="2">
        <v>3005100801</v>
      </c>
      <c r="B183" s="2" t="s">
        <v>629</v>
      </c>
      <c r="C183" s="158">
        <v>422</v>
      </c>
      <c r="D183" s="152">
        <v>40</v>
      </c>
      <c r="E183" s="152"/>
      <c r="F183" s="153"/>
      <c r="G183" s="154">
        <v>234.08340000000001</v>
      </c>
      <c r="H183" s="150">
        <v>60</v>
      </c>
    </row>
    <row r="184" spans="1:8" ht="24.95" customHeight="1" x14ac:dyDescent="0.2">
      <c r="A184" s="2">
        <v>3005100901</v>
      </c>
      <c r="B184" s="2" t="s">
        <v>630</v>
      </c>
      <c r="C184" s="158">
        <v>237</v>
      </c>
      <c r="D184" s="152">
        <v>40</v>
      </c>
      <c r="E184" s="152"/>
      <c r="F184" s="153"/>
      <c r="G184" s="154">
        <v>131.46390000000002</v>
      </c>
      <c r="H184" s="150">
        <v>60</v>
      </c>
    </row>
    <row r="185" spans="1:8" ht="24.95" customHeight="1" x14ac:dyDescent="0.2">
      <c r="A185" s="2">
        <v>3005101001</v>
      </c>
      <c r="B185" s="2" t="s">
        <v>634</v>
      </c>
      <c r="C185" s="158">
        <v>102</v>
      </c>
      <c r="D185" s="152">
        <v>40</v>
      </c>
      <c r="E185" s="152"/>
      <c r="F185" s="153"/>
      <c r="G185" s="154">
        <v>56.5794</v>
      </c>
      <c r="H185" s="150">
        <v>60</v>
      </c>
    </row>
    <row r="186" spans="1:8" ht="24.95" customHeight="1" x14ac:dyDescent="0.2">
      <c r="A186" s="2">
        <v>3005101101</v>
      </c>
      <c r="B186" s="136" t="s">
        <v>633</v>
      </c>
      <c r="C186" s="158">
        <v>306</v>
      </c>
      <c r="D186" s="152">
        <v>40</v>
      </c>
      <c r="E186" s="152"/>
      <c r="F186" s="153"/>
      <c r="G186" s="154">
        <v>169.73820000000001</v>
      </c>
      <c r="H186" s="150">
        <v>60</v>
      </c>
    </row>
    <row r="187" spans="1:8" ht="24.95" customHeight="1" x14ac:dyDescent="0.2">
      <c r="A187" s="2">
        <v>3031000101</v>
      </c>
      <c r="B187" s="136" t="s">
        <v>1327</v>
      </c>
      <c r="C187" s="158">
        <v>1050</v>
      </c>
      <c r="D187" s="152">
        <v>6</v>
      </c>
      <c r="E187" s="152"/>
      <c r="F187" s="153"/>
      <c r="G187" s="154">
        <v>582.43499999999995</v>
      </c>
      <c r="H187" s="150">
        <v>60</v>
      </c>
    </row>
    <row r="188" spans="1:8" ht="24.95" customHeight="1" x14ac:dyDescent="0.2">
      <c r="A188" s="2">
        <v>3031000301</v>
      </c>
      <c r="B188" s="136" t="s">
        <v>1328</v>
      </c>
      <c r="C188" s="158">
        <v>1003</v>
      </c>
      <c r="D188" s="152">
        <v>6</v>
      </c>
      <c r="E188" s="152"/>
      <c r="F188" s="153"/>
      <c r="G188" s="154">
        <v>556.36410000000001</v>
      </c>
      <c r="H188" s="150">
        <v>60</v>
      </c>
    </row>
    <row r="189" spans="1:8" ht="24.95" customHeight="1" x14ac:dyDescent="0.2">
      <c r="A189" s="2" t="s">
        <v>1329</v>
      </c>
      <c r="B189" s="2" t="s">
        <v>1330</v>
      </c>
      <c r="C189" s="158">
        <v>840</v>
      </c>
      <c r="D189" s="152">
        <v>6</v>
      </c>
      <c r="E189" s="152"/>
      <c r="F189" s="153"/>
      <c r="G189" s="154">
        <v>465.94800000000004</v>
      </c>
      <c r="H189" s="150">
        <v>30</v>
      </c>
    </row>
    <row r="190" spans="1:8" ht="24.95" customHeight="1" x14ac:dyDescent="0.2">
      <c r="A190" s="2" t="s">
        <v>1331</v>
      </c>
      <c r="B190" s="2" t="s">
        <v>1332</v>
      </c>
      <c r="C190" s="158">
        <v>860</v>
      </c>
      <c r="D190" s="152">
        <v>6</v>
      </c>
      <c r="E190" s="152"/>
      <c r="F190" s="153"/>
      <c r="G190" s="154">
        <v>477.04200000000003</v>
      </c>
      <c r="H190" s="150">
        <v>30</v>
      </c>
    </row>
    <row r="191" spans="1:8" ht="24.95" customHeight="1" x14ac:dyDescent="0.2">
      <c r="A191" s="2" t="s">
        <v>1333</v>
      </c>
      <c r="B191" s="2" t="s">
        <v>1334</v>
      </c>
      <c r="C191" s="158">
        <v>880</v>
      </c>
      <c r="D191" s="152">
        <v>6</v>
      </c>
      <c r="E191" s="152"/>
      <c r="F191" s="153"/>
      <c r="G191" s="154">
        <v>488.13600000000002</v>
      </c>
      <c r="H191" s="150">
        <v>30</v>
      </c>
    </row>
    <row r="192" spans="1:8" ht="24.95" customHeight="1" x14ac:dyDescent="0.2">
      <c r="A192" s="2" t="s">
        <v>1335</v>
      </c>
      <c r="B192" s="2" t="s">
        <v>1336</v>
      </c>
      <c r="C192" s="158">
        <v>790</v>
      </c>
      <c r="D192" s="152">
        <v>6</v>
      </c>
      <c r="E192" s="152"/>
      <c r="F192" s="153"/>
      <c r="G192" s="154">
        <v>438.21300000000002</v>
      </c>
      <c r="H192" s="150">
        <v>30</v>
      </c>
    </row>
    <row r="193" spans="1:8" ht="24.95" customHeight="1" x14ac:dyDescent="0.2">
      <c r="A193" s="2" t="s">
        <v>1337</v>
      </c>
      <c r="B193" s="136" t="s">
        <v>1338</v>
      </c>
      <c r="C193" s="158">
        <v>780</v>
      </c>
      <c r="D193" s="152">
        <v>6</v>
      </c>
      <c r="E193" s="152"/>
      <c r="F193" s="153"/>
      <c r="G193" s="154">
        <v>432.666</v>
      </c>
      <c r="H193" s="150">
        <v>30</v>
      </c>
    </row>
    <row r="194" spans="1:8" ht="24.95" customHeight="1" x14ac:dyDescent="0.2">
      <c r="A194" s="2" t="s">
        <v>1339</v>
      </c>
      <c r="B194" s="2" t="s">
        <v>1340</v>
      </c>
      <c r="C194" s="158">
        <v>780</v>
      </c>
      <c r="D194" s="152">
        <v>6</v>
      </c>
      <c r="E194" s="152"/>
      <c r="F194" s="153"/>
      <c r="G194" s="154">
        <v>432.666</v>
      </c>
      <c r="H194" s="150">
        <v>30</v>
      </c>
    </row>
    <row r="195" spans="1:8" ht="24.95" customHeight="1" x14ac:dyDescent="0.2">
      <c r="A195" s="1" t="s">
        <v>1341</v>
      </c>
      <c r="B195" s="2" t="s">
        <v>1342</v>
      </c>
      <c r="C195" s="158">
        <v>675</v>
      </c>
      <c r="D195" s="152">
        <v>6</v>
      </c>
      <c r="E195" s="152"/>
      <c r="F195" s="153"/>
      <c r="G195" s="154">
        <v>374.42250000000001</v>
      </c>
      <c r="H195" s="150">
        <v>30</v>
      </c>
    </row>
    <row r="196" spans="1:8" ht="24.95" customHeight="1" x14ac:dyDescent="0.2">
      <c r="A196" s="1" t="s">
        <v>1343</v>
      </c>
      <c r="B196" s="2" t="s">
        <v>1344</v>
      </c>
      <c r="C196" s="158">
        <v>1260</v>
      </c>
      <c r="D196" s="152">
        <v>6</v>
      </c>
      <c r="E196" s="152"/>
      <c r="F196" s="153"/>
      <c r="G196" s="154">
        <v>698.92200000000003</v>
      </c>
      <c r="H196" s="150">
        <v>30</v>
      </c>
    </row>
    <row r="197" spans="1:8" ht="24.95" customHeight="1" x14ac:dyDescent="0.2">
      <c r="A197" s="1" t="s">
        <v>1345</v>
      </c>
      <c r="B197" s="2" t="s">
        <v>1346</v>
      </c>
      <c r="C197" s="158">
        <v>1300</v>
      </c>
      <c r="D197" s="152">
        <v>6</v>
      </c>
      <c r="E197" s="152"/>
      <c r="F197" s="153"/>
      <c r="G197" s="154">
        <v>721.11</v>
      </c>
      <c r="H197" s="150">
        <v>30</v>
      </c>
    </row>
    <row r="198" spans="1:8" ht="24.95" customHeight="1" x14ac:dyDescent="0.2">
      <c r="A198" s="1" t="s">
        <v>1347</v>
      </c>
      <c r="B198" s="2" t="s">
        <v>313</v>
      </c>
      <c r="C198" s="158">
        <v>1620</v>
      </c>
      <c r="D198" s="152">
        <v>6</v>
      </c>
      <c r="E198" s="152"/>
      <c r="F198" s="153"/>
      <c r="G198" s="154">
        <v>898.61400000000003</v>
      </c>
      <c r="H198" s="150">
        <v>30</v>
      </c>
    </row>
    <row r="199" spans="1:8" ht="24.95" customHeight="1" x14ac:dyDescent="0.2">
      <c r="A199" s="1" t="s">
        <v>1348</v>
      </c>
      <c r="B199" s="2" t="s">
        <v>314</v>
      </c>
      <c r="C199" s="158">
        <v>1480</v>
      </c>
      <c r="D199" s="152">
        <v>6</v>
      </c>
      <c r="E199" s="152"/>
      <c r="F199" s="153"/>
      <c r="G199" s="154">
        <v>820.95600000000002</v>
      </c>
      <c r="H199" s="150">
        <v>30</v>
      </c>
    </row>
    <row r="200" spans="1:8" ht="24.95" customHeight="1" x14ac:dyDescent="0.2">
      <c r="A200" s="1" t="s">
        <v>1349</v>
      </c>
      <c r="B200" s="136" t="s">
        <v>1350</v>
      </c>
      <c r="C200" s="158">
        <v>1625</v>
      </c>
      <c r="D200" s="152">
        <v>6</v>
      </c>
      <c r="E200" s="152"/>
      <c r="F200" s="153"/>
      <c r="G200" s="154">
        <v>901.38750000000005</v>
      </c>
      <c r="H200" s="150">
        <v>30</v>
      </c>
    </row>
    <row r="201" spans="1:8" ht="24.95" customHeight="1" x14ac:dyDescent="0.2">
      <c r="A201" s="2" t="s">
        <v>1351</v>
      </c>
      <c r="B201" s="2" t="s">
        <v>1352</v>
      </c>
      <c r="C201" s="158">
        <v>1480</v>
      </c>
      <c r="D201" s="152">
        <v>6</v>
      </c>
      <c r="E201" s="152"/>
      <c r="F201" s="153"/>
      <c r="G201" s="154">
        <v>820.95600000000002</v>
      </c>
      <c r="H201" s="150">
        <v>30</v>
      </c>
    </row>
    <row r="202" spans="1:8" ht="24.95" customHeight="1" x14ac:dyDescent="0.2">
      <c r="A202" s="2" t="s">
        <v>1353</v>
      </c>
      <c r="B202" s="2" t="s">
        <v>1354</v>
      </c>
      <c r="C202" s="158">
        <v>1280</v>
      </c>
      <c r="D202" s="152">
        <v>6</v>
      </c>
      <c r="E202" s="152"/>
      <c r="F202" s="153"/>
      <c r="G202" s="154">
        <v>710.01600000000008</v>
      </c>
      <c r="H202" s="150">
        <v>30</v>
      </c>
    </row>
    <row r="203" spans="1:8" ht="24.95" customHeight="1" x14ac:dyDescent="0.2">
      <c r="A203" s="2" t="s">
        <v>1355</v>
      </c>
      <c r="B203" s="2" t="s">
        <v>1356</v>
      </c>
      <c r="C203" s="158">
        <v>900</v>
      </c>
      <c r="D203" s="152">
        <v>6</v>
      </c>
      <c r="E203" s="152"/>
      <c r="F203" s="153"/>
      <c r="G203" s="154">
        <v>499.23</v>
      </c>
      <c r="H203" s="150">
        <v>30</v>
      </c>
    </row>
    <row r="204" spans="1:8" ht="24.95" customHeight="1" x14ac:dyDescent="0.2">
      <c r="A204" s="2" t="s">
        <v>1357</v>
      </c>
      <c r="B204" s="2" t="s">
        <v>1358</v>
      </c>
      <c r="C204" s="158">
        <v>860</v>
      </c>
      <c r="D204" s="152">
        <v>6</v>
      </c>
      <c r="E204" s="152"/>
      <c r="F204" s="153"/>
      <c r="G204" s="154">
        <v>477.04200000000003</v>
      </c>
      <c r="H204" s="150">
        <v>30</v>
      </c>
    </row>
    <row r="205" spans="1:8" ht="24.95" customHeight="1" x14ac:dyDescent="0.2">
      <c r="A205" s="2" t="s">
        <v>1359</v>
      </c>
      <c r="B205" s="2" t="s">
        <v>398</v>
      </c>
      <c r="C205" s="158">
        <v>525</v>
      </c>
      <c r="D205" s="152">
        <v>45</v>
      </c>
      <c r="E205" s="152"/>
      <c r="F205" s="153"/>
      <c r="G205" s="154">
        <v>291.21749999999997</v>
      </c>
      <c r="H205" s="150">
        <v>51</v>
      </c>
    </row>
    <row r="206" spans="1:8" ht="24.95" customHeight="1" x14ac:dyDescent="0.2">
      <c r="A206" s="2" t="s">
        <v>428</v>
      </c>
      <c r="B206" s="2" t="s">
        <v>429</v>
      </c>
      <c r="C206" s="158">
        <v>595</v>
      </c>
      <c r="D206" s="152">
        <v>45</v>
      </c>
      <c r="E206" s="152"/>
      <c r="F206" s="153"/>
      <c r="G206" s="154">
        <v>330.04650000000004</v>
      </c>
      <c r="H206" s="150">
        <v>51</v>
      </c>
    </row>
    <row r="207" spans="1:8" ht="24.95" customHeight="1" x14ac:dyDescent="0.2">
      <c r="A207" s="2" t="s">
        <v>416</v>
      </c>
      <c r="B207" s="2" t="s">
        <v>417</v>
      </c>
      <c r="C207" s="158">
        <v>579</v>
      </c>
      <c r="D207" s="152">
        <v>42</v>
      </c>
      <c r="E207" s="152"/>
      <c r="F207" s="153"/>
      <c r="G207" s="154">
        <v>321.17130000000003</v>
      </c>
      <c r="H207" s="150">
        <v>51</v>
      </c>
    </row>
    <row r="208" spans="1:8" ht="24.95" customHeight="1" x14ac:dyDescent="0.2">
      <c r="A208" s="2" t="s">
        <v>1360</v>
      </c>
      <c r="B208" s="2" t="s">
        <v>568</v>
      </c>
      <c r="C208" s="158">
        <v>42</v>
      </c>
      <c r="D208" s="152">
        <v>192</v>
      </c>
      <c r="E208" s="152"/>
      <c r="F208" s="153"/>
      <c r="G208" s="154">
        <v>23.2974</v>
      </c>
      <c r="H208" s="150">
        <v>51</v>
      </c>
    </row>
    <row r="209" spans="1:8" ht="24.95" customHeight="1" x14ac:dyDescent="0.2">
      <c r="A209" s="2" t="s">
        <v>1361</v>
      </c>
      <c r="B209" s="2" t="s">
        <v>1362</v>
      </c>
      <c r="C209" s="158">
        <v>225</v>
      </c>
      <c r="D209" s="152">
        <v>45</v>
      </c>
      <c r="E209" s="152"/>
      <c r="F209" s="153"/>
      <c r="G209" s="154">
        <v>124.8075</v>
      </c>
      <c r="H209" s="150">
        <v>51</v>
      </c>
    </row>
    <row r="210" spans="1:8" ht="24.95" customHeight="1" x14ac:dyDescent="0.2">
      <c r="A210" s="2" t="s">
        <v>1363</v>
      </c>
      <c r="B210" s="2" t="s">
        <v>1364</v>
      </c>
      <c r="C210" s="158">
        <v>225</v>
      </c>
      <c r="D210" s="152">
        <v>48</v>
      </c>
      <c r="E210" s="152"/>
      <c r="F210" s="153"/>
      <c r="G210" s="154">
        <v>124.8075</v>
      </c>
      <c r="H210" s="150">
        <v>51</v>
      </c>
    </row>
    <row r="211" spans="1:8" ht="24.95" customHeight="1" x14ac:dyDescent="0.2">
      <c r="A211" s="2" t="s">
        <v>1365</v>
      </c>
      <c r="B211" s="2" t="s">
        <v>502</v>
      </c>
      <c r="C211" s="158">
        <v>75</v>
      </c>
      <c r="D211" s="152">
        <v>50</v>
      </c>
      <c r="E211" s="152"/>
      <c r="F211" s="153"/>
      <c r="G211" s="154">
        <v>41.602499999999999</v>
      </c>
      <c r="H211" s="150">
        <v>50</v>
      </c>
    </row>
    <row r="212" spans="1:8" ht="24.95" customHeight="1" x14ac:dyDescent="0.2">
      <c r="A212" s="2" t="s">
        <v>1366</v>
      </c>
      <c r="B212" s="2" t="s">
        <v>1367</v>
      </c>
      <c r="C212" s="158">
        <v>100</v>
      </c>
      <c r="D212" s="152">
        <v>30</v>
      </c>
      <c r="E212" s="152"/>
      <c r="F212" s="153"/>
      <c r="G212" s="154">
        <v>55.470000000000006</v>
      </c>
      <c r="H212" s="150">
        <v>50</v>
      </c>
    </row>
    <row r="213" spans="1:8" ht="24.95" customHeight="1" x14ac:dyDescent="0.2">
      <c r="A213" s="2" t="s">
        <v>430</v>
      </c>
      <c r="B213" s="2" t="s">
        <v>431</v>
      </c>
      <c r="C213" s="158">
        <v>280</v>
      </c>
      <c r="D213" s="152">
        <v>20</v>
      </c>
      <c r="E213" s="152"/>
      <c r="F213" s="153"/>
      <c r="G213" s="154">
        <v>155.316</v>
      </c>
      <c r="H213" s="150">
        <v>50</v>
      </c>
    </row>
    <row r="214" spans="1:8" ht="24.95" customHeight="1" x14ac:dyDescent="0.2">
      <c r="A214" s="2" t="s">
        <v>1368</v>
      </c>
      <c r="B214" s="2" t="s">
        <v>1369</v>
      </c>
      <c r="C214" s="158">
        <v>105</v>
      </c>
      <c r="D214" s="152">
        <v>30</v>
      </c>
      <c r="E214" s="152"/>
      <c r="F214" s="153"/>
      <c r="G214" s="154">
        <v>58.243500000000004</v>
      </c>
      <c r="H214" s="150">
        <v>50</v>
      </c>
    </row>
    <row r="215" spans="1:8" ht="24.95" customHeight="1" x14ac:dyDescent="0.2">
      <c r="A215" s="2" t="s">
        <v>374</v>
      </c>
      <c r="B215" s="2" t="s">
        <v>375</v>
      </c>
      <c r="C215" s="158">
        <v>140</v>
      </c>
      <c r="D215" s="152">
        <v>30</v>
      </c>
      <c r="E215" s="152"/>
      <c r="F215" s="153"/>
      <c r="G215" s="154">
        <v>77.658000000000001</v>
      </c>
      <c r="H215" s="150">
        <v>50</v>
      </c>
    </row>
    <row r="216" spans="1:8" ht="24.95" customHeight="1" x14ac:dyDescent="0.2">
      <c r="A216" s="2" t="s">
        <v>436</v>
      </c>
      <c r="B216" s="2" t="s">
        <v>401</v>
      </c>
      <c r="C216" s="158">
        <v>395</v>
      </c>
      <c r="D216" s="152">
        <v>25</v>
      </c>
      <c r="E216" s="152"/>
      <c r="F216" s="153"/>
      <c r="G216" s="154">
        <v>219.10650000000001</v>
      </c>
      <c r="H216" s="150">
        <v>50</v>
      </c>
    </row>
    <row r="217" spans="1:8" ht="24.95" customHeight="1" x14ac:dyDescent="0.2">
      <c r="A217" s="2" t="s">
        <v>425</v>
      </c>
      <c r="B217" s="2" t="s">
        <v>426</v>
      </c>
      <c r="C217" s="158">
        <v>1015</v>
      </c>
      <c r="D217" s="152">
        <v>25</v>
      </c>
      <c r="E217" s="152"/>
      <c r="F217" s="153"/>
      <c r="G217" s="154">
        <v>563.02050000000008</v>
      </c>
      <c r="H217" s="150">
        <v>50</v>
      </c>
    </row>
    <row r="218" spans="1:8" ht="24.95" customHeight="1" x14ac:dyDescent="0.2">
      <c r="A218" s="2" t="s">
        <v>1370</v>
      </c>
      <c r="B218" s="2" t="s">
        <v>1371</v>
      </c>
      <c r="C218" s="158">
        <v>48</v>
      </c>
      <c r="D218" s="152">
        <v>260</v>
      </c>
      <c r="E218" s="152"/>
      <c r="F218" s="153"/>
      <c r="G218" s="154">
        <v>26.625600000000002</v>
      </c>
      <c r="H218" s="150">
        <v>51</v>
      </c>
    </row>
    <row r="219" spans="1:8" ht="24.95" customHeight="1" x14ac:dyDescent="0.2">
      <c r="A219" s="2" t="s">
        <v>405</v>
      </c>
      <c r="B219" s="2" t="s">
        <v>400</v>
      </c>
      <c r="C219" s="158">
        <v>63</v>
      </c>
      <c r="D219" s="152">
        <v>225</v>
      </c>
      <c r="E219" s="152"/>
      <c r="F219" s="153"/>
      <c r="G219" s="154">
        <v>34.946100000000001</v>
      </c>
      <c r="H219" s="150">
        <v>51</v>
      </c>
    </row>
    <row r="220" spans="1:8" ht="24.95" customHeight="1" x14ac:dyDescent="0.2">
      <c r="A220" s="2" t="s">
        <v>1372</v>
      </c>
      <c r="B220" s="2" t="s">
        <v>1373</v>
      </c>
      <c r="C220" s="158">
        <v>64</v>
      </c>
      <c r="D220" s="152">
        <v>180</v>
      </c>
      <c r="E220" s="152"/>
      <c r="F220" s="153"/>
      <c r="G220" s="154">
        <v>35.500799999999998</v>
      </c>
      <c r="H220" s="150">
        <v>51</v>
      </c>
    </row>
    <row r="221" spans="1:8" ht="24.95" customHeight="1" x14ac:dyDescent="0.2">
      <c r="A221" s="2" t="s">
        <v>488</v>
      </c>
      <c r="B221" s="2" t="s">
        <v>489</v>
      </c>
      <c r="C221" s="158">
        <v>35</v>
      </c>
      <c r="D221" s="152">
        <v>50</v>
      </c>
      <c r="E221" s="152"/>
      <c r="F221" s="153"/>
      <c r="G221" s="154">
        <v>19.4145</v>
      </c>
      <c r="H221" s="150">
        <v>50</v>
      </c>
    </row>
    <row r="222" spans="1:8" ht="24.95" customHeight="1" x14ac:dyDescent="0.2">
      <c r="A222" s="2" t="s">
        <v>1374</v>
      </c>
      <c r="B222" s="2" t="s">
        <v>1375</v>
      </c>
      <c r="C222" s="158">
        <v>220</v>
      </c>
      <c r="D222" s="152">
        <v>15</v>
      </c>
      <c r="E222" s="152"/>
      <c r="F222" s="153"/>
      <c r="G222" s="154">
        <v>122.03400000000001</v>
      </c>
      <c r="H222" s="150">
        <v>50</v>
      </c>
    </row>
    <row r="223" spans="1:8" ht="24.95" customHeight="1" x14ac:dyDescent="0.2">
      <c r="A223" s="2" t="s">
        <v>495</v>
      </c>
      <c r="B223" s="2" t="s">
        <v>496</v>
      </c>
      <c r="C223" s="158">
        <v>195</v>
      </c>
      <c r="D223" s="152">
        <v>15</v>
      </c>
      <c r="E223" s="152"/>
      <c r="F223" s="153"/>
      <c r="G223" s="154">
        <v>108.1665</v>
      </c>
      <c r="H223" s="150">
        <v>50</v>
      </c>
    </row>
    <row r="224" spans="1:8" ht="24.95" customHeight="1" x14ac:dyDescent="0.2">
      <c r="A224" s="2" t="s">
        <v>1376</v>
      </c>
      <c r="B224" s="2" t="s">
        <v>1377</v>
      </c>
      <c r="C224" s="158">
        <v>90</v>
      </c>
      <c r="D224" s="152">
        <v>25</v>
      </c>
      <c r="E224" s="152"/>
      <c r="F224" s="153"/>
      <c r="G224" s="154">
        <v>49.923000000000002</v>
      </c>
      <c r="H224" s="150">
        <v>50</v>
      </c>
    </row>
    <row r="225" spans="1:8" ht="24.95" customHeight="1" x14ac:dyDescent="0.2">
      <c r="A225" s="2" t="s">
        <v>423</v>
      </c>
      <c r="B225" s="2" t="s">
        <v>424</v>
      </c>
      <c r="C225" s="158">
        <v>540</v>
      </c>
      <c r="D225" s="152">
        <v>15</v>
      </c>
      <c r="E225" s="152"/>
      <c r="F225" s="153"/>
      <c r="G225" s="154">
        <v>299.53800000000001</v>
      </c>
      <c r="H225" s="150">
        <v>50</v>
      </c>
    </row>
    <row r="226" spans="1:8" ht="24.95" customHeight="1" x14ac:dyDescent="0.2">
      <c r="A226" s="2" t="s">
        <v>484</v>
      </c>
      <c r="B226" s="2" t="s">
        <v>485</v>
      </c>
      <c r="C226" s="158">
        <v>175</v>
      </c>
      <c r="D226" s="152">
        <v>30</v>
      </c>
      <c r="E226" s="152"/>
      <c r="F226" s="153"/>
      <c r="G226" s="154">
        <v>97.072500000000005</v>
      </c>
      <c r="H226" s="150">
        <v>50</v>
      </c>
    </row>
    <row r="227" spans="1:8" ht="24.95" customHeight="1" x14ac:dyDescent="0.2">
      <c r="A227" s="2" t="s">
        <v>462</v>
      </c>
      <c r="B227" s="2" t="s">
        <v>463</v>
      </c>
      <c r="C227" s="158">
        <v>175</v>
      </c>
      <c r="D227" s="152">
        <v>30</v>
      </c>
      <c r="E227" s="152"/>
      <c r="F227" s="153"/>
      <c r="G227" s="154">
        <v>97.072500000000005</v>
      </c>
      <c r="H227" s="150">
        <v>50</v>
      </c>
    </row>
    <row r="228" spans="1:8" ht="24.95" customHeight="1" x14ac:dyDescent="0.2">
      <c r="A228" s="2" t="s">
        <v>1378</v>
      </c>
      <c r="B228" s="2" t="s">
        <v>1379</v>
      </c>
      <c r="C228" s="158">
        <v>160</v>
      </c>
      <c r="D228" s="152">
        <v>30</v>
      </c>
      <c r="E228" s="152"/>
      <c r="F228" s="153"/>
      <c r="G228" s="154">
        <v>88.75200000000001</v>
      </c>
      <c r="H228" s="150">
        <v>50</v>
      </c>
    </row>
    <row r="229" spans="1:8" ht="24.95" customHeight="1" x14ac:dyDescent="0.2">
      <c r="A229" s="2" t="s">
        <v>1380</v>
      </c>
      <c r="B229" s="2" t="s">
        <v>1381</v>
      </c>
      <c r="C229" s="158">
        <v>115</v>
      </c>
      <c r="D229" s="152">
        <v>30</v>
      </c>
      <c r="E229" s="152"/>
      <c r="F229" s="153"/>
      <c r="G229" s="154">
        <v>63.790500000000002</v>
      </c>
      <c r="H229" s="150">
        <v>50</v>
      </c>
    </row>
    <row r="230" spans="1:8" ht="24.95" customHeight="1" x14ac:dyDescent="0.2">
      <c r="A230" s="2" t="s">
        <v>486</v>
      </c>
      <c r="B230" s="136" t="s">
        <v>487</v>
      </c>
      <c r="C230" s="158">
        <v>115</v>
      </c>
      <c r="D230" s="152">
        <v>30</v>
      </c>
      <c r="E230" s="152"/>
      <c r="F230" s="153"/>
      <c r="G230" s="154">
        <v>63.790500000000002</v>
      </c>
      <c r="H230" s="150">
        <v>50</v>
      </c>
    </row>
    <row r="231" spans="1:8" ht="24.95" customHeight="1" x14ac:dyDescent="0.2">
      <c r="A231" s="2" t="s">
        <v>1382</v>
      </c>
      <c r="B231" s="136" t="s">
        <v>1383</v>
      </c>
      <c r="C231" s="158">
        <v>37</v>
      </c>
      <c r="D231" s="152">
        <v>208</v>
      </c>
      <c r="E231" s="152"/>
      <c r="F231" s="153"/>
      <c r="G231" s="154">
        <v>20.523900000000001</v>
      </c>
      <c r="H231" s="150">
        <v>51</v>
      </c>
    </row>
    <row r="232" spans="1:8" ht="24.95" customHeight="1" x14ac:dyDescent="0.2">
      <c r="A232" s="2" t="s">
        <v>1384</v>
      </c>
      <c r="B232" s="136" t="s">
        <v>554</v>
      </c>
      <c r="C232" s="158">
        <v>46</v>
      </c>
      <c r="D232" s="152">
        <v>260</v>
      </c>
      <c r="E232" s="152"/>
      <c r="F232" s="153"/>
      <c r="G232" s="154">
        <v>25.516200000000001</v>
      </c>
      <c r="H232" s="150">
        <v>51</v>
      </c>
    </row>
    <row r="233" spans="1:8" ht="24.95" customHeight="1" x14ac:dyDescent="0.2">
      <c r="A233" s="2" t="s">
        <v>1385</v>
      </c>
      <c r="B233" s="136" t="s">
        <v>1386</v>
      </c>
      <c r="C233" s="158">
        <v>180</v>
      </c>
      <c r="D233" s="152">
        <v>15</v>
      </c>
      <c r="E233" s="152"/>
      <c r="F233" s="153"/>
      <c r="G233" s="154">
        <v>99.846000000000004</v>
      </c>
      <c r="H233" s="150">
        <v>50</v>
      </c>
    </row>
    <row r="234" spans="1:8" ht="24.95" customHeight="1" x14ac:dyDescent="0.2">
      <c r="A234" s="2" t="s">
        <v>1387</v>
      </c>
      <c r="B234" s="136" t="s">
        <v>1388</v>
      </c>
      <c r="C234" s="158">
        <v>165</v>
      </c>
      <c r="D234" s="152">
        <v>30</v>
      </c>
      <c r="E234" s="152"/>
      <c r="F234" s="153"/>
      <c r="G234" s="154">
        <v>91.525500000000008</v>
      </c>
      <c r="H234" s="150">
        <v>50</v>
      </c>
    </row>
    <row r="235" spans="1:8" ht="24.95" customHeight="1" x14ac:dyDescent="0.2">
      <c r="A235" s="2" t="s">
        <v>1389</v>
      </c>
      <c r="B235" s="2" t="s">
        <v>1390</v>
      </c>
      <c r="C235" s="158">
        <v>115</v>
      </c>
      <c r="D235" s="152">
        <v>30</v>
      </c>
      <c r="E235" s="152"/>
      <c r="F235" s="153"/>
      <c r="G235" s="154">
        <v>63.790500000000002</v>
      </c>
      <c r="H235" s="150">
        <v>50</v>
      </c>
    </row>
    <row r="236" spans="1:8" ht="24.95" customHeight="1" x14ac:dyDescent="0.2">
      <c r="A236" s="2" t="s">
        <v>1391</v>
      </c>
      <c r="B236" s="136" t="s">
        <v>1392</v>
      </c>
      <c r="C236" s="158">
        <v>68</v>
      </c>
      <c r="D236" s="152">
        <v>240</v>
      </c>
      <c r="E236" s="152"/>
      <c r="F236" s="153"/>
      <c r="G236" s="154">
        <v>37.7196</v>
      </c>
      <c r="H236" s="150">
        <v>51</v>
      </c>
    </row>
    <row r="237" spans="1:8" ht="24.95" customHeight="1" x14ac:dyDescent="0.2">
      <c r="A237" s="2" t="s">
        <v>1393</v>
      </c>
      <c r="B237" s="2" t="s">
        <v>1394</v>
      </c>
      <c r="C237" s="158">
        <v>52</v>
      </c>
      <c r="D237" s="152">
        <v>180</v>
      </c>
      <c r="E237" s="152"/>
      <c r="F237" s="153"/>
      <c r="G237" s="154">
        <v>28.8444</v>
      </c>
      <c r="H237" s="150">
        <v>51</v>
      </c>
    </row>
    <row r="238" spans="1:8" ht="24.95" customHeight="1" x14ac:dyDescent="0.2">
      <c r="A238" s="2" t="s">
        <v>1395</v>
      </c>
      <c r="B238" s="2" t="s">
        <v>1396</v>
      </c>
      <c r="C238" s="158">
        <v>70</v>
      </c>
      <c r="D238" s="152">
        <v>208</v>
      </c>
      <c r="E238" s="152"/>
      <c r="F238" s="153"/>
      <c r="G238" s="154">
        <v>38.829000000000001</v>
      </c>
      <c r="H238" s="150">
        <v>51</v>
      </c>
    </row>
    <row r="239" spans="1:8" ht="24.95" customHeight="1" x14ac:dyDescent="0.2">
      <c r="A239" s="2" t="s">
        <v>1397</v>
      </c>
      <c r="B239" s="2" t="s">
        <v>1398</v>
      </c>
      <c r="C239" s="158">
        <v>95</v>
      </c>
      <c r="D239" s="152">
        <v>25</v>
      </c>
      <c r="E239" s="152"/>
      <c r="F239" s="153"/>
      <c r="G239" s="154">
        <v>52.6965</v>
      </c>
      <c r="H239" s="150">
        <v>50</v>
      </c>
    </row>
    <row r="240" spans="1:8" ht="24.95" customHeight="1" x14ac:dyDescent="0.2">
      <c r="A240" s="2" t="s">
        <v>1399</v>
      </c>
      <c r="B240" s="2" t="s">
        <v>1400</v>
      </c>
      <c r="C240" s="158">
        <v>68</v>
      </c>
      <c r="D240" s="152">
        <v>364</v>
      </c>
      <c r="E240" s="152"/>
      <c r="F240" s="153"/>
      <c r="G240" s="154">
        <v>37.7196</v>
      </c>
      <c r="H240" s="150">
        <v>51</v>
      </c>
    </row>
    <row r="241" spans="1:8" ht="24.95" customHeight="1" x14ac:dyDescent="0.2">
      <c r="A241" s="2" t="s">
        <v>1401</v>
      </c>
      <c r="B241" s="2" t="s">
        <v>1402</v>
      </c>
      <c r="C241" s="158">
        <v>38</v>
      </c>
      <c r="D241" s="152">
        <v>364</v>
      </c>
      <c r="E241" s="152"/>
      <c r="F241" s="153"/>
      <c r="G241" s="154">
        <v>21.078600000000002</v>
      </c>
      <c r="H241" s="150">
        <v>51</v>
      </c>
    </row>
    <row r="242" spans="1:8" ht="24.95" customHeight="1" x14ac:dyDescent="0.2">
      <c r="A242" s="2" t="s">
        <v>381</v>
      </c>
      <c r="B242" s="2" t="s">
        <v>382</v>
      </c>
      <c r="C242" s="158">
        <v>420</v>
      </c>
      <c r="D242" s="152">
        <v>52</v>
      </c>
      <c r="E242" s="152"/>
      <c r="F242" s="153"/>
      <c r="G242" s="154">
        <v>232.97400000000002</v>
      </c>
      <c r="H242" s="150">
        <v>51</v>
      </c>
    </row>
    <row r="243" spans="1:8" ht="24.95" customHeight="1" x14ac:dyDescent="0.2">
      <c r="A243" s="2" t="s">
        <v>1403</v>
      </c>
      <c r="B243" s="2" t="s">
        <v>1404</v>
      </c>
      <c r="C243" s="158">
        <v>67</v>
      </c>
      <c r="D243" s="152">
        <v>225</v>
      </c>
      <c r="E243" s="152"/>
      <c r="F243" s="153"/>
      <c r="G243" s="154">
        <v>37.164900000000003</v>
      </c>
      <c r="H243" s="150">
        <v>51</v>
      </c>
    </row>
    <row r="244" spans="1:8" ht="24.95" customHeight="1" x14ac:dyDescent="0.2">
      <c r="A244" s="2" t="s">
        <v>379</v>
      </c>
      <c r="B244" s="2" t="s">
        <v>380</v>
      </c>
      <c r="C244" s="158">
        <v>320</v>
      </c>
      <c r="D244" s="152">
        <v>52</v>
      </c>
      <c r="E244" s="152"/>
      <c r="F244" s="153"/>
      <c r="G244" s="154">
        <v>177.50400000000002</v>
      </c>
      <c r="H244" s="150">
        <v>51</v>
      </c>
    </row>
    <row r="245" spans="1:8" ht="24.95" customHeight="1" x14ac:dyDescent="0.2">
      <c r="A245" s="2" t="s">
        <v>1405</v>
      </c>
      <c r="B245" s="2" t="s">
        <v>1406</v>
      </c>
      <c r="C245" s="158">
        <v>66</v>
      </c>
      <c r="D245" s="152">
        <v>208</v>
      </c>
      <c r="E245" s="152"/>
      <c r="F245" s="153"/>
      <c r="G245" s="154">
        <v>36.610200000000006</v>
      </c>
      <c r="H245" s="150">
        <v>51</v>
      </c>
    </row>
    <row r="246" spans="1:8" ht="24.95" customHeight="1" x14ac:dyDescent="0.2">
      <c r="A246" s="2" t="s">
        <v>1407</v>
      </c>
      <c r="B246" s="2" t="s">
        <v>1408</v>
      </c>
      <c r="C246" s="158">
        <v>44</v>
      </c>
      <c r="D246" s="152">
        <v>208</v>
      </c>
      <c r="E246" s="152"/>
      <c r="F246" s="153"/>
      <c r="G246" s="154">
        <v>24.4068</v>
      </c>
      <c r="H246" s="150">
        <v>51</v>
      </c>
    </row>
    <row r="247" spans="1:8" ht="24.95" customHeight="1" x14ac:dyDescent="0.2">
      <c r="A247" s="2" t="s">
        <v>1409</v>
      </c>
      <c r="B247" s="2" t="s">
        <v>1410</v>
      </c>
      <c r="C247" s="158">
        <v>44</v>
      </c>
      <c r="D247" s="152">
        <v>208</v>
      </c>
      <c r="E247" s="152"/>
      <c r="F247" s="153"/>
      <c r="G247" s="154">
        <v>24.4068</v>
      </c>
      <c r="H247" s="150">
        <v>51</v>
      </c>
    </row>
    <row r="248" spans="1:8" ht="24.95" customHeight="1" x14ac:dyDescent="0.2">
      <c r="A248" s="2" t="s">
        <v>482</v>
      </c>
      <c r="B248" s="2" t="s">
        <v>483</v>
      </c>
      <c r="C248" s="158">
        <v>72</v>
      </c>
      <c r="D248" s="152">
        <v>260</v>
      </c>
      <c r="E248" s="152"/>
      <c r="F248" s="153"/>
      <c r="G248" s="154">
        <v>39.938400000000001</v>
      </c>
      <c r="H248" s="150">
        <v>51</v>
      </c>
    </row>
    <row r="249" spans="1:8" ht="24.95" customHeight="1" x14ac:dyDescent="0.2">
      <c r="A249" s="2" t="s">
        <v>1411</v>
      </c>
      <c r="B249" s="136" t="s">
        <v>556</v>
      </c>
      <c r="C249" s="158">
        <v>355</v>
      </c>
      <c r="D249" s="152">
        <v>52</v>
      </c>
      <c r="E249" s="152"/>
      <c r="F249" s="153"/>
      <c r="G249" s="154">
        <v>196.91850000000002</v>
      </c>
      <c r="H249" s="150">
        <v>51</v>
      </c>
    </row>
    <row r="250" spans="1:8" ht="24.95" customHeight="1" x14ac:dyDescent="0.2">
      <c r="A250" s="2" t="s">
        <v>551</v>
      </c>
      <c r="B250" s="2" t="s">
        <v>552</v>
      </c>
      <c r="C250" s="158">
        <v>123</v>
      </c>
      <c r="D250" s="152">
        <v>88</v>
      </c>
      <c r="E250" s="152"/>
      <c r="F250" s="153"/>
      <c r="G250" s="154">
        <v>68.228100000000012</v>
      </c>
      <c r="H250" s="150">
        <v>51</v>
      </c>
    </row>
    <row r="251" spans="1:8" ht="24.95" customHeight="1" x14ac:dyDescent="0.2">
      <c r="A251" s="2" t="s">
        <v>1412</v>
      </c>
      <c r="B251" s="2" t="s">
        <v>1413</v>
      </c>
      <c r="C251" s="158">
        <v>41</v>
      </c>
      <c r="D251" s="152">
        <v>208</v>
      </c>
      <c r="E251" s="152"/>
      <c r="F251" s="153"/>
      <c r="G251" s="154">
        <v>22.742700000000003</v>
      </c>
      <c r="H251" s="150">
        <v>51</v>
      </c>
    </row>
    <row r="252" spans="1:8" ht="24.95" customHeight="1" x14ac:dyDescent="0.2">
      <c r="A252" s="2" t="s">
        <v>1414</v>
      </c>
      <c r="B252" s="2" t="s">
        <v>1415</v>
      </c>
      <c r="C252" s="158">
        <v>555</v>
      </c>
      <c r="D252" s="152">
        <v>22</v>
      </c>
      <c r="E252" s="152"/>
      <c r="F252" s="153"/>
      <c r="G252" s="154">
        <v>307.85850000000005</v>
      </c>
      <c r="H252" s="150">
        <v>51</v>
      </c>
    </row>
    <row r="253" spans="1:8" ht="24.95" customHeight="1" x14ac:dyDescent="0.2">
      <c r="A253" s="2" t="s">
        <v>537</v>
      </c>
      <c r="B253" s="2" t="s">
        <v>538</v>
      </c>
      <c r="C253" s="158">
        <v>598</v>
      </c>
      <c r="D253" s="152">
        <v>22</v>
      </c>
      <c r="E253" s="152"/>
      <c r="F253" s="153"/>
      <c r="G253" s="154">
        <v>331.7106</v>
      </c>
      <c r="H253" s="150">
        <v>51</v>
      </c>
    </row>
    <row r="254" spans="1:8" ht="24.95" customHeight="1" x14ac:dyDescent="0.2">
      <c r="A254" s="2" t="s">
        <v>1416</v>
      </c>
      <c r="B254" s="2" t="s">
        <v>541</v>
      </c>
      <c r="C254" s="158">
        <v>533</v>
      </c>
      <c r="D254" s="152">
        <v>22</v>
      </c>
      <c r="E254" s="152"/>
      <c r="F254" s="153"/>
      <c r="G254" s="154">
        <v>295.6551</v>
      </c>
      <c r="H254" s="150">
        <v>51</v>
      </c>
    </row>
    <row r="255" spans="1:8" ht="24.95" customHeight="1" x14ac:dyDescent="0.2">
      <c r="A255" s="2" t="s">
        <v>458</v>
      </c>
      <c r="B255" s="2" t="s">
        <v>459</v>
      </c>
      <c r="C255" s="158">
        <v>445</v>
      </c>
      <c r="D255" s="152">
        <v>22</v>
      </c>
      <c r="E255" s="152"/>
      <c r="F255" s="153"/>
      <c r="G255" s="154">
        <v>246.84150000000002</v>
      </c>
      <c r="H255" s="150">
        <v>51</v>
      </c>
    </row>
    <row r="256" spans="1:8" ht="24.95" customHeight="1" x14ac:dyDescent="0.2">
      <c r="A256" s="2" t="s">
        <v>1417</v>
      </c>
      <c r="B256" s="2" t="s">
        <v>1418</v>
      </c>
      <c r="C256" s="158">
        <v>185</v>
      </c>
      <c r="D256" s="152">
        <v>15</v>
      </c>
      <c r="E256" s="152"/>
      <c r="F256" s="153"/>
      <c r="G256" s="154">
        <v>102.6195</v>
      </c>
      <c r="H256" s="150">
        <v>50</v>
      </c>
    </row>
    <row r="257" spans="1:8" ht="24.95" customHeight="1" x14ac:dyDescent="0.2">
      <c r="A257" s="2" t="s">
        <v>480</v>
      </c>
      <c r="B257" s="2" t="s">
        <v>1419</v>
      </c>
      <c r="C257" s="158">
        <v>205</v>
      </c>
      <c r="D257" s="152">
        <v>15</v>
      </c>
      <c r="E257" s="152"/>
      <c r="F257" s="153"/>
      <c r="G257" s="154">
        <v>113.71350000000001</v>
      </c>
      <c r="H257" s="150">
        <v>50</v>
      </c>
    </row>
    <row r="258" spans="1:8" ht="24.95" customHeight="1" x14ac:dyDescent="0.2">
      <c r="A258" s="2" t="s">
        <v>534</v>
      </c>
      <c r="B258" s="136" t="s">
        <v>535</v>
      </c>
      <c r="C258" s="158">
        <v>260</v>
      </c>
      <c r="D258" s="152">
        <v>15</v>
      </c>
      <c r="E258" s="152"/>
      <c r="F258" s="153"/>
      <c r="G258" s="154">
        <v>144.22200000000001</v>
      </c>
      <c r="H258" s="150">
        <v>50</v>
      </c>
    </row>
    <row r="259" spans="1:8" ht="24.95" customHeight="1" x14ac:dyDescent="0.2">
      <c r="A259" s="2" t="s">
        <v>1420</v>
      </c>
      <c r="B259" s="136" t="s">
        <v>1421</v>
      </c>
      <c r="C259" s="158">
        <v>245</v>
      </c>
      <c r="D259" s="152">
        <v>35</v>
      </c>
      <c r="E259" s="152"/>
      <c r="F259" s="153"/>
      <c r="G259" s="154">
        <v>135.9015</v>
      </c>
      <c r="H259" s="150">
        <v>50</v>
      </c>
    </row>
    <row r="260" spans="1:8" ht="24.95" customHeight="1" x14ac:dyDescent="0.2">
      <c r="A260" s="2" t="s">
        <v>1422</v>
      </c>
      <c r="B260" s="2" t="s">
        <v>1423</v>
      </c>
      <c r="C260" s="158">
        <v>234</v>
      </c>
      <c r="D260" s="152">
        <v>35</v>
      </c>
      <c r="E260" s="152"/>
      <c r="F260" s="153"/>
      <c r="G260" s="154">
        <v>129.7998</v>
      </c>
      <c r="H260" s="150">
        <v>50</v>
      </c>
    </row>
    <row r="261" spans="1:8" ht="24.95" customHeight="1" x14ac:dyDescent="0.2">
      <c r="A261" s="2" t="s">
        <v>1424</v>
      </c>
      <c r="B261" s="2" t="s">
        <v>1425</v>
      </c>
      <c r="C261" s="158">
        <v>105</v>
      </c>
      <c r="D261" s="152">
        <v>30</v>
      </c>
      <c r="E261" s="152"/>
      <c r="F261" s="153"/>
      <c r="G261" s="154">
        <v>58.243500000000004</v>
      </c>
      <c r="H261" s="150">
        <v>50</v>
      </c>
    </row>
    <row r="262" spans="1:8" ht="24.95" customHeight="1" x14ac:dyDescent="0.2">
      <c r="A262" s="2" t="s">
        <v>478</v>
      </c>
      <c r="B262" s="2" t="s">
        <v>479</v>
      </c>
      <c r="C262" s="158">
        <v>160</v>
      </c>
      <c r="D262" s="152">
        <v>30</v>
      </c>
      <c r="E262" s="152"/>
      <c r="F262" s="153"/>
      <c r="G262" s="154">
        <v>88.75200000000001</v>
      </c>
      <c r="H262" s="150">
        <v>50</v>
      </c>
    </row>
    <row r="263" spans="1:8" ht="24.95" customHeight="1" x14ac:dyDescent="0.2">
      <c r="A263" s="2" t="s">
        <v>456</v>
      </c>
      <c r="B263" s="2" t="s">
        <v>457</v>
      </c>
      <c r="C263" s="158">
        <v>145</v>
      </c>
      <c r="D263" s="152">
        <v>30</v>
      </c>
      <c r="E263" s="152"/>
      <c r="F263" s="153"/>
      <c r="G263" s="154">
        <v>80.4315</v>
      </c>
      <c r="H263" s="150">
        <v>50</v>
      </c>
    </row>
    <row r="264" spans="1:8" ht="24.95" customHeight="1" x14ac:dyDescent="0.2">
      <c r="A264" s="2" t="s">
        <v>543</v>
      </c>
      <c r="B264" s="2" t="s">
        <v>544</v>
      </c>
      <c r="C264" s="158">
        <v>195</v>
      </c>
      <c r="D264" s="152">
        <v>30</v>
      </c>
      <c r="E264" s="152"/>
      <c r="F264" s="153"/>
      <c r="G264" s="154">
        <v>108.1665</v>
      </c>
      <c r="H264" s="150">
        <v>50</v>
      </c>
    </row>
    <row r="265" spans="1:8" ht="24.95" customHeight="1" x14ac:dyDescent="0.2">
      <c r="A265" s="2" t="s">
        <v>1426</v>
      </c>
      <c r="B265" s="2" t="s">
        <v>540</v>
      </c>
      <c r="C265" s="158">
        <v>105</v>
      </c>
      <c r="D265" s="152">
        <v>35</v>
      </c>
      <c r="E265" s="152"/>
      <c r="F265" s="153"/>
      <c r="G265" s="154">
        <v>58.243500000000004</v>
      </c>
      <c r="H265" s="150">
        <v>50</v>
      </c>
    </row>
    <row r="266" spans="1:8" ht="24.95" customHeight="1" x14ac:dyDescent="0.2">
      <c r="A266" s="2" t="s">
        <v>1427</v>
      </c>
      <c r="B266" s="2" t="s">
        <v>539</v>
      </c>
      <c r="C266" s="158">
        <v>135</v>
      </c>
      <c r="D266" s="152">
        <v>30</v>
      </c>
      <c r="E266" s="152"/>
      <c r="F266" s="153"/>
      <c r="G266" s="154">
        <v>74.884500000000003</v>
      </c>
      <c r="H266" s="150">
        <v>50</v>
      </c>
    </row>
    <row r="267" spans="1:8" ht="24.95" customHeight="1" x14ac:dyDescent="0.2">
      <c r="A267" s="2" t="s">
        <v>1428</v>
      </c>
      <c r="B267" s="2" t="s">
        <v>536</v>
      </c>
      <c r="C267" s="158">
        <v>105</v>
      </c>
      <c r="D267" s="152">
        <v>35</v>
      </c>
      <c r="E267" s="152"/>
      <c r="F267" s="153"/>
      <c r="G267" s="154">
        <v>58.243500000000004</v>
      </c>
      <c r="H267" s="150">
        <v>50</v>
      </c>
    </row>
    <row r="268" spans="1:8" ht="24.95" customHeight="1" x14ac:dyDescent="0.2">
      <c r="A268" s="2" t="s">
        <v>1429</v>
      </c>
      <c r="B268" s="2" t="s">
        <v>555</v>
      </c>
      <c r="C268" s="158">
        <v>135</v>
      </c>
      <c r="D268" s="152">
        <v>30</v>
      </c>
      <c r="E268" s="152"/>
      <c r="F268" s="153"/>
      <c r="G268" s="154">
        <v>74.884500000000003</v>
      </c>
      <c r="H268" s="150">
        <v>50</v>
      </c>
    </row>
    <row r="269" spans="1:8" ht="24.95" customHeight="1" x14ac:dyDescent="0.2">
      <c r="A269" s="2" t="s">
        <v>1430</v>
      </c>
      <c r="B269" s="2" t="s">
        <v>559</v>
      </c>
      <c r="C269" s="158">
        <v>205</v>
      </c>
      <c r="D269" s="152">
        <v>30</v>
      </c>
      <c r="E269" s="152"/>
      <c r="F269" s="153"/>
      <c r="G269" s="154">
        <v>113.71350000000001</v>
      </c>
      <c r="H269" s="150">
        <v>50</v>
      </c>
    </row>
    <row r="270" spans="1:8" ht="24.95" customHeight="1" x14ac:dyDescent="0.2">
      <c r="A270" s="2" t="s">
        <v>1431</v>
      </c>
      <c r="B270" s="2" t="s">
        <v>532</v>
      </c>
      <c r="C270" s="158">
        <v>135</v>
      </c>
      <c r="D270" s="152">
        <v>35</v>
      </c>
      <c r="E270" s="152"/>
      <c r="F270" s="153"/>
      <c r="G270" s="154">
        <v>74.884500000000003</v>
      </c>
      <c r="H270" s="150">
        <v>50</v>
      </c>
    </row>
    <row r="271" spans="1:8" ht="24.95" customHeight="1" x14ac:dyDescent="0.2">
      <c r="A271" s="2" t="s">
        <v>549</v>
      </c>
      <c r="B271" s="2" t="s">
        <v>550</v>
      </c>
      <c r="C271" s="158">
        <v>50</v>
      </c>
      <c r="D271" s="152">
        <v>105</v>
      </c>
      <c r="E271" s="152"/>
      <c r="F271" s="153"/>
      <c r="G271" s="154">
        <v>27.735000000000003</v>
      </c>
      <c r="H271" s="150">
        <v>50</v>
      </c>
    </row>
    <row r="272" spans="1:8" ht="24.95" customHeight="1" x14ac:dyDescent="0.2">
      <c r="A272" s="2" t="s">
        <v>391</v>
      </c>
      <c r="B272" s="2" t="s">
        <v>392</v>
      </c>
      <c r="C272" s="158">
        <v>145</v>
      </c>
      <c r="D272" s="152">
        <v>40</v>
      </c>
      <c r="E272" s="152"/>
      <c r="F272" s="153"/>
      <c r="G272" s="154">
        <v>80.4315</v>
      </c>
      <c r="H272" s="150">
        <v>50</v>
      </c>
    </row>
    <row r="273" spans="1:8" ht="24.95" customHeight="1" x14ac:dyDescent="0.2">
      <c r="A273" s="1" t="s">
        <v>389</v>
      </c>
      <c r="B273" s="2" t="s">
        <v>390</v>
      </c>
      <c r="C273" s="158">
        <v>125</v>
      </c>
      <c r="D273" s="152">
        <v>40</v>
      </c>
      <c r="E273" s="152"/>
      <c r="F273" s="153"/>
      <c r="G273" s="154">
        <v>69.337500000000006</v>
      </c>
      <c r="H273" s="150">
        <v>50</v>
      </c>
    </row>
    <row r="274" spans="1:8" ht="24.95" customHeight="1" x14ac:dyDescent="0.2">
      <c r="A274" s="1" t="s">
        <v>481</v>
      </c>
      <c r="B274" s="2" t="s">
        <v>1432</v>
      </c>
      <c r="C274" s="158">
        <v>85</v>
      </c>
      <c r="D274" s="152">
        <v>30</v>
      </c>
      <c r="E274" s="152"/>
      <c r="F274" s="153"/>
      <c r="G274" s="154">
        <v>47.149500000000003</v>
      </c>
      <c r="H274" s="150">
        <v>50</v>
      </c>
    </row>
    <row r="275" spans="1:8" ht="24.95" customHeight="1" x14ac:dyDescent="0.2">
      <c r="A275" s="1" t="s">
        <v>545</v>
      </c>
      <c r="B275" s="2" t="s">
        <v>546</v>
      </c>
      <c r="C275" s="158">
        <v>160</v>
      </c>
      <c r="D275" s="152">
        <v>30</v>
      </c>
      <c r="E275" s="152"/>
      <c r="F275" s="153"/>
      <c r="G275" s="154">
        <v>88.75200000000001</v>
      </c>
      <c r="H275" s="150">
        <v>50</v>
      </c>
    </row>
    <row r="276" spans="1:8" ht="24.95" customHeight="1" x14ac:dyDescent="0.2">
      <c r="A276" s="1" t="s">
        <v>1433</v>
      </c>
      <c r="B276" s="2" t="s">
        <v>1434</v>
      </c>
      <c r="C276" s="158">
        <v>46</v>
      </c>
      <c r="D276" s="152">
        <v>260</v>
      </c>
      <c r="E276" s="152"/>
      <c r="F276" s="153"/>
      <c r="G276" s="154">
        <v>25.516200000000001</v>
      </c>
      <c r="H276" s="150">
        <v>51</v>
      </c>
    </row>
    <row r="277" spans="1:8" ht="24.95" customHeight="1" x14ac:dyDescent="0.2">
      <c r="A277" s="1" t="s">
        <v>1435</v>
      </c>
      <c r="B277" s="2" t="s">
        <v>564</v>
      </c>
      <c r="C277" s="158">
        <v>655</v>
      </c>
      <c r="D277" s="152">
        <v>22</v>
      </c>
      <c r="E277" s="152"/>
      <c r="F277" s="153"/>
      <c r="G277" s="154">
        <v>363.32850000000002</v>
      </c>
      <c r="H277" s="150">
        <v>51</v>
      </c>
    </row>
    <row r="278" spans="1:8" ht="24.95" customHeight="1" x14ac:dyDescent="0.2">
      <c r="A278" s="1" t="s">
        <v>1436</v>
      </c>
      <c r="B278" s="2" t="s">
        <v>558</v>
      </c>
      <c r="C278" s="158">
        <v>685</v>
      </c>
      <c r="D278" s="152">
        <v>22</v>
      </c>
      <c r="E278" s="152"/>
      <c r="F278" s="153"/>
      <c r="G278" s="154">
        <v>379.96950000000004</v>
      </c>
      <c r="H278" s="150">
        <v>51</v>
      </c>
    </row>
    <row r="279" spans="1:8" ht="24.95" customHeight="1" x14ac:dyDescent="0.2">
      <c r="A279" s="1" t="s">
        <v>1437</v>
      </c>
      <c r="B279" s="2" t="s">
        <v>1438</v>
      </c>
      <c r="C279" s="158">
        <v>58</v>
      </c>
      <c r="D279" s="152">
        <v>240</v>
      </c>
      <c r="E279" s="152"/>
      <c r="F279" s="153"/>
      <c r="G279" s="154">
        <v>32.172600000000003</v>
      </c>
      <c r="H279" s="150">
        <v>51</v>
      </c>
    </row>
    <row r="280" spans="1:8" ht="24.95" customHeight="1" x14ac:dyDescent="0.2">
      <c r="A280" s="1" t="s">
        <v>442</v>
      </c>
      <c r="B280" s="2" t="s">
        <v>443</v>
      </c>
      <c r="C280" s="158">
        <v>86</v>
      </c>
      <c r="D280" s="152">
        <v>208</v>
      </c>
      <c r="E280" s="152"/>
      <c r="F280" s="153"/>
      <c r="G280" s="154">
        <v>47.7042</v>
      </c>
      <c r="H280" s="150">
        <v>51</v>
      </c>
    </row>
    <row r="281" spans="1:8" ht="24.95" customHeight="1" x14ac:dyDescent="0.2">
      <c r="A281" s="1" t="s">
        <v>473</v>
      </c>
      <c r="B281" s="2" t="s">
        <v>474</v>
      </c>
      <c r="C281" s="158">
        <v>445</v>
      </c>
      <c r="D281" s="152">
        <v>22</v>
      </c>
      <c r="E281" s="152"/>
      <c r="F281" s="153"/>
      <c r="G281" s="154">
        <v>246.84150000000002</v>
      </c>
      <c r="H281" s="150">
        <v>51</v>
      </c>
    </row>
    <row r="282" spans="1:8" ht="24.95" customHeight="1" x14ac:dyDescent="0.2">
      <c r="A282" s="1" t="s">
        <v>1439</v>
      </c>
      <c r="B282" s="2" t="s">
        <v>1440</v>
      </c>
      <c r="C282" s="158">
        <v>225</v>
      </c>
      <c r="D282" s="152">
        <v>15</v>
      </c>
      <c r="E282" s="152"/>
      <c r="F282" s="153"/>
      <c r="G282" s="154">
        <v>124.8075</v>
      </c>
      <c r="H282" s="150">
        <v>50</v>
      </c>
    </row>
    <row r="283" spans="1:8" ht="24.95" customHeight="1" x14ac:dyDescent="0.2">
      <c r="A283" s="1" t="s">
        <v>1441</v>
      </c>
      <c r="B283" s="2" t="s">
        <v>1442</v>
      </c>
      <c r="C283" s="158">
        <v>225</v>
      </c>
      <c r="D283" s="152">
        <v>15</v>
      </c>
      <c r="E283" s="152"/>
      <c r="F283" s="153"/>
      <c r="G283" s="154">
        <v>124.8075</v>
      </c>
      <c r="H283" s="150">
        <v>50</v>
      </c>
    </row>
    <row r="284" spans="1:8" ht="24.95" customHeight="1" x14ac:dyDescent="0.2">
      <c r="A284" s="1" t="s">
        <v>1443</v>
      </c>
      <c r="B284" s="2" t="s">
        <v>1444</v>
      </c>
      <c r="C284" s="158">
        <v>215</v>
      </c>
      <c r="D284" s="152">
        <v>15</v>
      </c>
      <c r="E284" s="152"/>
      <c r="F284" s="153"/>
      <c r="G284" s="154">
        <v>119.26050000000001</v>
      </c>
      <c r="H284" s="150">
        <v>50</v>
      </c>
    </row>
    <row r="285" spans="1:8" ht="24.95" customHeight="1" x14ac:dyDescent="0.2">
      <c r="A285" s="1" t="s">
        <v>1445</v>
      </c>
      <c r="B285" s="2" t="s">
        <v>1446</v>
      </c>
      <c r="C285" s="158">
        <v>210</v>
      </c>
      <c r="D285" s="152">
        <v>30</v>
      </c>
      <c r="E285" s="152"/>
      <c r="F285" s="153"/>
      <c r="G285" s="154">
        <v>116.48700000000001</v>
      </c>
      <c r="H285" s="150">
        <v>50</v>
      </c>
    </row>
    <row r="286" spans="1:8" ht="24.95" customHeight="1" x14ac:dyDescent="0.2">
      <c r="A286" s="1" t="s">
        <v>1447</v>
      </c>
      <c r="B286" s="2" t="s">
        <v>1448</v>
      </c>
      <c r="C286" s="158">
        <v>245</v>
      </c>
      <c r="D286" s="152">
        <v>30</v>
      </c>
      <c r="E286" s="152"/>
      <c r="F286" s="153"/>
      <c r="G286" s="154">
        <v>135.9015</v>
      </c>
      <c r="H286" s="150">
        <v>50</v>
      </c>
    </row>
    <row r="287" spans="1:8" ht="24.95" customHeight="1" x14ac:dyDescent="0.2">
      <c r="A287" s="2" t="s">
        <v>1449</v>
      </c>
      <c r="B287" s="2" t="s">
        <v>1450</v>
      </c>
      <c r="C287" s="158">
        <v>215</v>
      </c>
      <c r="D287" s="152">
        <v>30</v>
      </c>
      <c r="E287" s="152"/>
      <c r="F287" s="153"/>
      <c r="G287" s="154">
        <v>119.26050000000001</v>
      </c>
      <c r="H287" s="150">
        <v>50</v>
      </c>
    </row>
    <row r="288" spans="1:8" ht="24.95" customHeight="1" x14ac:dyDescent="0.2">
      <c r="A288" s="2" t="s">
        <v>1451</v>
      </c>
      <c r="B288" s="2" t="s">
        <v>1452</v>
      </c>
      <c r="C288" s="158">
        <v>220</v>
      </c>
      <c r="D288" s="152">
        <v>30</v>
      </c>
      <c r="E288" s="152"/>
      <c r="F288" s="153"/>
      <c r="G288" s="154">
        <v>122.03400000000001</v>
      </c>
      <c r="H288" s="150">
        <v>50</v>
      </c>
    </row>
    <row r="289" spans="1:8" ht="24.95" customHeight="1" x14ac:dyDescent="0.2">
      <c r="A289" s="2" t="s">
        <v>412</v>
      </c>
      <c r="B289" s="2" t="s">
        <v>413</v>
      </c>
      <c r="C289" s="158">
        <v>550</v>
      </c>
      <c r="D289" s="152">
        <v>4</v>
      </c>
      <c r="E289" s="152"/>
      <c r="F289" s="153"/>
      <c r="G289" s="154">
        <v>305.08500000000004</v>
      </c>
      <c r="H289" s="150">
        <v>50</v>
      </c>
    </row>
    <row r="290" spans="1:8" ht="24.95" customHeight="1" x14ac:dyDescent="0.2">
      <c r="A290" s="2" t="s">
        <v>471</v>
      </c>
      <c r="B290" s="2" t="s">
        <v>472</v>
      </c>
      <c r="C290" s="158">
        <v>175</v>
      </c>
      <c r="D290" s="152">
        <v>30</v>
      </c>
      <c r="E290" s="152"/>
      <c r="F290" s="153"/>
      <c r="G290" s="154">
        <v>97.072500000000005</v>
      </c>
      <c r="H290" s="150">
        <v>50</v>
      </c>
    </row>
    <row r="291" spans="1:8" ht="24.95" customHeight="1" x14ac:dyDescent="0.2">
      <c r="A291" s="2" t="s">
        <v>1453</v>
      </c>
      <c r="B291" s="2" t="s">
        <v>396</v>
      </c>
      <c r="C291" s="158">
        <v>247</v>
      </c>
      <c r="D291" s="152">
        <v>25</v>
      </c>
      <c r="E291" s="152"/>
      <c r="F291" s="153"/>
      <c r="G291" s="154">
        <v>137.01089999999999</v>
      </c>
      <c r="H291" s="150">
        <v>50</v>
      </c>
    </row>
    <row r="292" spans="1:8" ht="24.95" customHeight="1" x14ac:dyDescent="0.2">
      <c r="A292" s="2" t="s">
        <v>469</v>
      </c>
      <c r="B292" s="2" t="s">
        <v>470</v>
      </c>
      <c r="C292" s="158">
        <v>235</v>
      </c>
      <c r="D292" s="152">
        <v>35</v>
      </c>
      <c r="E292" s="152"/>
      <c r="F292" s="153"/>
      <c r="G292" s="154">
        <v>130.3545</v>
      </c>
      <c r="H292" s="150">
        <v>50</v>
      </c>
    </row>
    <row r="293" spans="1:8" ht="24.95" customHeight="1" x14ac:dyDescent="0.2">
      <c r="A293" s="2" t="s">
        <v>1454</v>
      </c>
      <c r="B293" s="2" t="s">
        <v>1455</v>
      </c>
      <c r="C293" s="158">
        <v>170</v>
      </c>
      <c r="D293" s="152">
        <v>30</v>
      </c>
      <c r="E293" s="152"/>
      <c r="F293" s="153"/>
      <c r="G293" s="154">
        <v>94.299000000000007</v>
      </c>
      <c r="H293" s="150">
        <v>50</v>
      </c>
    </row>
    <row r="294" spans="1:8" ht="24.95" customHeight="1" x14ac:dyDescent="0.2">
      <c r="A294" s="2" t="s">
        <v>414</v>
      </c>
      <c r="B294" s="2" t="s">
        <v>415</v>
      </c>
      <c r="C294" s="158">
        <v>200</v>
      </c>
      <c r="D294" s="152">
        <v>30</v>
      </c>
      <c r="E294" s="152"/>
      <c r="F294" s="153"/>
      <c r="G294" s="154">
        <v>110.94000000000001</v>
      </c>
      <c r="H294" s="150">
        <v>50</v>
      </c>
    </row>
    <row r="295" spans="1:8" ht="24.95" customHeight="1" x14ac:dyDescent="0.2">
      <c r="A295" s="2" t="s">
        <v>1456</v>
      </c>
      <c r="B295" s="2" t="s">
        <v>1457</v>
      </c>
      <c r="C295" s="158">
        <v>680</v>
      </c>
      <c r="D295" s="152">
        <v>22</v>
      </c>
      <c r="E295" s="152"/>
      <c r="F295" s="153"/>
      <c r="G295" s="154">
        <v>377.19600000000003</v>
      </c>
      <c r="H295" s="150">
        <v>51</v>
      </c>
    </row>
    <row r="296" spans="1:8" ht="24.95" customHeight="1" x14ac:dyDescent="0.2">
      <c r="A296" s="2" t="s">
        <v>1458</v>
      </c>
      <c r="B296" s="2" t="s">
        <v>531</v>
      </c>
      <c r="C296" s="158">
        <v>475</v>
      </c>
      <c r="D296" s="152">
        <v>22</v>
      </c>
      <c r="E296" s="152"/>
      <c r="F296" s="153"/>
      <c r="G296" s="154">
        <v>263.48250000000002</v>
      </c>
      <c r="H296" s="150">
        <v>51</v>
      </c>
    </row>
    <row r="297" spans="1:8" ht="24.95" customHeight="1" x14ac:dyDescent="0.2">
      <c r="A297" s="2" t="s">
        <v>1459</v>
      </c>
      <c r="B297" s="2" t="s">
        <v>1460</v>
      </c>
      <c r="C297" s="158">
        <v>3695</v>
      </c>
      <c r="D297" s="152">
        <v>4</v>
      </c>
      <c r="E297" s="152"/>
      <c r="F297" s="153"/>
      <c r="G297" s="154">
        <v>2049.6165000000001</v>
      </c>
      <c r="H297" s="150">
        <v>50</v>
      </c>
    </row>
    <row r="298" spans="1:8" ht="24.95" customHeight="1" x14ac:dyDescent="0.2">
      <c r="A298" s="2" t="s">
        <v>1461</v>
      </c>
      <c r="B298" s="2" t="s">
        <v>1462</v>
      </c>
      <c r="C298" s="158">
        <v>2900</v>
      </c>
      <c r="D298" s="152">
        <v>4</v>
      </c>
      <c r="E298" s="152"/>
      <c r="F298" s="153"/>
      <c r="G298" s="154">
        <v>1608.63</v>
      </c>
      <c r="H298" s="150">
        <v>50</v>
      </c>
    </row>
    <row r="299" spans="1:8" ht="24.95" customHeight="1" x14ac:dyDescent="0.2">
      <c r="A299" s="2" t="s">
        <v>1463</v>
      </c>
      <c r="B299" s="2" t="s">
        <v>1464</v>
      </c>
      <c r="C299" s="158">
        <v>3425</v>
      </c>
      <c r="D299" s="152">
        <v>4</v>
      </c>
      <c r="E299" s="152"/>
      <c r="F299" s="153"/>
      <c r="G299" s="154">
        <v>1899.8475000000001</v>
      </c>
      <c r="H299" s="150">
        <v>50</v>
      </c>
    </row>
    <row r="300" spans="1:8" ht="24.95" customHeight="1" x14ac:dyDescent="0.2">
      <c r="A300" s="2" t="s">
        <v>1465</v>
      </c>
      <c r="B300" s="2" t="s">
        <v>1466</v>
      </c>
      <c r="C300" s="158">
        <v>3700</v>
      </c>
      <c r="D300" s="152">
        <v>4</v>
      </c>
      <c r="E300" s="152"/>
      <c r="F300" s="153"/>
      <c r="G300" s="154">
        <v>2052.3900000000003</v>
      </c>
      <c r="H300" s="150">
        <v>50</v>
      </c>
    </row>
    <row r="301" spans="1:8" ht="24.95" customHeight="1" x14ac:dyDescent="0.2">
      <c r="A301" s="2" t="s">
        <v>1467</v>
      </c>
      <c r="B301" s="2" t="s">
        <v>453</v>
      </c>
      <c r="C301" s="158">
        <v>1240</v>
      </c>
      <c r="D301" s="152">
        <v>4</v>
      </c>
      <c r="E301" s="152"/>
      <c r="F301" s="153"/>
      <c r="G301" s="154">
        <v>687.82800000000009</v>
      </c>
      <c r="H301" s="150">
        <v>50</v>
      </c>
    </row>
    <row r="302" spans="1:8" ht="24.95" customHeight="1" x14ac:dyDescent="0.2">
      <c r="A302" s="2" t="s">
        <v>1468</v>
      </c>
      <c r="B302" s="2" t="s">
        <v>510</v>
      </c>
      <c r="C302" s="158">
        <v>199</v>
      </c>
      <c r="D302" s="152">
        <v>54</v>
      </c>
      <c r="E302" s="152"/>
      <c r="F302" s="153"/>
      <c r="G302" s="154">
        <v>110.3853</v>
      </c>
      <c r="H302" s="150">
        <v>51</v>
      </c>
    </row>
    <row r="303" spans="1:8" ht="24.95" customHeight="1" x14ac:dyDescent="0.2">
      <c r="A303" s="2" t="s">
        <v>1469</v>
      </c>
      <c r="B303" s="2" t="s">
        <v>509</v>
      </c>
      <c r="C303" s="158">
        <v>127</v>
      </c>
      <c r="D303" s="152">
        <v>54</v>
      </c>
      <c r="E303" s="152"/>
      <c r="F303" s="153"/>
      <c r="G303" s="154">
        <v>70.446899999999999</v>
      </c>
      <c r="H303" s="150">
        <v>51</v>
      </c>
    </row>
    <row r="304" spans="1:8" ht="24.95" customHeight="1" x14ac:dyDescent="0.2">
      <c r="A304" s="2" t="s">
        <v>1470</v>
      </c>
      <c r="B304" s="2" t="s">
        <v>506</v>
      </c>
      <c r="C304" s="158">
        <v>45</v>
      </c>
      <c r="D304" s="152">
        <v>50</v>
      </c>
      <c r="E304" s="152"/>
      <c r="F304" s="153"/>
      <c r="G304" s="154">
        <v>24.961500000000001</v>
      </c>
      <c r="H304" s="150">
        <v>50</v>
      </c>
    </row>
    <row r="305" spans="1:8" ht="24.95" customHeight="1" x14ac:dyDescent="0.2">
      <c r="A305" s="2" t="s">
        <v>1471</v>
      </c>
      <c r="B305" s="2" t="s">
        <v>1472</v>
      </c>
      <c r="C305" s="158">
        <v>750</v>
      </c>
      <c r="D305" s="152">
        <v>4</v>
      </c>
      <c r="E305" s="152"/>
      <c r="F305" s="153"/>
      <c r="G305" s="154">
        <v>416.02500000000003</v>
      </c>
      <c r="H305" s="150">
        <v>50</v>
      </c>
    </row>
    <row r="306" spans="1:8" ht="24.95" customHeight="1" x14ac:dyDescent="0.2">
      <c r="A306" s="2" t="s">
        <v>1473</v>
      </c>
      <c r="B306" s="2" t="s">
        <v>503</v>
      </c>
      <c r="C306" s="158">
        <v>3240</v>
      </c>
      <c r="D306" s="152">
        <v>4</v>
      </c>
      <c r="E306" s="152"/>
      <c r="F306" s="153"/>
      <c r="G306" s="154">
        <v>1797.2280000000001</v>
      </c>
      <c r="H306" s="150">
        <v>50</v>
      </c>
    </row>
    <row r="307" spans="1:8" ht="24.95" customHeight="1" x14ac:dyDescent="0.2">
      <c r="A307" s="2" t="s">
        <v>1474</v>
      </c>
      <c r="B307" s="2" t="s">
        <v>504</v>
      </c>
      <c r="C307" s="158">
        <v>3550</v>
      </c>
      <c r="D307" s="152">
        <v>4</v>
      </c>
      <c r="E307" s="152"/>
      <c r="F307" s="153"/>
      <c r="G307" s="154">
        <v>1969.1850000000002</v>
      </c>
      <c r="H307" s="150">
        <v>50</v>
      </c>
    </row>
    <row r="308" spans="1:8" ht="24.95" customHeight="1" x14ac:dyDescent="0.2">
      <c r="A308" s="2" t="s">
        <v>1475</v>
      </c>
      <c r="B308" s="2" t="s">
        <v>1476</v>
      </c>
      <c r="C308" s="158">
        <v>158</v>
      </c>
      <c r="D308" s="152">
        <v>54</v>
      </c>
      <c r="E308" s="152"/>
      <c r="F308" s="153"/>
      <c r="G308" s="154">
        <v>87.642600000000002</v>
      </c>
      <c r="H308" s="150">
        <v>51</v>
      </c>
    </row>
    <row r="309" spans="1:8" ht="24.95" customHeight="1" x14ac:dyDescent="0.2">
      <c r="A309" s="2" t="s">
        <v>1477</v>
      </c>
      <c r="B309" s="2" t="s">
        <v>511</v>
      </c>
      <c r="C309" s="158">
        <v>610</v>
      </c>
      <c r="D309" s="152">
        <v>4</v>
      </c>
      <c r="E309" s="152"/>
      <c r="F309" s="153"/>
      <c r="G309" s="154">
        <v>338.36700000000002</v>
      </c>
      <c r="H309" s="150">
        <v>50</v>
      </c>
    </row>
    <row r="310" spans="1:8" ht="24.95" customHeight="1" x14ac:dyDescent="0.2">
      <c r="A310" s="2" t="s">
        <v>1478</v>
      </c>
      <c r="B310" s="2" t="s">
        <v>512</v>
      </c>
      <c r="C310" s="158">
        <v>260</v>
      </c>
      <c r="D310" s="152">
        <v>15</v>
      </c>
      <c r="E310" s="152"/>
      <c r="F310" s="153"/>
      <c r="G310" s="154">
        <v>144.22200000000001</v>
      </c>
      <c r="H310" s="150">
        <v>50</v>
      </c>
    </row>
    <row r="311" spans="1:8" ht="24.95" customHeight="1" x14ac:dyDescent="0.2">
      <c r="A311" s="2" t="s">
        <v>1479</v>
      </c>
      <c r="B311" s="2" t="s">
        <v>513</v>
      </c>
      <c r="C311" s="158">
        <v>275</v>
      </c>
      <c r="D311" s="152">
        <v>15</v>
      </c>
      <c r="E311" s="152"/>
      <c r="F311" s="153"/>
      <c r="G311" s="154">
        <v>152.54250000000002</v>
      </c>
      <c r="H311" s="150">
        <v>50</v>
      </c>
    </row>
    <row r="312" spans="1:8" ht="24.95" customHeight="1" x14ac:dyDescent="0.2">
      <c r="A312" s="2" t="s">
        <v>525</v>
      </c>
      <c r="B312" s="2" t="s">
        <v>526</v>
      </c>
      <c r="C312" s="158">
        <v>285</v>
      </c>
      <c r="D312" s="152">
        <v>20</v>
      </c>
      <c r="E312" s="152"/>
      <c r="F312" s="153"/>
      <c r="G312" s="154">
        <v>158.08949999999999</v>
      </c>
      <c r="H312" s="150">
        <v>50</v>
      </c>
    </row>
    <row r="313" spans="1:8" ht="24.95" customHeight="1" x14ac:dyDescent="0.2">
      <c r="A313" s="2" t="s">
        <v>529</v>
      </c>
      <c r="B313" s="2" t="s">
        <v>530</v>
      </c>
      <c r="C313" s="158">
        <v>928</v>
      </c>
      <c r="D313" s="152">
        <v>12</v>
      </c>
      <c r="E313" s="152"/>
      <c r="F313" s="153"/>
      <c r="G313" s="154">
        <v>514.76160000000004</v>
      </c>
      <c r="H313" s="150">
        <v>51</v>
      </c>
    </row>
    <row r="314" spans="1:8" ht="24.95" customHeight="1" x14ac:dyDescent="0.2">
      <c r="A314" s="1" t="s">
        <v>527</v>
      </c>
      <c r="B314" s="136" t="s">
        <v>528</v>
      </c>
      <c r="C314" s="158">
        <v>225</v>
      </c>
      <c r="D314" s="152">
        <v>12</v>
      </c>
      <c r="E314" s="152"/>
      <c r="F314" s="153"/>
      <c r="G314" s="154">
        <v>124.8075</v>
      </c>
      <c r="H314" s="150">
        <v>50</v>
      </c>
    </row>
    <row r="315" spans="1:8" ht="24.95" customHeight="1" x14ac:dyDescent="0.2">
      <c r="A315" s="1" t="s">
        <v>1480</v>
      </c>
      <c r="B315" s="136" t="s">
        <v>1481</v>
      </c>
      <c r="C315" s="158">
        <v>630</v>
      </c>
      <c r="D315" s="152">
        <v>12</v>
      </c>
      <c r="E315" s="152"/>
      <c r="F315" s="153"/>
      <c r="G315" s="154">
        <v>349.46100000000001</v>
      </c>
      <c r="H315" s="150">
        <v>50</v>
      </c>
    </row>
    <row r="316" spans="1:8" ht="24.95" customHeight="1" x14ac:dyDescent="0.2">
      <c r="A316" s="1" t="s">
        <v>560</v>
      </c>
      <c r="B316" s="136" t="s">
        <v>561</v>
      </c>
      <c r="C316" s="158">
        <v>590</v>
      </c>
      <c r="D316" s="152">
        <v>12</v>
      </c>
      <c r="E316" s="152"/>
      <c r="F316" s="153"/>
      <c r="G316" s="154">
        <v>327.27300000000002</v>
      </c>
      <c r="H316" s="150">
        <v>50</v>
      </c>
    </row>
    <row r="317" spans="1:8" ht="24.95" customHeight="1" x14ac:dyDescent="0.2">
      <c r="A317" s="1" t="s">
        <v>562</v>
      </c>
      <c r="B317" s="136" t="s">
        <v>563</v>
      </c>
      <c r="C317" s="158">
        <v>670</v>
      </c>
      <c r="D317" s="152">
        <v>12</v>
      </c>
      <c r="E317" s="152"/>
      <c r="F317" s="153"/>
      <c r="G317" s="154">
        <v>371.649</v>
      </c>
      <c r="H317" s="150">
        <v>50</v>
      </c>
    </row>
    <row r="318" spans="1:8" ht="24.95" customHeight="1" x14ac:dyDescent="0.2">
      <c r="A318" s="1" t="s">
        <v>1482</v>
      </c>
      <c r="B318" s="136" t="s">
        <v>1483</v>
      </c>
      <c r="C318" s="158">
        <v>75</v>
      </c>
      <c r="D318" s="152">
        <v>50</v>
      </c>
      <c r="E318" s="152"/>
      <c r="F318" s="153"/>
      <c r="G318" s="154">
        <v>41.602499999999999</v>
      </c>
      <c r="H318" s="150">
        <v>60</v>
      </c>
    </row>
    <row r="319" spans="1:8" ht="24.95" customHeight="1" x14ac:dyDescent="0.2">
      <c r="A319" s="2" t="s">
        <v>1484</v>
      </c>
      <c r="B319" s="2" t="s">
        <v>1485</v>
      </c>
      <c r="C319" s="158">
        <v>69</v>
      </c>
      <c r="D319" s="152">
        <v>40</v>
      </c>
      <c r="E319" s="152"/>
      <c r="F319" s="153"/>
      <c r="G319" s="154">
        <v>38.274299999999997</v>
      </c>
      <c r="H319" s="150">
        <v>60</v>
      </c>
    </row>
    <row r="320" spans="1:8" ht="24.95" customHeight="1" x14ac:dyDescent="0.2">
      <c r="A320" s="2" t="s">
        <v>1486</v>
      </c>
      <c r="B320" s="2" t="s">
        <v>1487</v>
      </c>
      <c r="C320" s="158">
        <v>35</v>
      </c>
      <c r="D320" s="152">
        <v>100</v>
      </c>
      <c r="E320" s="152"/>
      <c r="F320" s="153"/>
      <c r="G320" s="154">
        <v>19.4145</v>
      </c>
      <c r="H320" s="150">
        <v>60</v>
      </c>
    </row>
    <row r="321" spans="1:8" ht="24.95" customHeight="1" x14ac:dyDescent="0.2">
      <c r="A321" s="2" t="s">
        <v>1488</v>
      </c>
      <c r="B321" s="2" t="s">
        <v>1489</v>
      </c>
      <c r="C321" s="158">
        <v>385</v>
      </c>
      <c r="D321" s="152">
        <v>27</v>
      </c>
      <c r="E321" s="152"/>
      <c r="F321" s="153"/>
      <c r="G321" s="154">
        <v>213.55950000000001</v>
      </c>
      <c r="H321" s="150">
        <v>60</v>
      </c>
    </row>
    <row r="322" spans="1:8" ht="24.95" customHeight="1" x14ac:dyDescent="0.2">
      <c r="A322" s="2" t="s">
        <v>620</v>
      </c>
      <c r="B322" s="2" t="s">
        <v>621</v>
      </c>
      <c r="C322" s="158">
        <v>390</v>
      </c>
      <c r="D322" s="152">
        <v>10</v>
      </c>
      <c r="E322" s="152"/>
      <c r="F322" s="153"/>
      <c r="G322" s="154">
        <v>216.333</v>
      </c>
      <c r="H322" s="150">
        <v>60</v>
      </c>
    </row>
    <row r="323" spans="1:8" ht="24.95" customHeight="1" x14ac:dyDescent="0.2">
      <c r="A323" s="2" t="s">
        <v>622</v>
      </c>
      <c r="B323" s="2" t="s">
        <v>623</v>
      </c>
      <c r="C323" s="158">
        <v>365</v>
      </c>
      <c r="D323" s="152">
        <v>10</v>
      </c>
      <c r="E323" s="152"/>
      <c r="F323" s="153"/>
      <c r="G323" s="154">
        <v>202.46550000000002</v>
      </c>
      <c r="H323" s="150">
        <v>60</v>
      </c>
    </row>
    <row r="324" spans="1:8" ht="24.95" customHeight="1" x14ac:dyDescent="0.2">
      <c r="A324" s="2" t="s">
        <v>1490</v>
      </c>
      <c r="B324" s="2" t="s">
        <v>1491</v>
      </c>
      <c r="C324" s="158">
        <v>521</v>
      </c>
      <c r="D324" s="152">
        <v>27</v>
      </c>
      <c r="E324" s="152"/>
      <c r="F324" s="153"/>
      <c r="G324" s="154">
        <v>288.99869999999999</v>
      </c>
      <c r="H324" s="150">
        <v>60</v>
      </c>
    </row>
    <row r="325" spans="1:8" ht="24.95" customHeight="1" x14ac:dyDescent="0.2">
      <c r="A325" s="2" t="s">
        <v>618</v>
      </c>
      <c r="B325" s="2" t="s">
        <v>619</v>
      </c>
      <c r="C325" s="158">
        <v>360</v>
      </c>
      <c r="D325" s="152">
        <v>10</v>
      </c>
      <c r="E325" s="152"/>
      <c r="F325" s="153"/>
      <c r="G325" s="154">
        <v>199.69200000000001</v>
      </c>
      <c r="H325" s="150">
        <v>60</v>
      </c>
    </row>
    <row r="326" spans="1:8" ht="24.95" customHeight="1" x14ac:dyDescent="0.2">
      <c r="A326" s="2" t="s">
        <v>614</v>
      </c>
      <c r="B326" s="2" t="s">
        <v>615</v>
      </c>
      <c r="C326" s="158">
        <v>403</v>
      </c>
      <c r="D326" s="152">
        <v>10</v>
      </c>
      <c r="E326" s="152"/>
      <c r="F326" s="153"/>
      <c r="G326" s="154">
        <v>223.54410000000001</v>
      </c>
      <c r="H326" s="150">
        <v>60</v>
      </c>
    </row>
    <row r="327" spans="1:8" ht="24.95" customHeight="1" x14ac:dyDescent="0.2">
      <c r="A327" s="2" t="s">
        <v>616</v>
      </c>
      <c r="B327" s="2" t="s">
        <v>617</v>
      </c>
      <c r="C327" s="158">
        <v>440</v>
      </c>
      <c r="D327" s="152">
        <v>10</v>
      </c>
      <c r="E327" s="152"/>
      <c r="F327" s="153"/>
      <c r="G327" s="154">
        <v>244.06800000000001</v>
      </c>
      <c r="H327" s="150">
        <v>60</v>
      </c>
    </row>
    <row r="328" spans="1:8" ht="24.95" customHeight="1" x14ac:dyDescent="0.2">
      <c r="A328" s="2" t="s">
        <v>1492</v>
      </c>
      <c r="B328" s="2" t="s">
        <v>660</v>
      </c>
      <c r="C328" s="158">
        <v>115</v>
      </c>
      <c r="D328" s="152">
        <v>10</v>
      </c>
      <c r="E328" s="152"/>
      <c r="F328" s="153"/>
      <c r="G328" s="154">
        <v>63.790500000000002</v>
      </c>
      <c r="H328" s="150">
        <v>60</v>
      </c>
    </row>
    <row r="329" spans="1:8" ht="24.95" customHeight="1" x14ac:dyDescent="0.2">
      <c r="A329" s="2" t="s">
        <v>1493</v>
      </c>
      <c r="B329" s="2" t="s">
        <v>1494</v>
      </c>
      <c r="C329" s="158">
        <v>45</v>
      </c>
      <c r="D329" s="152">
        <v>40</v>
      </c>
      <c r="E329" s="152"/>
      <c r="F329" s="153"/>
      <c r="G329" s="154">
        <v>24.961500000000001</v>
      </c>
      <c r="H329" s="150">
        <v>60</v>
      </c>
    </row>
    <row r="330" spans="1:8" ht="24.95" customHeight="1" x14ac:dyDescent="0.2">
      <c r="A330" s="2" t="s">
        <v>1495</v>
      </c>
      <c r="B330" s="2" t="s">
        <v>1496</v>
      </c>
      <c r="C330" s="158">
        <v>45</v>
      </c>
      <c r="D330" s="152">
        <v>40</v>
      </c>
      <c r="E330" s="152"/>
      <c r="F330" s="153"/>
      <c r="G330" s="154">
        <v>24.961500000000001</v>
      </c>
      <c r="H330" s="150">
        <v>60</v>
      </c>
    </row>
    <row r="331" spans="1:8" ht="24.95" customHeight="1" x14ac:dyDescent="0.2">
      <c r="A331" s="2" t="s">
        <v>1497</v>
      </c>
      <c r="B331" s="2" t="s">
        <v>1498</v>
      </c>
      <c r="C331" s="158">
        <v>35</v>
      </c>
      <c r="D331" s="152">
        <v>50</v>
      </c>
      <c r="E331" s="152"/>
      <c r="F331" s="153"/>
      <c r="G331" s="154">
        <v>19.4145</v>
      </c>
      <c r="H331" s="150">
        <v>60</v>
      </c>
    </row>
    <row r="332" spans="1:8" ht="24.95" customHeight="1" x14ac:dyDescent="0.2">
      <c r="A332" s="2" t="s">
        <v>1499</v>
      </c>
      <c r="B332" s="2" t="s">
        <v>1500</v>
      </c>
      <c r="C332" s="158">
        <v>35</v>
      </c>
      <c r="D332" s="152">
        <v>50</v>
      </c>
      <c r="E332" s="152"/>
      <c r="F332" s="153"/>
      <c r="G332" s="154">
        <v>19.4145</v>
      </c>
      <c r="H332" s="150">
        <v>60</v>
      </c>
    </row>
    <row r="333" spans="1:8" ht="24.95" customHeight="1" x14ac:dyDescent="0.2">
      <c r="A333" s="2" t="s">
        <v>1501</v>
      </c>
      <c r="B333" s="2" t="s">
        <v>1502</v>
      </c>
      <c r="C333" s="158">
        <v>473</v>
      </c>
      <c r="D333" s="152">
        <v>2</v>
      </c>
      <c r="E333" s="152"/>
      <c r="F333" s="153"/>
      <c r="G333" s="154">
        <v>262.37310000000002</v>
      </c>
      <c r="H333" s="150">
        <v>60</v>
      </c>
    </row>
    <row r="334" spans="1:8" ht="24.95" customHeight="1" x14ac:dyDescent="0.2">
      <c r="A334" s="2" t="s">
        <v>1503</v>
      </c>
      <c r="B334" s="2" t="s">
        <v>1504</v>
      </c>
      <c r="C334" s="158">
        <v>258</v>
      </c>
      <c r="D334" s="152">
        <v>2</v>
      </c>
      <c r="E334" s="152"/>
      <c r="F334" s="153"/>
      <c r="G334" s="154">
        <v>143.11259999999999</v>
      </c>
      <c r="H334" s="150">
        <v>60</v>
      </c>
    </row>
    <row r="335" spans="1:8" ht="24.95" customHeight="1" x14ac:dyDescent="0.2">
      <c r="A335" s="142" t="s">
        <v>1505</v>
      </c>
      <c r="B335" s="142" t="s">
        <v>1506</v>
      </c>
      <c r="C335" s="158">
        <v>258</v>
      </c>
      <c r="D335" s="152">
        <v>2</v>
      </c>
      <c r="E335" s="152"/>
      <c r="F335" s="153"/>
      <c r="G335" s="154">
        <v>143.11259999999999</v>
      </c>
      <c r="H335" s="150">
        <v>60</v>
      </c>
    </row>
    <row r="336" spans="1:8" ht="24.95" customHeight="1" x14ac:dyDescent="0.2">
      <c r="A336" s="2" t="s">
        <v>1507</v>
      </c>
      <c r="B336" s="2" t="s">
        <v>1508</v>
      </c>
      <c r="C336" s="158">
        <v>253</v>
      </c>
      <c r="D336" s="152">
        <v>2</v>
      </c>
      <c r="E336" s="152"/>
      <c r="F336" s="153"/>
      <c r="G336" s="154">
        <v>140.3391</v>
      </c>
      <c r="H336" s="150">
        <v>60</v>
      </c>
    </row>
    <row r="337" spans="1:8" ht="24.95" customHeight="1" x14ac:dyDescent="0.2">
      <c r="A337" s="2" t="s">
        <v>1509</v>
      </c>
      <c r="B337" s="2" t="s">
        <v>1510</v>
      </c>
      <c r="C337" s="158">
        <v>785</v>
      </c>
      <c r="D337" s="152">
        <v>2</v>
      </c>
      <c r="E337" s="152"/>
      <c r="F337" s="153"/>
      <c r="G337" s="154">
        <v>435.43950000000001</v>
      </c>
      <c r="H337" s="150">
        <v>60</v>
      </c>
    </row>
    <row r="338" spans="1:8" ht="24.95" customHeight="1" x14ac:dyDescent="0.2">
      <c r="A338" s="2" t="s">
        <v>1511</v>
      </c>
      <c r="B338" s="2" t="s">
        <v>1512</v>
      </c>
      <c r="C338" s="158">
        <v>301</v>
      </c>
      <c r="D338" s="152">
        <v>2</v>
      </c>
      <c r="E338" s="152"/>
      <c r="F338" s="153"/>
      <c r="G338" s="154">
        <v>166.96470000000002</v>
      </c>
      <c r="H338" s="150">
        <v>60</v>
      </c>
    </row>
    <row r="339" spans="1:8" ht="24.95" customHeight="1" x14ac:dyDescent="0.2">
      <c r="A339" s="2" t="s">
        <v>1513</v>
      </c>
      <c r="B339" s="2" t="s">
        <v>1514</v>
      </c>
      <c r="C339" s="158">
        <v>301</v>
      </c>
      <c r="D339" s="152">
        <v>2</v>
      </c>
      <c r="E339" s="152"/>
      <c r="F339" s="153"/>
      <c r="G339" s="154">
        <v>166.96470000000002</v>
      </c>
      <c r="H339" s="150">
        <v>60</v>
      </c>
    </row>
    <row r="340" spans="1:8" ht="24.95" customHeight="1" x14ac:dyDescent="0.2">
      <c r="A340" s="2" t="s">
        <v>1515</v>
      </c>
      <c r="B340" s="2" t="s">
        <v>1516</v>
      </c>
      <c r="C340" s="158">
        <v>395</v>
      </c>
      <c r="D340" s="152">
        <v>2</v>
      </c>
      <c r="E340" s="152"/>
      <c r="F340" s="153"/>
      <c r="G340" s="154">
        <v>219.10650000000001</v>
      </c>
      <c r="H340" s="150">
        <v>60</v>
      </c>
    </row>
    <row r="341" spans="1:8" ht="24.95" customHeight="1" x14ac:dyDescent="0.2">
      <c r="A341" s="2" t="s">
        <v>1517</v>
      </c>
      <c r="B341" s="2" t="s">
        <v>1518</v>
      </c>
      <c r="C341" s="158">
        <v>395</v>
      </c>
      <c r="D341" s="152">
        <v>2</v>
      </c>
      <c r="E341" s="152"/>
      <c r="F341" s="153"/>
      <c r="G341" s="154">
        <v>219.10650000000001</v>
      </c>
      <c r="H341" s="150">
        <v>60</v>
      </c>
    </row>
    <row r="342" spans="1:8" ht="24.95" customHeight="1" x14ac:dyDescent="0.2">
      <c r="A342" s="2" t="s">
        <v>666</v>
      </c>
      <c r="B342" s="2" t="s">
        <v>667</v>
      </c>
      <c r="C342" s="158">
        <v>299</v>
      </c>
      <c r="D342" s="152">
        <v>2</v>
      </c>
      <c r="E342" s="152"/>
      <c r="F342" s="153"/>
      <c r="G342" s="154">
        <v>165.8553</v>
      </c>
      <c r="H342" s="150">
        <v>60</v>
      </c>
    </row>
    <row r="343" spans="1:8" ht="24.95" customHeight="1" x14ac:dyDescent="0.2">
      <c r="A343" s="2" t="s">
        <v>1519</v>
      </c>
      <c r="B343" s="2" t="s">
        <v>668</v>
      </c>
      <c r="C343" s="158">
        <v>302</v>
      </c>
      <c r="D343" s="152">
        <v>2</v>
      </c>
      <c r="E343" s="152"/>
      <c r="F343" s="153"/>
      <c r="G343" s="154">
        <v>167.51940000000002</v>
      </c>
      <c r="H343" s="150">
        <v>60</v>
      </c>
    </row>
    <row r="344" spans="1:8" ht="24.95" customHeight="1" x14ac:dyDescent="0.2">
      <c r="A344" s="2" t="s">
        <v>1520</v>
      </c>
      <c r="B344" s="2" t="s">
        <v>669</v>
      </c>
      <c r="C344" s="158">
        <v>302</v>
      </c>
      <c r="D344" s="152">
        <v>2</v>
      </c>
      <c r="E344" s="152"/>
      <c r="F344" s="153"/>
      <c r="G344" s="154">
        <v>167.51940000000002</v>
      </c>
      <c r="H344" s="150">
        <v>60</v>
      </c>
    </row>
    <row r="345" spans="1:8" ht="24.95" customHeight="1" x14ac:dyDescent="0.2">
      <c r="A345" s="2" t="s">
        <v>1521</v>
      </c>
      <c r="B345" s="2" t="s">
        <v>1522</v>
      </c>
      <c r="C345" s="158">
        <v>395</v>
      </c>
      <c r="D345" s="152">
        <v>2</v>
      </c>
      <c r="E345" s="152"/>
      <c r="F345" s="153"/>
      <c r="G345" s="154">
        <v>219.10650000000001</v>
      </c>
      <c r="H345" s="150">
        <v>60</v>
      </c>
    </row>
    <row r="346" spans="1:8" ht="24.95" customHeight="1" x14ac:dyDescent="0.2">
      <c r="A346" s="2" t="s">
        <v>670</v>
      </c>
      <c r="B346" s="2" t="s">
        <v>671</v>
      </c>
      <c r="C346" s="158">
        <v>123</v>
      </c>
      <c r="D346" s="152">
        <v>25</v>
      </c>
      <c r="E346" s="152"/>
      <c r="F346" s="153"/>
      <c r="G346" s="154">
        <v>62.4609375</v>
      </c>
      <c r="H346" s="150">
        <v>61</v>
      </c>
    </row>
    <row r="347" spans="1:8" ht="24.95" customHeight="1" x14ac:dyDescent="0.2">
      <c r="A347" s="143" t="s">
        <v>672</v>
      </c>
      <c r="B347" s="2" t="s">
        <v>673</v>
      </c>
      <c r="C347" s="158">
        <v>101</v>
      </c>
      <c r="D347" s="152">
        <v>25</v>
      </c>
      <c r="E347" s="152"/>
      <c r="F347" s="153"/>
      <c r="G347" s="154">
        <v>51.2890625</v>
      </c>
      <c r="H347" s="150">
        <v>61</v>
      </c>
    </row>
    <row r="348" spans="1:8" ht="24.95" customHeight="1" x14ac:dyDescent="0.2">
      <c r="A348" s="2" t="s">
        <v>674</v>
      </c>
      <c r="B348" s="2" t="s">
        <v>675</v>
      </c>
      <c r="C348" s="158">
        <v>105</v>
      </c>
      <c r="D348" s="152">
        <v>25</v>
      </c>
      <c r="E348" s="152"/>
      <c r="F348" s="153"/>
      <c r="G348" s="154">
        <v>53.320312500000014</v>
      </c>
      <c r="H348" s="150">
        <v>61</v>
      </c>
    </row>
    <row r="349" spans="1:8" ht="24.95" customHeight="1" x14ac:dyDescent="0.2">
      <c r="A349" s="2" t="s">
        <v>676</v>
      </c>
      <c r="B349" s="2" t="s">
        <v>677</v>
      </c>
      <c r="C349" s="158">
        <v>76</v>
      </c>
      <c r="D349" s="152">
        <v>25</v>
      </c>
      <c r="E349" s="152"/>
      <c r="F349" s="153"/>
      <c r="G349" s="154">
        <v>38.593750000000007</v>
      </c>
      <c r="H349" s="150">
        <v>61</v>
      </c>
    </row>
    <row r="350" spans="1:8" ht="24.95" customHeight="1" x14ac:dyDescent="0.2">
      <c r="A350" s="2" t="s">
        <v>678</v>
      </c>
      <c r="B350" s="2" t="s">
        <v>679</v>
      </c>
      <c r="C350" s="158">
        <v>87</v>
      </c>
      <c r="D350" s="152">
        <v>25</v>
      </c>
      <c r="E350" s="152"/>
      <c r="F350" s="153"/>
      <c r="G350" s="154">
        <v>44.1796875</v>
      </c>
      <c r="H350" s="150">
        <v>61</v>
      </c>
    </row>
    <row r="351" spans="1:8" ht="24.95" customHeight="1" x14ac:dyDescent="0.2">
      <c r="A351" s="2" t="s">
        <v>680</v>
      </c>
      <c r="B351" s="2" t="s">
        <v>681</v>
      </c>
      <c r="C351" s="158">
        <v>102</v>
      </c>
      <c r="D351" s="152">
        <v>25</v>
      </c>
      <c r="E351" s="152"/>
      <c r="F351" s="153"/>
      <c r="G351" s="154">
        <v>51.796875000000014</v>
      </c>
      <c r="H351" s="150">
        <v>61</v>
      </c>
    </row>
    <row r="352" spans="1:8" ht="24.95" customHeight="1" x14ac:dyDescent="0.2">
      <c r="A352" s="2" t="s">
        <v>682</v>
      </c>
      <c r="B352" s="2" t="s">
        <v>683</v>
      </c>
      <c r="C352" s="158">
        <v>90</v>
      </c>
      <c r="D352" s="152">
        <v>25</v>
      </c>
      <c r="E352" s="152"/>
      <c r="F352" s="153"/>
      <c r="G352" s="154">
        <v>45.703125</v>
      </c>
      <c r="H352" s="150">
        <v>61</v>
      </c>
    </row>
    <row r="353" spans="1:8" ht="24.95" customHeight="1" x14ac:dyDescent="0.2">
      <c r="A353" s="2" t="s">
        <v>684</v>
      </c>
      <c r="B353" s="2" t="s">
        <v>685</v>
      </c>
      <c r="C353" s="158">
        <v>87</v>
      </c>
      <c r="D353" s="152">
        <v>25</v>
      </c>
      <c r="E353" s="152"/>
      <c r="F353" s="153"/>
      <c r="G353" s="154">
        <v>44.1796875</v>
      </c>
      <c r="H353" s="150">
        <v>61</v>
      </c>
    </row>
    <row r="354" spans="1:8" ht="24.95" customHeight="1" x14ac:dyDescent="0.2">
      <c r="A354" s="2" t="s">
        <v>686</v>
      </c>
      <c r="B354" s="2" t="s">
        <v>687</v>
      </c>
      <c r="C354" s="158">
        <v>91</v>
      </c>
      <c r="D354" s="152">
        <v>25</v>
      </c>
      <c r="E354" s="152"/>
      <c r="F354" s="153"/>
      <c r="G354" s="154">
        <v>46.2109375</v>
      </c>
      <c r="H354" s="150">
        <v>61</v>
      </c>
    </row>
    <row r="355" spans="1:8" ht="24.95" customHeight="1" x14ac:dyDescent="0.2">
      <c r="A355" s="2" t="s">
        <v>688</v>
      </c>
      <c r="B355" s="2" t="s">
        <v>689</v>
      </c>
      <c r="C355" s="158">
        <v>24</v>
      </c>
      <c r="D355" s="152">
        <v>50</v>
      </c>
      <c r="E355" s="152"/>
      <c r="F355" s="153"/>
      <c r="G355" s="154">
        <v>12.1875</v>
      </c>
      <c r="H355" s="150">
        <v>61</v>
      </c>
    </row>
    <row r="356" spans="1:8" ht="24.95" customHeight="1" x14ac:dyDescent="0.2">
      <c r="A356" s="2" t="s">
        <v>690</v>
      </c>
      <c r="B356" s="2" t="s">
        <v>691</v>
      </c>
      <c r="C356" s="158">
        <v>123</v>
      </c>
      <c r="D356" s="152">
        <v>25</v>
      </c>
      <c r="E356" s="152"/>
      <c r="F356" s="153"/>
      <c r="G356" s="154">
        <v>62.4609375</v>
      </c>
      <c r="H356" s="150">
        <v>61</v>
      </c>
    </row>
    <row r="357" spans="1:8" ht="24.95" customHeight="1" x14ac:dyDescent="0.2">
      <c r="A357" s="143" t="s">
        <v>692</v>
      </c>
      <c r="B357" s="136" t="s">
        <v>693</v>
      </c>
      <c r="C357" s="158">
        <v>108</v>
      </c>
      <c r="D357" s="152">
        <v>25</v>
      </c>
      <c r="E357" s="152"/>
      <c r="F357" s="153"/>
      <c r="G357" s="154">
        <v>54.84375</v>
      </c>
      <c r="H357" s="150">
        <v>61</v>
      </c>
    </row>
    <row r="358" spans="1:8" ht="24.95" customHeight="1" x14ac:dyDescent="0.2">
      <c r="A358" s="136" t="s">
        <v>694</v>
      </c>
      <c r="B358" s="136" t="s">
        <v>695</v>
      </c>
      <c r="C358" s="158">
        <v>127</v>
      </c>
      <c r="D358" s="152">
        <v>25</v>
      </c>
      <c r="E358" s="152"/>
      <c r="F358" s="153"/>
      <c r="G358" s="154">
        <v>64.492187500000014</v>
      </c>
      <c r="H358" s="150">
        <v>61</v>
      </c>
    </row>
    <row r="359" spans="1:8" ht="24.95" customHeight="1" x14ac:dyDescent="0.2">
      <c r="A359" s="2" t="s">
        <v>696</v>
      </c>
      <c r="B359" s="2" t="s">
        <v>697</v>
      </c>
      <c r="C359" s="158">
        <v>87</v>
      </c>
      <c r="D359" s="152">
        <v>25</v>
      </c>
      <c r="E359" s="152"/>
      <c r="F359" s="153"/>
      <c r="G359" s="154">
        <v>44.1796875</v>
      </c>
      <c r="H359" s="150">
        <v>61</v>
      </c>
    </row>
    <row r="360" spans="1:8" ht="24.95" customHeight="1" x14ac:dyDescent="0.2">
      <c r="A360" s="136" t="s">
        <v>698</v>
      </c>
      <c r="B360" s="136" t="s">
        <v>699</v>
      </c>
      <c r="C360" s="158">
        <v>137</v>
      </c>
      <c r="D360" s="152">
        <v>25</v>
      </c>
      <c r="E360" s="152"/>
      <c r="F360" s="153"/>
      <c r="G360" s="154">
        <v>69.570312500000014</v>
      </c>
      <c r="H360" s="150">
        <v>61</v>
      </c>
    </row>
    <row r="361" spans="1:8" ht="24.95" customHeight="1" x14ac:dyDescent="0.2">
      <c r="A361" s="143" t="s">
        <v>700</v>
      </c>
      <c r="B361" s="2" t="s">
        <v>701</v>
      </c>
      <c r="C361" s="158">
        <v>113</v>
      </c>
      <c r="D361" s="152">
        <v>25</v>
      </c>
      <c r="E361" s="152"/>
      <c r="F361" s="153"/>
      <c r="G361" s="154">
        <v>57.3828125</v>
      </c>
      <c r="H361" s="150">
        <v>61</v>
      </c>
    </row>
    <row r="362" spans="1:8" ht="24.95" customHeight="1" x14ac:dyDescent="0.2">
      <c r="A362" s="143" t="s">
        <v>702</v>
      </c>
      <c r="B362" s="2" t="s">
        <v>703</v>
      </c>
      <c r="C362" s="158">
        <v>135</v>
      </c>
      <c r="D362" s="152">
        <v>25</v>
      </c>
      <c r="E362" s="152"/>
      <c r="F362" s="153"/>
      <c r="G362" s="154">
        <v>68.5546875</v>
      </c>
      <c r="H362" s="150">
        <v>61</v>
      </c>
    </row>
    <row r="363" spans="1:8" ht="24.95" customHeight="1" x14ac:dyDescent="0.2">
      <c r="A363" s="143" t="s">
        <v>930</v>
      </c>
      <c r="B363" s="2" t="s">
        <v>931</v>
      </c>
      <c r="C363" s="158">
        <v>85</v>
      </c>
      <c r="D363" s="152">
        <v>25</v>
      </c>
      <c r="E363" s="152"/>
      <c r="F363" s="153"/>
      <c r="G363" s="154">
        <v>43.1640625</v>
      </c>
      <c r="H363" s="150">
        <v>61</v>
      </c>
    </row>
    <row r="364" spans="1:8" ht="24.95" customHeight="1" x14ac:dyDescent="0.2">
      <c r="A364" s="143" t="s">
        <v>704</v>
      </c>
      <c r="B364" s="136" t="s">
        <v>705</v>
      </c>
      <c r="C364" s="158">
        <v>108</v>
      </c>
      <c r="D364" s="152">
        <v>25</v>
      </c>
      <c r="E364" s="152"/>
      <c r="F364" s="153"/>
      <c r="G364" s="154">
        <v>54.84375</v>
      </c>
      <c r="H364" s="150">
        <v>61</v>
      </c>
    </row>
    <row r="365" spans="1:8" ht="24.95" customHeight="1" x14ac:dyDescent="0.2">
      <c r="A365" s="143" t="s">
        <v>932</v>
      </c>
      <c r="B365" s="136" t="s">
        <v>933</v>
      </c>
      <c r="C365" s="158">
        <v>88</v>
      </c>
      <c r="D365" s="152">
        <v>25</v>
      </c>
      <c r="E365" s="152"/>
      <c r="F365" s="153"/>
      <c r="G365" s="154">
        <v>44.6875</v>
      </c>
      <c r="H365" s="150">
        <v>61</v>
      </c>
    </row>
    <row r="366" spans="1:8" ht="24.95" customHeight="1" x14ac:dyDescent="0.2">
      <c r="A366" s="143" t="s">
        <v>706</v>
      </c>
      <c r="B366" s="2" t="s">
        <v>707</v>
      </c>
      <c r="C366" s="158">
        <v>115</v>
      </c>
      <c r="D366" s="152">
        <v>25</v>
      </c>
      <c r="E366" s="152"/>
      <c r="F366" s="153"/>
      <c r="G366" s="154">
        <v>58.3984375</v>
      </c>
      <c r="H366" s="150">
        <v>61</v>
      </c>
    </row>
    <row r="367" spans="1:8" ht="24.95" customHeight="1" x14ac:dyDescent="0.2">
      <c r="A367" s="143" t="s">
        <v>934</v>
      </c>
      <c r="B367" s="2" t="s">
        <v>935</v>
      </c>
      <c r="C367" s="158">
        <v>85</v>
      </c>
      <c r="D367" s="152">
        <v>25</v>
      </c>
      <c r="E367" s="152"/>
      <c r="F367" s="153"/>
      <c r="G367" s="154">
        <v>43.1640625</v>
      </c>
      <c r="H367" s="150">
        <v>61</v>
      </c>
    </row>
    <row r="368" spans="1:8" ht="24.95" customHeight="1" x14ac:dyDescent="0.2">
      <c r="A368" s="143" t="s">
        <v>708</v>
      </c>
      <c r="B368" s="2" t="s">
        <v>709</v>
      </c>
      <c r="C368" s="158">
        <v>92</v>
      </c>
      <c r="D368" s="152">
        <v>25</v>
      </c>
      <c r="E368" s="152"/>
      <c r="F368" s="153"/>
      <c r="G368" s="154">
        <v>46.71875</v>
      </c>
      <c r="H368" s="150">
        <v>61</v>
      </c>
    </row>
    <row r="369" spans="1:8" ht="24.95" customHeight="1" x14ac:dyDescent="0.2">
      <c r="A369" s="2" t="s">
        <v>710</v>
      </c>
      <c r="B369" s="2" t="s">
        <v>711</v>
      </c>
      <c r="C369" s="158">
        <v>113</v>
      </c>
      <c r="D369" s="152">
        <v>25</v>
      </c>
      <c r="E369" s="152"/>
      <c r="F369" s="153"/>
      <c r="G369" s="154">
        <v>57.3828125</v>
      </c>
      <c r="H369" s="150">
        <v>61</v>
      </c>
    </row>
    <row r="370" spans="1:8" ht="24.95" customHeight="1" x14ac:dyDescent="0.2">
      <c r="A370" s="2" t="s">
        <v>936</v>
      </c>
      <c r="B370" s="2" t="s">
        <v>937</v>
      </c>
      <c r="C370" s="158">
        <v>57</v>
      </c>
      <c r="D370" s="152">
        <v>25</v>
      </c>
      <c r="E370" s="152"/>
      <c r="F370" s="153"/>
      <c r="G370" s="154">
        <v>28.945312499999993</v>
      </c>
      <c r="H370" s="150">
        <v>61</v>
      </c>
    </row>
    <row r="371" spans="1:8" ht="24.95" customHeight="1" x14ac:dyDescent="0.2">
      <c r="A371" s="2" t="s">
        <v>938</v>
      </c>
      <c r="B371" s="2" t="s">
        <v>939</v>
      </c>
      <c r="C371" s="158">
        <v>90</v>
      </c>
      <c r="D371" s="152">
        <v>25</v>
      </c>
      <c r="E371" s="152"/>
      <c r="F371" s="153"/>
      <c r="G371" s="154">
        <v>45.703125</v>
      </c>
      <c r="H371" s="150">
        <v>61</v>
      </c>
    </row>
    <row r="372" spans="1:8" ht="24.95" customHeight="1" x14ac:dyDescent="0.2">
      <c r="A372" s="2" t="s">
        <v>940</v>
      </c>
      <c r="B372" s="2" t="s">
        <v>941</v>
      </c>
      <c r="C372" s="158">
        <v>24</v>
      </c>
      <c r="D372" s="152">
        <v>50</v>
      </c>
      <c r="E372" s="152"/>
      <c r="F372" s="153"/>
      <c r="G372" s="154">
        <v>12.187199999999999</v>
      </c>
      <c r="H372" s="150">
        <v>61</v>
      </c>
    </row>
    <row r="373" spans="1:8" ht="24.95" customHeight="1" x14ac:dyDescent="0.2">
      <c r="A373" s="2" t="s">
        <v>712</v>
      </c>
      <c r="B373" s="2" t="s">
        <v>713</v>
      </c>
      <c r="C373" s="158">
        <v>92</v>
      </c>
      <c r="D373" s="152">
        <v>25</v>
      </c>
      <c r="E373" s="152"/>
      <c r="F373" s="153"/>
      <c r="G373" s="154">
        <v>46.71875</v>
      </c>
      <c r="H373" s="150">
        <v>61</v>
      </c>
    </row>
    <row r="374" spans="1:8" ht="24.95" customHeight="1" x14ac:dyDescent="0.2">
      <c r="A374" s="2" t="s">
        <v>942</v>
      </c>
      <c r="B374" s="2" t="s">
        <v>943</v>
      </c>
      <c r="C374" s="158">
        <v>93</v>
      </c>
      <c r="D374" s="152">
        <v>25</v>
      </c>
      <c r="E374" s="152"/>
      <c r="F374" s="153"/>
      <c r="G374" s="154">
        <v>47.2265625</v>
      </c>
      <c r="H374" s="150">
        <v>61</v>
      </c>
    </row>
    <row r="375" spans="1:8" ht="24.95" customHeight="1" x14ac:dyDescent="0.2">
      <c r="A375" s="2" t="s">
        <v>714</v>
      </c>
      <c r="B375" s="2" t="s">
        <v>715</v>
      </c>
      <c r="C375" s="158">
        <v>93</v>
      </c>
      <c r="D375" s="152">
        <v>25</v>
      </c>
      <c r="E375" s="152"/>
      <c r="F375" s="153"/>
      <c r="G375" s="154">
        <v>47.2265625</v>
      </c>
      <c r="H375" s="150">
        <v>61</v>
      </c>
    </row>
    <row r="376" spans="1:8" ht="24.95" customHeight="1" x14ac:dyDescent="0.2">
      <c r="A376" s="2" t="s">
        <v>716</v>
      </c>
      <c r="B376" s="2" t="s">
        <v>717</v>
      </c>
      <c r="C376" s="158">
        <v>138</v>
      </c>
      <c r="D376" s="152">
        <v>25</v>
      </c>
      <c r="E376" s="152"/>
      <c r="F376" s="153"/>
      <c r="G376" s="154">
        <v>70.078125</v>
      </c>
      <c r="H376" s="150">
        <v>61</v>
      </c>
    </row>
    <row r="377" spans="1:8" ht="24.95" customHeight="1" x14ac:dyDescent="0.2">
      <c r="A377" s="2" t="s">
        <v>718</v>
      </c>
      <c r="B377" s="2" t="s">
        <v>719</v>
      </c>
      <c r="C377" s="158">
        <v>82</v>
      </c>
      <c r="D377" s="152">
        <v>25</v>
      </c>
      <c r="E377" s="152"/>
      <c r="F377" s="153"/>
      <c r="G377" s="154">
        <v>41.640625</v>
      </c>
      <c r="H377" s="150">
        <v>61</v>
      </c>
    </row>
    <row r="378" spans="1:8" ht="24.95" customHeight="1" x14ac:dyDescent="0.2">
      <c r="A378" s="2" t="s">
        <v>720</v>
      </c>
      <c r="B378" s="2" t="s">
        <v>721</v>
      </c>
      <c r="C378" s="158">
        <v>130</v>
      </c>
      <c r="D378" s="152">
        <v>25</v>
      </c>
      <c r="E378" s="152"/>
      <c r="F378" s="153"/>
      <c r="G378" s="154">
        <v>66.015625</v>
      </c>
      <c r="H378" s="150">
        <v>61</v>
      </c>
    </row>
    <row r="379" spans="1:8" ht="24.95" customHeight="1" x14ac:dyDescent="0.2">
      <c r="A379" s="2" t="s">
        <v>722</v>
      </c>
      <c r="B379" s="2" t="s">
        <v>723</v>
      </c>
      <c r="C379" s="158">
        <v>104</v>
      </c>
      <c r="D379" s="152">
        <v>25</v>
      </c>
      <c r="E379" s="152"/>
      <c r="F379" s="153"/>
      <c r="G379" s="154">
        <v>52.812499999999986</v>
      </c>
      <c r="H379" s="150">
        <v>61</v>
      </c>
    </row>
    <row r="380" spans="1:8" ht="24.95" customHeight="1" x14ac:dyDescent="0.2">
      <c r="A380" s="2" t="s">
        <v>724</v>
      </c>
      <c r="B380" s="2" t="s">
        <v>725</v>
      </c>
      <c r="C380" s="158">
        <v>101</v>
      </c>
      <c r="D380" s="152">
        <v>25</v>
      </c>
      <c r="E380" s="152"/>
      <c r="F380" s="153"/>
      <c r="G380" s="154">
        <v>51.2890625</v>
      </c>
      <c r="H380" s="150">
        <v>61</v>
      </c>
    </row>
    <row r="381" spans="1:8" ht="24.95" customHeight="1" x14ac:dyDescent="0.2">
      <c r="A381" s="2" t="s">
        <v>726</v>
      </c>
      <c r="B381" s="2" t="s">
        <v>727</v>
      </c>
      <c r="C381" s="158">
        <v>51</v>
      </c>
      <c r="D381" s="152">
        <v>25</v>
      </c>
      <c r="E381" s="152"/>
      <c r="F381" s="153"/>
      <c r="G381" s="154">
        <v>25.8978</v>
      </c>
      <c r="H381" s="150">
        <v>61</v>
      </c>
    </row>
    <row r="382" spans="1:8" ht="24.95" customHeight="1" x14ac:dyDescent="0.2">
      <c r="A382" s="143" t="s">
        <v>728</v>
      </c>
      <c r="B382" s="2" t="s">
        <v>729</v>
      </c>
      <c r="C382" s="158">
        <v>120</v>
      </c>
      <c r="D382" s="152">
        <v>25</v>
      </c>
      <c r="E382" s="152"/>
      <c r="F382" s="153"/>
      <c r="G382" s="154">
        <v>60.9375</v>
      </c>
      <c r="H382" s="150">
        <v>61</v>
      </c>
    </row>
    <row r="383" spans="1:8" ht="24.95" customHeight="1" x14ac:dyDescent="0.2">
      <c r="A383" s="143" t="s">
        <v>730</v>
      </c>
      <c r="B383" s="2" t="s">
        <v>731</v>
      </c>
      <c r="C383" s="158">
        <v>132</v>
      </c>
      <c r="D383" s="152">
        <v>25</v>
      </c>
      <c r="E383" s="152"/>
      <c r="F383" s="153"/>
      <c r="G383" s="154">
        <v>67.031250000000014</v>
      </c>
      <c r="H383" s="150">
        <v>61</v>
      </c>
    </row>
    <row r="384" spans="1:8" ht="24.95" customHeight="1" x14ac:dyDescent="0.2">
      <c r="A384" s="143" t="s">
        <v>732</v>
      </c>
      <c r="B384" s="2" t="s">
        <v>733</v>
      </c>
      <c r="C384" s="158">
        <v>130</v>
      </c>
      <c r="D384" s="152">
        <v>25</v>
      </c>
      <c r="E384" s="152"/>
      <c r="F384" s="153"/>
      <c r="G384" s="154">
        <v>66.015625</v>
      </c>
      <c r="H384" s="150">
        <v>61</v>
      </c>
    </row>
    <row r="385" spans="1:8" ht="24.95" customHeight="1" x14ac:dyDescent="0.2">
      <c r="A385" s="2" t="s">
        <v>734</v>
      </c>
      <c r="B385" s="2" t="s">
        <v>735</v>
      </c>
      <c r="C385" s="158">
        <v>120</v>
      </c>
      <c r="D385" s="152">
        <v>25</v>
      </c>
      <c r="E385" s="152"/>
      <c r="F385" s="153"/>
      <c r="G385" s="154">
        <v>60.9375</v>
      </c>
      <c r="H385" s="150">
        <v>61</v>
      </c>
    </row>
    <row r="386" spans="1:8" ht="24.95" customHeight="1" x14ac:dyDescent="0.2">
      <c r="A386" s="2" t="s">
        <v>736</v>
      </c>
      <c r="B386" s="2" t="s">
        <v>737</v>
      </c>
      <c r="C386" s="158">
        <v>109</v>
      </c>
      <c r="D386" s="152">
        <v>25</v>
      </c>
      <c r="E386" s="152"/>
      <c r="F386" s="153"/>
      <c r="G386" s="154">
        <v>55.351562499999986</v>
      </c>
      <c r="H386" s="150">
        <v>61</v>
      </c>
    </row>
    <row r="387" spans="1:8" ht="24.95" customHeight="1" x14ac:dyDescent="0.2">
      <c r="A387" s="2" t="s">
        <v>738</v>
      </c>
      <c r="B387" s="2" t="s">
        <v>739</v>
      </c>
      <c r="C387" s="158">
        <v>97</v>
      </c>
      <c r="D387" s="152">
        <v>25</v>
      </c>
      <c r="E387" s="152"/>
      <c r="F387" s="153"/>
      <c r="G387" s="154">
        <v>49.2578125</v>
      </c>
      <c r="H387" s="150">
        <v>61</v>
      </c>
    </row>
    <row r="388" spans="1:8" ht="24.95" customHeight="1" x14ac:dyDescent="0.2">
      <c r="A388" s="2" t="s">
        <v>740</v>
      </c>
      <c r="B388" s="2" t="s">
        <v>741</v>
      </c>
      <c r="C388" s="158">
        <v>128</v>
      </c>
      <c r="D388" s="152">
        <v>25</v>
      </c>
      <c r="E388" s="152"/>
      <c r="F388" s="153"/>
      <c r="G388" s="154">
        <v>65</v>
      </c>
      <c r="H388" s="150">
        <v>61</v>
      </c>
    </row>
    <row r="389" spans="1:8" ht="24.95" customHeight="1" x14ac:dyDescent="0.2">
      <c r="A389" s="2" t="s">
        <v>742</v>
      </c>
      <c r="B389" s="136" t="s">
        <v>743</v>
      </c>
      <c r="C389" s="158">
        <v>83</v>
      </c>
      <c r="D389" s="152">
        <v>25</v>
      </c>
      <c r="E389" s="152"/>
      <c r="F389" s="153"/>
      <c r="G389" s="154">
        <v>42.1484375</v>
      </c>
      <c r="H389" s="150">
        <v>61</v>
      </c>
    </row>
    <row r="390" spans="1:8" ht="24.95" customHeight="1" x14ac:dyDescent="0.2">
      <c r="A390" s="2" t="s">
        <v>744</v>
      </c>
      <c r="B390" s="2" t="s">
        <v>745</v>
      </c>
      <c r="C390" s="158">
        <v>138</v>
      </c>
      <c r="D390" s="152">
        <v>25</v>
      </c>
      <c r="E390" s="152"/>
      <c r="F390" s="153"/>
      <c r="G390" s="154">
        <v>70.078125</v>
      </c>
      <c r="H390" s="150">
        <v>61</v>
      </c>
    </row>
    <row r="391" spans="1:8" ht="24.95" customHeight="1" x14ac:dyDescent="0.2">
      <c r="A391" s="143" t="s">
        <v>746</v>
      </c>
      <c r="B391" s="136" t="s">
        <v>747</v>
      </c>
      <c r="C391" s="158">
        <v>80</v>
      </c>
      <c r="D391" s="152">
        <v>25</v>
      </c>
      <c r="E391" s="152"/>
      <c r="F391" s="153"/>
      <c r="G391" s="154">
        <v>40.625</v>
      </c>
      <c r="H391" s="150">
        <v>61</v>
      </c>
    </row>
    <row r="392" spans="1:8" ht="24.95" customHeight="1" x14ac:dyDescent="0.2">
      <c r="A392" s="2" t="s">
        <v>748</v>
      </c>
      <c r="B392" s="2" t="s">
        <v>749</v>
      </c>
      <c r="C392" s="158">
        <v>120</v>
      </c>
      <c r="D392" s="152">
        <v>25</v>
      </c>
      <c r="E392" s="152"/>
      <c r="F392" s="153"/>
      <c r="G392" s="154">
        <v>60.9375</v>
      </c>
      <c r="H392" s="150">
        <v>61</v>
      </c>
    </row>
    <row r="393" spans="1:8" ht="24.95" customHeight="1" x14ac:dyDescent="0.2">
      <c r="A393" s="2" t="s">
        <v>750</v>
      </c>
      <c r="B393" s="2" t="s">
        <v>751</v>
      </c>
      <c r="C393" s="158">
        <v>93</v>
      </c>
      <c r="D393" s="152">
        <v>25</v>
      </c>
      <c r="E393" s="152"/>
      <c r="F393" s="153"/>
      <c r="G393" s="154">
        <v>47.2265625</v>
      </c>
      <c r="H393" s="150">
        <v>61</v>
      </c>
    </row>
    <row r="394" spans="1:8" ht="24.95" customHeight="1" x14ac:dyDescent="0.2">
      <c r="A394" s="2" t="s">
        <v>944</v>
      </c>
      <c r="B394" s="2" t="s">
        <v>945</v>
      </c>
      <c r="C394" s="158">
        <v>100</v>
      </c>
      <c r="D394" s="160">
        <v>25</v>
      </c>
      <c r="E394" s="152"/>
      <c r="F394" s="153"/>
      <c r="G394" s="154">
        <v>50.78125</v>
      </c>
      <c r="H394" s="150">
        <v>61</v>
      </c>
    </row>
    <row r="395" spans="1:8" ht="24.95" customHeight="1" x14ac:dyDescent="0.2">
      <c r="A395" s="2" t="s">
        <v>962</v>
      </c>
      <c r="B395" s="2" t="s">
        <v>963</v>
      </c>
      <c r="C395" s="158">
        <v>102</v>
      </c>
      <c r="D395" s="160">
        <v>25</v>
      </c>
      <c r="E395" s="152"/>
      <c r="F395" s="153"/>
      <c r="G395" s="154">
        <v>51.796875000000014</v>
      </c>
      <c r="H395" s="150">
        <v>61</v>
      </c>
    </row>
    <row r="396" spans="1:8" ht="24.95" customHeight="1" x14ac:dyDescent="0.2">
      <c r="A396" s="2" t="s">
        <v>1026</v>
      </c>
      <c r="B396" s="2" t="s">
        <v>1027</v>
      </c>
      <c r="C396" s="158">
        <v>221</v>
      </c>
      <c r="D396" s="160">
        <v>25</v>
      </c>
      <c r="E396" s="152"/>
      <c r="F396" s="153"/>
      <c r="G396" s="154">
        <v>112.2265625</v>
      </c>
      <c r="H396" s="150">
        <v>61</v>
      </c>
    </row>
    <row r="397" spans="1:8" ht="24.95" customHeight="1" x14ac:dyDescent="0.2">
      <c r="A397" s="2" t="s">
        <v>964</v>
      </c>
      <c r="B397" s="2" t="s">
        <v>963</v>
      </c>
      <c r="C397" s="158">
        <v>98</v>
      </c>
      <c r="D397" s="152">
        <v>25</v>
      </c>
      <c r="E397" s="152"/>
      <c r="F397" s="153"/>
      <c r="G397" s="154">
        <v>49.765625</v>
      </c>
      <c r="H397" s="150">
        <v>61</v>
      </c>
    </row>
    <row r="398" spans="1:8" ht="24.95" customHeight="1" x14ac:dyDescent="0.2">
      <c r="A398" s="2" t="s">
        <v>1028</v>
      </c>
      <c r="B398" s="2" t="s">
        <v>1029</v>
      </c>
      <c r="C398" s="158">
        <v>34</v>
      </c>
      <c r="D398" s="152">
        <v>50</v>
      </c>
      <c r="E398" s="152"/>
      <c r="F398" s="153"/>
      <c r="G398" s="154">
        <v>17.265625</v>
      </c>
      <c r="H398" s="150">
        <v>61</v>
      </c>
    </row>
    <row r="399" spans="1:8" ht="24.95" customHeight="1" x14ac:dyDescent="0.2">
      <c r="A399" s="2" t="s">
        <v>1030</v>
      </c>
      <c r="B399" s="2" t="s">
        <v>1031</v>
      </c>
      <c r="C399" s="158">
        <v>207</v>
      </c>
      <c r="D399" s="160">
        <v>25</v>
      </c>
      <c r="E399" s="152"/>
      <c r="F399" s="153"/>
      <c r="G399" s="154">
        <v>105.1171875</v>
      </c>
      <c r="H399" s="150">
        <v>61</v>
      </c>
    </row>
    <row r="400" spans="1:8" ht="24.95" customHeight="1" x14ac:dyDescent="0.2">
      <c r="A400" s="2" t="s">
        <v>965</v>
      </c>
      <c r="B400" s="2" t="s">
        <v>966</v>
      </c>
      <c r="C400" s="158">
        <v>145</v>
      </c>
      <c r="D400" s="160">
        <v>25</v>
      </c>
      <c r="E400" s="152"/>
      <c r="F400" s="153"/>
      <c r="G400" s="154">
        <v>73.6328125</v>
      </c>
      <c r="H400" s="150">
        <v>61</v>
      </c>
    </row>
    <row r="401" spans="1:8" ht="24.95" customHeight="1" x14ac:dyDescent="0.2">
      <c r="A401" s="2" t="s">
        <v>1032</v>
      </c>
      <c r="B401" s="2" t="s">
        <v>1033</v>
      </c>
      <c r="C401" s="158">
        <v>258</v>
      </c>
      <c r="D401" s="160">
        <v>25</v>
      </c>
      <c r="E401" s="152"/>
      <c r="F401" s="153"/>
      <c r="G401" s="154">
        <v>131.015625</v>
      </c>
      <c r="H401" s="150">
        <v>61</v>
      </c>
    </row>
    <row r="402" spans="1:8" ht="24.95" customHeight="1" x14ac:dyDescent="0.2">
      <c r="A402" s="2" t="s">
        <v>967</v>
      </c>
      <c r="B402" s="2" t="s">
        <v>968</v>
      </c>
      <c r="C402" s="158">
        <v>102</v>
      </c>
      <c r="D402" s="160">
        <v>25</v>
      </c>
      <c r="E402" s="152"/>
      <c r="F402" s="153"/>
      <c r="G402" s="154">
        <v>51.796875000000014</v>
      </c>
      <c r="H402" s="150">
        <v>61</v>
      </c>
    </row>
    <row r="403" spans="1:8" ht="24.95" customHeight="1" x14ac:dyDescent="0.2">
      <c r="A403" s="2" t="s">
        <v>1034</v>
      </c>
      <c r="B403" s="2" t="s">
        <v>1035</v>
      </c>
      <c r="C403" s="158">
        <v>211</v>
      </c>
      <c r="D403" s="160">
        <v>25</v>
      </c>
      <c r="E403" s="152"/>
      <c r="F403" s="153"/>
      <c r="G403" s="154">
        <v>107.1484375</v>
      </c>
      <c r="H403" s="150">
        <v>61</v>
      </c>
    </row>
    <row r="404" spans="1:8" ht="24.95" customHeight="1" x14ac:dyDescent="0.2">
      <c r="A404" s="2" t="s">
        <v>969</v>
      </c>
      <c r="B404" s="2" t="s">
        <v>970</v>
      </c>
      <c r="C404" s="158">
        <v>172</v>
      </c>
      <c r="D404" s="160">
        <v>25</v>
      </c>
      <c r="E404" s="152"/>
      <c r="F404" s="153"/>
      <c r="G404" s="154">
        <v>87.34375</v>
      </c>
      <c r="H404" s="150">
        <v>61</v>
      </c>
    </row>
    <row r="405" spans="1:8" ht="24.95" customHeight="1" x14ac:dyDescent="0.2">
      <c r="A405" s="2" t="s">
        <v>971</v>
      </c>
      <c r="B405" s="2" t="s">
        <v>970</v>
      </c>
      <c r="C405" s="158">
        <v>146</v>
      </c>
      <c r="D405" s="160">
        <v>25</v>
      </c>
      <c r="E405" s="152"/>
      <c r="F405" s="153"/>
      <c r="G405" s="154">
        <v>74.140625</v>
      </c>
      <c r="H405" s="150">
        <v>61</v>
      </c>
    </row>
    <row r="406" spans="1:8" ht="24.95" customHeight="1" x14ac:dyDescent="0.2">
      <c r="A406" s="2" t="s">
        <v>1036</v>
      </c>
      <c r="B406" s="2" t="s">
        <v>1037</v>
      </c>
      <c r="C406" s="158">
        <v>211</v>
      </c>
      <c r="D406" s="160">
        <v>25</v>
      </c>
      <c r="E406" s="152"/>
      <c r="F406" s="153"/>
      <c r="G406" s="154">
        <v>107.1484375</v>
      </c>
      <c r="H406" s="150">
        <v>61</v>
      </c>
    </row>
    <row r="407" spans="1:8" ht="24.95" customHeight="1" x14ac:dyDescent="0.2">
      <c r="A407" s="2" t="s">
        <v>972</v>
      </c>
      <c r="B407" s="2" t="s">
        <v>973</v>
      </c>
      <c r="C407" s="158">
        <v>175</v>
      </c>
      <c r="D407" s="160">
        <v>25</v>
      </c>
      <c r="E407" s="152"/>
      <c r="F407" s="153"/>
      <c r="G407" s="154">
        <v>88.8671875</v>
      </c>
      <c r="H407" s="150">
        <v>61</v>
      </c>
    </row>
    <row r="408" spans="1:8" ht="24.95" customHeight="1" x14ac:dyDescent="0.2">
      <c r="A408" s="2" t="s">
        <v>974</v>
      </c>
      <c r="B408" s="2" t="s">
        <v>973</v>
      </c>
      <c r="C408" s="158">
        <v>146</v>
      </c>
      <c r="D408" s="160">
        <v>25</v>
      </c>
      <c r="E408" s="152"/>
      <c r="F408" s="153"/>
      <c r="G408" s="154">
        <v>74.140625</v>
      </c>
      <c r="H408" s="150">
        <v>61</v>
      </c>
    </row>
    <row r="409" spans="1:8" ht="24.95" customHeight="1" x14ac:dyDescent="0.2">
      <c r="A409" s="2" t="s">
        <v>1038</v>
      </c>
      <c r="B409" s="2" t="s">
        <v>1039</v>
      </c>
      <c r="C409" s="158">
        <v>105</v>
      </c>
      <c r="D409" s="160">
        <v>25</v>
      </c>
      <c r="E409" s="152"/>
      <c r="F409" s="153"/>
      <c r="G409" s="154">
        <v>53.3203125</v>
      </c>
      <c r="H409" s="150">
        <v>61</v>
      </c>
    </row>
    <row r="410" spans="1:8" ht="24.95" customHeight="1" x14ac:dyDescent="0.2">
      <c r="A410" s="2" t="s">
        <v>1040</v>
      </c>
      <c r="B410" s="2" t="s">
        <v>1041</v>
      </c>
      <c r="C410" s="158">
        <v>44</v>
      </c>
      <c r="D410" s="160">
        <v>50</v>
      </c>
      <c r="E410" s="152"/>
      <c r="F410" s="153"/>
      <c r="G410" s="154">
        <v>22.3432</v>
      </c>
      <c r="H410" s="150">
        <v>61</v>
      </c>
    </row>
    <row r="411" spans="1:8" ht="24.95" customHeight="1" x14ac:dyDescent="0.2">
      <c r="A411" s="2" t="s">
        <v>1044</v>
      </c>
      <c r="B411" s="2" t="s">
        <v>1045</v>
      </c>
      <c r="C411" s="158">
        <v>30</v>
      </c>
      <c r="D411" s="160">
        <v>50</v>
      </c>
      <c r="E411" s="152"/>
      <c r="F411" s="153"/>
      <c r="G411" s="154">
        <v>15.234</v>
      </c>
      <c r="H411" s="150">
        <v>61</v>
      </c>
    </row>
    <row r="412" spans="1:8" ht="24.95" customHeight="1" x14ac:dyDescent="0.2">
      <c r="A412" s="2" t="s">
        <v>1042</v>
      </c>
      <c r="B412" s="2" t="s">
        <v>1043</v>
      </c>
      <c r="C412" s="158">
        <v>49</v>
      </c>
      <c r="D412" s="160">
        <v>50</v>
      </c>
      <c r="E412" s="152"/>
      <c r="F412" s="153"/>
      <c r="G412" s="154">
        <v>24.882199999999997</v>
      </c>
      <c r="H412" s="150">
        <v>61</v>
      </c>
    </row>
    <row r="413" spans="1:8" ht="24.95" customHeight="1" x14ac:dyDescent="0.2">
      <c r="A413" s="2" t="s">
        <v>975</v>
      </c>
      <c r="B413" s="2" t="s">
        <v>966</v>
      </c>
      <c r="C413" s="158">
        <v>142</v>
      </c>
      <c r="D413" s="160">
        <v>25</v>
      </c>
      <c r="E413" s="152"/>
      <c r="F413" s="153"/>
      <c r="G413" s="154">
        <v>72.109375000000014</v>
      </c>
      <c r="H413" s="150">
        <v>61</v>
      </c>
    </row>
    <row r="414" spans="1:8" ht="24.95" customHeight="1" x14ac:dyDescent="0.2">
      <c r="A414" s="2" t="s">
        <v>976</v>
      </c>
      <c r="B414" s="2" t="s">
        <v>977</v>
      </c>
      <c r="C414" s="158">
        <v>110</v>
      </c>
      <c r="D414" s="160">
        <v>25</v>
      </c>
      <c r="E414" s="152"/>
      <c r="F414" s="153"/>
      <c r="G414" s="154">
        <v>55.859375</v>
      </c>
      <c r="H414" s="150">
        <v>61</v>
      </c>
    </row>
    <row r="415" spans="1:8" ht="24.95" customHeight="1" x14ac:dyDescent="0.2">
      <c r="A415" s="2" t="s">
        <v>980</v>
      </c>
      <c r="B415" s="2" t="s">
        <v>963</v>
      </c>
      <c r="C415" s="158">
        <v>126</v>
      </c>
      <c r="D415" s="160">
        <v>25</v>
      </c>
      <c r="E415" s="152"/>
      <c r="F415" s="153"/>
      <c r="G415" s="154">
        <v>63.984375</v>
      </c>
      <c r="H415" s="150">
        <v>61</v>
      </c>
    </row>
    <row r="416" spans="1:8" ht="24.95" customHeight="1" x14ac:dyDescent="0.2">
      <c r="A416" s="2" t="s">
        <v>981</v>
      </c>
      <c r="B416" s="2" t="s">
        <v>973</v>
      </c>
      <c r="C416" s="158">
        <v>181</v>
      </c>
      <c r="D416" s="160">
        <v>25</v>
      </c>
      <c r="E416" s="152"/>
      <c r="F416" s="153"/>
      <c r="G416" s="154">
        <v>91.9140625</v>
      </c>
      <c r="H416" s="150">
        <v>61</v>
      </c>
    </row>
    <row r="417" spans="1:8" ht="24.95" customHeight="1" x14ac:dyDescent="0.2">
      <c r="A417" s="2" t="s">
        <v>982</v>
      </c>
      <c r="B417" s="2" t="s">
        <v>973</v>
      </c>
      <c r="C417" s="158">
        <v>181</v>
      </c>
      <c r="D417" s="160">
        <v>25</v>
      </c>
      <c r="E417" s="152"/>
      <c r="F417" s="153"/>
      <c r="G417" s="154">
        <v>91.9140625</v>
      </c>
      <c r="H417" s="150">
        <v>61</v>
      </c>
    </row>
    <row r="418" spans="1:8" ht="24.95" customHeight="1" x14ac:dyDescent="0.2">
      <c r="A418" s="2" t="s">
        <v>983</v>
      </c>
      <c r="B418" s="2" t="s">
        <v>984</v>
      </c>
      <c r="C418" s="158">
        <v>256</v>
      </c>
      <c r="D418" s="160">
        <v>25</v>
      </c>
      <c r="E418" s="152"/>
      <c r="F418" s="153"/>
      <c r="G418" s="154">
        <v>129.99999999999997</v>
      </c>
      <c r="H418" s="150">
        <v>61</v>
      </c>
    </row>
    <row r="419" spans="1:8" ht="24.95" customHeight="1" x14ac:dyDescent="0.2">
      <c r="A419" s="2" t="s">
        <v>985</v>
      </c>
      <c r="B419" s="2" t="s">
        <v>986</v>
      </c>
      <c r="C419" s="158">
        <v>174</v>
      </c>
      <c r="D419" s="160">
        <v>25</v>
      </c>
      <c r="E419" s="152"/>
      <c r="F419" s="153"/>
      <c r="G419" s="154">
        <v>88.359375</v>
      </c>
      <c r="H419" s="150">
        <v>61</v>
      </c>
    </row>
    <row r="420" spans="1:8" ht="24.95" customHeight="1" x14ac:dyDescent="0.2">
      <c r="A420" s="2" t="s">
        <v>987</v>
      </c>
      <c r="B420" s="2" t="s">
        <v>968</v>
      </c>
      <c r="C420" s="158">
        <v>199</v>
      </c>
      <c r="D420" s="160">
        <v>25</v>
      </c>
      <c r="E420" s="152"/>
      <c r="F420" s="153"/>
      <c r="G420" s="154">
        <v>101.05468750000003</v>
      </c>
      <c r="H420" s="150">
        <v>61</v>
      </c>
    </row>
    <row r="421" spans="1:8" ht="24.95" customHeight="1" x14ac:dyDescent="0.2">
      <c r="A421" s="2" t="s">
        <v>988</v>
      </c>
      <c r="B421" s="2" t="s">
        <v>989</v>
      </c>
      <c r="C421" s="158">
        <v>114</v>
      </c>
      <c r="D421" s="160">
        <v>25</v>
      </c>
      <c r="E421" s="152"/>
      <c r="F421" s="153"/>
      <c r="G421" s="154">
        <v>57.890625000000014</v>
      </c>
      <c r="H421" s="150">
        <v>61</v>
      </c>
    </row>
    <row r="422" spans="1:8" ht="24.95" customHeight="1" x14ac:dyDescent="0.2">
      <c r="A422" s="2" t="s">
        <v>990</v>
      </c>
      <c r="B422" s="2" t="s">
        <v>991</v>
      </c>
      <c r="C422" s="158">
        <v>38</v>
      </c>
      <c r="D422" s="160">
        <v>15</v>
      </c>
      <c r="E422" s="152"/>
      <c r="F422" s="153"/>
      <c r="G422" s="154">
        <v>19.296399999999998</v>
      </c>
      <c r="H422" s="150">
        <v>61</v>
      </c>
    </row>
    <row r="423" spans="1:8" ht="24.95" customHeight="1" x14ac:dyDescent="0.2">
      <c r="A423" s="2" t="s">
        <v>979</v>
      </c>
      <c r="B423" s="2" t="s">
        <v>966</v>
      </c>
      <c r="C423" s="158">
        <v>262</v>
      </c>
      <c r="D423" s="160">
        <v>25</v>
      </c>
      <c r="E423" s="152"/>
      <c r="F423" s="153"/>
      <c r="G423" s="154">
        <v>133.046875</v>
      </c>
      <c r="H423" s="150">
        <v>61</v>
      </c>
    </row>
    <row r="424" spans="1:8" ht="24.95" customHeight="1" x14ac:dyDescent="0.2">
      <c r="A424" s="2" t="s">
        <v>946</v>
      </c>
      <c r="B424" s="2" t="s">
        <v>947</v>
      </c>
      <c r="C424" s="158">
        <v>310</v>
      </c>
      <c r="D424" s="160">
        <v>25</v>
      </c>
      <c r="E424" s="152"/>
      <c r="F424" s="153"/>
      <c r="G424" s="154">
        <v>157.41799999999998</v>
      </c>
      <c r="H424" s="150">
        <v>61</v>
      </c>
    </row>
    <row r="425" spans="1:8" ht="24.95" customHeight="1" x14ac:dyDescent="0.2">
      <c r="A425" s="2" t="s">
        <v>948</v>
      </c>
      <c r="B425" s="2" t="s">
        <v>949</v>
      </c>
      <c r="C425" s="158">
        <v>84</v>
      </c>
      <c r="D425" s="160">
        <v>25</v>
      </c>
      <c r="E425" s="152"/>
      <c r="F425" s="153"/>
      <c r="G425" s="154">
        <v>42.655200000000001</v>
      </c>
      <c r="H425" s="150">
        <v>61</v>
      </c>
    </row>
    <row r="426" spans="1:8" ht="24.95" customHeight="1" x14ac:dyDescent="0.2">
      <c r="A426" s="2" t="s">
        <v>950</v>
      </c>
      <c r="B426" s="2" t="s">
        <v>951</v>
      </c>
      <c r="C426" s="158">
        <v>123</v>
      </c>
      <c r="D426" s="160">
        <v>25</v>
      </c>
      <c r="E426" s="152"/>
      <c r="F426" s="153"/>
      <c r="G426" s="154">
        <v>62.459399999999995</v>
      </c>
      <c r="H426" s="150">
        <v>61</v>
      </c>
    </row>
    <row r="427" spans="1:8" ht="24.95" customHeight="1" x14ac:dyDescent="0.2">
      <c r="A427" s="143" t="s">
        <v>952</v>
      </c>
      <c r="B427" s="2" t="s">
        <v>953</v>
      </c>
      <c r="C427" s="158">
        <v>83</v>
      </c>
      <c r="D427" s="152">
        <v>25</v>
      </c>
      <c r="E427" s="152"/>
      <c r="F427" s="153"/>
      <c r="G427" s="154">
        <v>42.147399999999998</v>
      </c>
      <c r="H427" s="150">
        <v>61</v>
      </c>
    </row>
    <row r="428" spans="1:8" ht="24.95" customHeight="1" x14ac:dyDescent="0.2">
      <c r="A428" s="1" t="s">
        <v>954</v>
      </c>
      <c r="B428" s="136" t="s">
        <v>955</v>
      </c>
      <c r="C428" s="158">
        <v>105</v>
      </c>
      <c r="D428" s="152">
        <v>25</v>
      </c>
      <c r="E428" s="152"/>
      <c r="F428" s="153"/>
      <c r="G428" s="154">
        <v>53.318999999999996</v>
      </c>
      <c r="H428" s="150">
        <v>61</v>
      </c>
    </row>
    <row r="429" spans="1:8" ht="24.95" customHeight="1" x14ac:dyDescent="0.2">
      <c r="A429" s="2" t="s">
        <v>956</v>
      </c>
      <c r="B429" s="2" t="s">
        <v>957</v>
      </c>
      <c r="C429" s="158">
        <v>84</v>
      </c>
      <c r="D429" s="152">
        <v>25</v>
      </c>
      <c r="E429" s="152"/>
      <c r="F429" s="153"/>
      <c r="G429" s="154">
        <v>42.655200000000001</v>
      </c>
      <c r="H429" s="150">
        <v>61</v>
      </c>
    </row>
    <row r="430" spans="1:8" ht="24.95" customHeight="1" x14ac:dyDescent="0.2">
      <c r="A430" s="2" t="s">
        <v>958</v>
      </c>
      <c r="B430" s="2" t="s">
        <v>959</v>
      </c>
      <c r="C430" s="158">
        <v>82</v>
      </c>
      <c r="D430" s="152">
        <v>25</v>
      </c>
      <c r="E430" s="152"/>
      <c r="F430" s="153"/>
      <c r="G430" s="154">
        <v>41.639599999999994</v>
      </c>
      <c r="H430" s="150">
        <v>61</v>
      </c>
    </row>
    <row r="431" spans="1:8" ht="24.95" customHeight="1" x14ac:dyDescent="0.2">
      <c r="A431" s="143" t="s">
        <v>960</v>
      </c>
      <c r="B431" s="2" t="s">
        <v>961</v>
      </c>
      <c r="C431" s="158">
        <v>75</v>
      </c>
      <c r="D431" s="152">
        <v>25</v>
      </c>
      <c r="E431" s="152"/>
      <c r="F431" s="153"/>
      <c r="G431" s="154">
        <v>38.085000000000001</v>
      </c>
      <c r="H431" s="150">
        <v>61</v>
      </c>
    </row>
    <row r="432" spans="1:8" ht="24.95" customHeight="1" x14ac:dyDescent="0.2">
      <c r="A432" s="2" t="s">
        <v>992</v>
      </c>
      <c r="B432" s="2" t="s">
        <v>993</v>
      </c>
      <c r="C432" s="158">
        <v>186</v>
      </c>
      <c r="D432" s="152">
        <v>15</v>
      </c>
      <c r="E432" s="152"/>
      <c r="F432" s="153"/>
      <c r="G432" s="154">
        <v>94.453125</v>
      </c>
      <c r="H432" s="150">
        <v>61</v>
      </c>
    </row>
    <row r="433" spans="1:8" ht="24.95" customHeight="1" x14ac:dyDescent="0.2">
      <c r="A433" s="2" t="s">
        <v>994</v>
      </c>
      <c r="B433" s="2" t="s">
        <v>995</v>
      </c>
      <c r="C433" s="158">
        <v>23</v>
      </c>
      <c r="D433" s="152">
        <v>50</v>
      </c>
      <c r="E433" s="152"/>
      <c r="F433" s="153"/>
      <c r="G433" s="154">
        <v>11.6796875</v>
      </c>
      <c r="H433" s="150">
        <v>61</v>
      </c>
    </row>
    <row r="434" spans="1:8" ht="24.95" customHeight="1" x14ac:dyDescent="0.2">
      <c r="A434" s="143" t="s">
        <v>996</v>
      </c>
      <c r="B434" s="2" t="s">
        <v>973</v>
      </c>
      <c r="C434" s="158">
        <v>78</v>
      </c>
      <c r="D434" s="152">
        <v>25</v>
      </c>
      <c r="E434" s="152"/>
      <c r="F434" s="153"/>
      <c r="G434" s="154">
        <v>39.609375</v>
      </c>
      <c r="H434" s="150">
        <v>61</v>
      </c>
    </row>
    <row r="435" spans="1:8" ht="24.95" customHeight="1" x14ac:dyDescent="0.2">
      <c r="A435" s="2" t="s">
        <v>997</v>
      </c>
      <c r="B435" s="2" t="s">
        <v>970</v>
      </c>
      <c r="C435" s="158">
        <v>80</v>
      </c>
      <c r="D435" s="152">
        <v>25</v>
      </c>
      <c r="E435" s="152"/>
      <c r="F435" s="153"/>
      <c r="G435" s="154">
        <v>40.625</v>
      </c>
      <c r="H435" s="150">
        <v>61</v>
      </c>
    </row>
    <row r="436" spans="1:8" ht="24.95" customHeight="1" x14ac:dyDescent="0.2">
      <c r="A436" s="143" t="s">
        <v>998</v>
      </c>
      <c r="B436" s="2" t="s">
        <v>963</v>
      </c>
      <c r="C436" s="158">
        <v>79</v>
      </c>
      <c r="D436" s="152">
        <v>25</v>
      </c>
      <c r="E436" s="152"/>
      <c r="F436" s="153"/>
      <c r="G436" s="154">
        <v>40.1171875</v>
      </c>
      <c r="H436" s="150">
        <v>61</v>
      </c>
    </row>
    <row r="437" spans="1:8" ht="24.95" customHeight="1" x14ac:dyDescent="0.2">
      <c r="A437" s="143" t="s">
        <v>999</v>
      </c>
      <c r="B437" s="2" t="s">
        <v>963</v>
      </c>
      <c r="C437" s="158">
        <v>96</v>
      </c>
      <c r="D437" s="152">
        <v>25</v>
      </c>
      <c r="E437" s="152"/>
      <c r="F437" s="153"/>
      <c r="G437" s="154">
        <v>48.75</v>
      </c>
      <c r="H437" s="150">
        <v>61</v>
      </c>
    </row>
    <row r="438" spans="1:8" ht="24.95" customHeight="1" x14ac:dyDescent="0.2">
      <c r="A438" s="2" t="s">
        <v>1000</v>
      </c>
      <c r="B438" s="2" t="s">
        <v>968</v>
      </c>
      <c r="C438" s="158">
        <v>84</v>
      </c>
      <c r="D438" s="152">
        <v>25</v>
      </c>
      <c r="E438" s="152"/>
      <c r="F438" s="153"/>
      <c r="G438" s="154">
        <v>42.65625</v>
      </c>
      <c r="H438" s="150">
        <v>61</v>
      </c>
    </row>
    <row r="439" spans="1:8" ht="24.95" customHeight="1" x14ac:dyDescent="0.2">
      <c r="A439" s="143" t="s">
        <v>1001</v>
      </c>
      <c r="B439" s="2" t="s">
        <v>978</v>
      </c>
      <c r="C439" s="158">
        <v>98</v>
      </c>
      <c r="D439" s="152">
        <v>25</v>
      </c>
      <c r="E439" s="152"/>
      <c r="F439" s="153"/>
      <c r="G439" s="154">
        <v>49.765625</v>
      </c>
      <c r="H439" s="150">
        <v>61</v>
      </c>
    </row>
    <row r="440" spans="1:8" ht="24.95" customHeight="1" x14ac:dyDescent="0.2">
      <c r="A440" s="2" t="s">
        <v>1002</v>
      </c>
      <c r="B440" s="2" t="s">
        <v>1003</v>
      </c>
      <c r="C440" s="158">
        <v>96</v>
      </c>
      <c r="D440" s="152">
        <v>25</v>
      </c>
      <c r="E440" s="152"/>
      <c r="F440" s="153"/>
      <c r="G440" s="154">
        <v>48.75</v>
      </c>
      <c r="H440" s="150">
        <v>61</v>
      </c>
    </row>
    <row r="441" spans="1:8" ht="24.95" customHeight="1" x14ac:dyDescent="0.2">
      <c r="A441" s="2" t="s">
        <v>1004</v>
      </c>
      <c r="B441" s="2" t="s">
        <v>1005</v>
      </c>
      <c r="C441" s="158">
        <v>23</v>
      </c>
      <c r="D441" s="152">
        <v>50</v>
      </c>
      <c r="E441" s="152"/>
      <c r="F441" s="153"/>
      <c r="G441" s="154">
        <v>11.6796875</v>
      </c>
      <c r="H441" s="150">
        <v>61</v>
      </c>
    </row>
    <row r="442" spans="1:8" ht="24.95" customHeight="1" x14ac:dyDescent="0.2">
      <c r="A442" s="2" t="s">
        <v>1006</v>
      </c>
      <c r="B442" s="2" t="s">
        <v>1007</v>
      </c>
      <c r="C442" s="158">
        <v>104</v>
      </c>
      <c r="D442" s="152">
        <v>25</v>
      </c>
      <c r="E442" s="152"/>
      <c r="F442" s="153"/>
      <c r="G442" s="154">
        <v>52.8125</v>
      </c>
      <c r="H442" s="150">
        <v>61</v>
      </c>
    </row>
    <row r="443" spans="1:8" ht="24.95" customHeight="1" x14ac:dyDescent="0.2">
      <c r="A443" s="2" t="s">
        <v>1008</v>
      </c>
      <c r="B443" s="2" t="s">
        <v>1007</v>
      </c>
      <c r="C443" s="158">
        <v>153</v>
      </c>
      <c r="D443" s="152">
        <v>25</v>
      </c>
      <c r="E443" s="152"/>
      <c r="F443" s="153"/>
      <c r="G443" s="154">
        <v>77.6953125</v>
      </c>
      <c r="H443" s="150">
        <v>61</v>
      </c>
    </row>
    <row r="444" spans="1:8" ht="24.95" customHeight="1" x14ac:dyDescent="0.2">
      <c r="A444" s="2" t="s">
        <v>1009</v>
      </c>
      <c r="B444" s="2" t="s">
        <v>989</v>
      </c>
      <c r="C444" s="158">
        <v>83</v>
      </c>
      <c r="D444" s="152">
        <v>25</v>
      </c>
      <c r="E444" s="152"/>
      <c r="F444" s="153"/>
      <c r="G444" s="154">
        <v>42.148437500000007</v>
      </c>
      <c r="H444" s="150">
        <v>61</v>
      </c>
    </row>
    <row r="445" spans="1:8" ht="24.95" customHeight="1" x14ac:dyDescent="0.2">
      <c r="A445" s="2" t="s">
        <v>839</v>
      </c>
      <c r="B445" s="2" t="s">
        <v>840</v>
      </c>
      <c r="C445" s="158">
        <v>197</v>
      </c>
      <c r="D445" s="152">
        <v>25</v>
      </c>
      <c r="E445" s="152"/>
      <c r="F445" s="153"/>
      <c r="G445" s="154">
        <v>100.0390625</v>
      </c>
      <c r="H445" s="150">
        <v>61</v>
      </c>
    </row>
    <row r="446" spans="1:8" ht="24.95" customHeight="1" x14ac:dyDescent="0.2">
      <c r="A446" s="143" t="s">
        <v>752</v>
      </c>
      <c r="B446" s="2" t="s">
        <v>753</v>
      </c>
      <c r="C446" s="158">
        <v>83</v>
      </c>
      <c r="D446" s="152">
        <v>25</v>
      </c>
      <c r="E446" s="152"/>
      <c r="F446" s="153"/>
      <c r="G446" s="154">
        <v>42.1484375</v>
      </c>
      <c r="H446" s="150">
        <v>61</v>
      </c>
    </row>
    <row r="447" spans="1:8" ht="24.95" customHeight="1" x14ac:dyDescent="0.2">
      <c r="A447" s="144" t="s">
        <v>754</v>
      </c>
      <c r="B447" s="145" t="s">
        <v>755</v>
      </c>
      <c r="C447" s="163">
        <v>68</v>
      </c>
      <c r="D447" s="164">
        <v>25</v>
      </c>
      <c r="E447" s="152"/>
      <c r="F447" s="153"/>
      <c r="G447" s="154">
        <v>34.53125</v>
      </c>
      <c r="H447" s="150">
        <v>61</v>
      </c>
    </row>
    <row r="448" spans="1:8" ht="24.95" customHeight="1" x14ac:dyDescent="0.2">
      <c r="A448" s="2" t="s">
        <v>756</v>
      </c>
      <c r="B448" s="2" t="s">
        <v>757</v>
      </c>
      <c r="C448" s="158">
        <v>157</v>
      </c>
      <c r="D448" s="152">
        <v>25</v>
      </c>
      <c r="E448" s="152"/>
      <c r="F448" s="153"/>
      <c r="G448" s="154">
        <v>79.7265625</v>
      </c>
      <c r="H448" s="150">
        <v>61</v>
      </c>
    </row>
    <row r="449" spans="1:8" ht="24.95" customHeight="1" x14ac:dyDescent="0.2">
      <c r="A449" s="1" t="s">
        <v>758</v>
      </c>
      <c r="B449" s="2" t="s">
        <v>759</v>
      </c>
      <c r="C449" s="158">
        <v>116</v>
      </c>
      <c r="D449" s="152">
        <v>25</v>
      </c>
      <c r="E449" s="152"/>
      <c r="F449" s="153"/>
      <c r="G449" s="154">
        <v>58.90625</v>
      </c>
      <c r="H449" s="150">
        <v>61</v>
      </c>
    </row>
    <row r="450" spans="1:8" ht="24.95" customHeight="1" x14ac:dyDescent="0.2">
      <c r="A450" s="2" t="s">
        <v>841</v>
      </c>
      <c r="B450" s="2" t="s">
        <v>842</v>
      </c>
      <c r="C450" s="158">
        <v>109</v>
      </c>
      <c r="D450" s="152">
        <v>25</v>
      </c>
      <c r="E450" s="152"/>
      <c r="F450" s="153"/>
      <c r="G450" s="154">
        <v>55.351562499999986</v>
      </c>
      <c r="H450" s="150">
        <v>61</v>
      </c>
    </row>
    <row r="451" spans="1:8" ht="24.95" customHeight="1" x14ac:dyDescent="0.2">
      <c r="A451" s="2" t="s">
        <v>760</v>
      </c>
      <c r="B451" s="2" t="s">
        <v>761</v>
      </c>
      <c r="C451" s="158">
        <v>83</v>
      </c>
      <c r="D451" s="152">
        <v>25</v>
      </c>
      <c r="E451" s="152"/>
      <c r="F451" s="153"/>
      <c r="G451" s="154">
        <v>42.1484375</v>
      </c>
      <c r="H451" s="150">
        <v>61</v>
      </c>
    </row>
    <row r="452" spans="1:8" ht="24.95" customHeight="1" x14ac:dyDescent="0.2">
      <c r="A452" s="2" t="s">
        <v>762</v>
      </c>
      <c r="B452" s="2" t="s">
        <v>763</v>
      </c>
      <c r="C452" s="158">
        <v>74</v>
      </c>
      <c r="D452" s="152">
        <v>25</v>
      </c>
      <c r="E452" s="152"/>
      <c r="F452" s="153"/>
      <c r="G452" s="154">
        <v>37.578125</v>
      </c>
      <c r="H452" s="150">
        <v>61</v>
      </c>
    </row>
    <row r="453" spans="1:8" ht="24.95" customHeight="1" x14ac:dyDescent="0.2">
      <c r="A453" s="2" t="s">
        <v>764</v>
      </c>
      <c r="B453" s="2" t="s">
        <v>765</v>
      </c>
      <c r="C453" s="158">
        <v>165</v>
      </c>
      <c r="D453" s="152">
        <v>25</v>
      </c>
      <c r="E453" s="152"/>
      <c r="F453" s="153"/>
      <c r="G453" s="154">
        <v>83.7890625</v>
      </c>
      <c r="H453" s="150">
        <v>61</v>
      </c>
    </row>
    <row r="454" spans="1:8" ht="24.95" customHeight="1" x14ac:dyDescent="0.2">
      <c r="A454" s="2" t="s">
        <v>766</v>
      </c>
      <c r="B454" s="2" t="s">
        <v>767</v>
      </c>
      <c r="C454" s="158">
        <v>92</v>
      </c>
      <c r="D454" s="152">
        <v>25</v>
      </c>
      <c r="E454" s="152"/>
      <c r="F454" s="153"/>
      <c r="G454" s="154">
        <v>46.71875</v>
      </c>
      <c r="H454" s="150">
        <v>61</v>
      </c>
    </row>
    <row r="455" spans="1:8" ht="24.95" customHeight="1" x14ac:dyDescent="0.2">
      <c r="A455" s="2" t="s">
        <v>768</v>
      </c>
      <c r="B455" s="2" t="s">
        <v>769</v>
      </c>
      <c r="C455" s="158">
        <v>76</v>
      </c>
      <c r="D455" s="152">
        <v>25</v>
      </c>
      <c r="E455" s="152"/>
      <c r="F455" s="153"/>
      <c r="G455" s="154">
        <v>38.59375</v>
      </c>
      <c r="H455" s="150">
        <v>61</v>
      </c>
    </row>
    <row r="456" spans="1:8" ht="24.95" customHeight="1" x14ac:dyDescent="0.2">
      <c r="A456" s="1" t="s">
        <v>770</v>
      </c>
      <c r="B456" s="2" t="s">
        <v>771</v>
      </c>
      <c r="C456" s="158">
        <v>94</v>
      </c>
      <c r="D456" s="152">
        <v>25</v>
      </c>
      <c r="E456" s="152"/>
      <c r="F456" s="153"/>
      <c r="G456" s="154">
        <v>47.734375</v>
      </c>
      <c r="H456" s="150">
        <v>61</v>
      </c>
    </row>
    <row r="457" spans="1:8" ht="24.95" customHeight="1" x14ac:dyDescent="0.2">
      <c r="A457" s="1" t="s">
        <v>843</v>
      </c>
      <c r="B457" s="2" t="s">
        <v>844</v>
      </c>
      <c r="C457" s="158">
        <v>239</v>
      </c>
      <c r="D457" s="152">
        <v>25</v>
      </c>
      <c r="E457" s="152"/>
      <c r="F457" s="153"/>
      <c r="G457" s="154">
        <v>121.36718750000003</v>
      </c>
      <c r="H457" s="150">
        <v>61</v>
      </c>
    </row>
    <row r="458" spans="1:8" ht="24.95" customHeight="1" x14ac:dyDescent="0.2">
      <c r="A458" s="2" t="s">
        <v>772</v>
      </c>
      <c r="B458" s="2" t="s">
        <v>759</v>
      </c>
      <c r="C458" s="158">
        <v>116</v>
      </c>
      <c r="D458" s="152">
        <v>25</v>
      </c>
      <c r="E458" s="152"/>
      <c r="F458" s="153"/>
      <c r="G458" s="154">
        <v>58.90625</v>
      </c>
      <c r="H458" s="150">
        <v>61</v>
      </c>
    </row>
    <row r="459" spans="1:8" ht="24.95" customHeight="1" x14ac:dyDescent="0.2">
      <c r="A459" s="1" t="s">
        <v>845</v>
      </c>
      <c r="B459" s="136" t="s">
        <v>846</v>
      </c>
      <c r="C459" s="158">
        <v>197</v>
      </c>
      <c r="D459" s="152">
        <v>25</v>
      </c>
      <c r="E459" s="152"/>
      <c r="F459" s="153"/>
      <c r="G459" s="154">
        <v>100.0390625</v>
      </c>
      <c r="H459" s="150">
        <v>61</v>
      </c>
    </row>
    <row r="460" spans="1:8" ht="24.95" customHeight="1" x14ac:dyDescent="0.2">
      <c r="A460" s="1" t="s">
        <v>847</v>
      </c>
      <c r="B460" s="136" t="s">
        <v>848</v>
      </c>
      <c r="C460" s="158">
        <v>104</v>
      </c>
      <c r="D460" s="152">
        <v>25</v>
      </c>
      <c r="E460" s="152"/>
      <c r="F460" s="153"/>
      <c r="G460" s="154">
        <v>52.812499999999986</v>
      </c>
      <c r="H460" s="150">
        <v>61</v>
      </c>
    </row>
    <row r="461" spans="1:8" ht="24.95" customHeight="1" x14ac:dyDescent="0.2">
      <c r="A461" s="1" t="s">
        <v>773</v>
      </c>
      <c r="B461" s="136" t="s">
        <v>774</v>
      </c>
      <c r="C461" s="158">
        <v>68</v>
      </c>
      <c r="D461" s="152">
        <v>25</v>
      </c>
      <c r="E461" s="152"/>
      <c r="F461" s="153"/>
      <c r="G461" s="154">
        <v>34.53125</v>
      </c>
      <c r="H461" s="150">
        <v>61</v>
      </c>
    </row>
    <row r="462" spans="1:8" ht="24.95" customHeight="1" x14ac:dyDescent="0.2">
      <c r="A462" s="1" t="s">
        <v>775</v>
      </c>
      <c r="B462" s="136" t="s">
        <v>776</v>
      </c>
      <c r="C462" s="158">
        <v>68</v>
      </c>
      <c r="D462" s="152">
        <v>25</v>
      </c>
      <c r="E462" s="152"/>
      <c r="F462" s="153"/>
      <c r="G462" s="154">
        <v>34.53125</v>
      </c>
      <c r="H462" s="150">
        <v>61</v>
      </c>
    </row>
    <row r="463" spans="1:8" ht="24.95" customHeight="1" x14ac:dyDescent="0.2">
      <c r="A463" s="143" t="s">
        <v>849</v>
      </c>
      <c r="B463" s="2" t="s">
        <v>850</v>
      </c>
      <c r="C463" s="158">
        <v>97</v>
      </c>
      <c r="D463" s="152">
        <v>25</v>
      </c>
      <c r="E463" s="152"/>
      <c r="F463" s="153"/>
      <c r="G463" s="154">
        <v>49.2578125</v>
      </c>
      <c r="H463" s="150">
        <v>61</v>
      </c>
    </row>
    <row r="464" spans="1:8" ht="24.95" customHeight="1" x14ac:dyDescent="0.2">
      <c r="A464" s="2" t="s">
        <v>777</v>
      </c>
      <c r="B464" s="2" t="s">
        <v>778</v>
      </c>
      <c r="C464" s="158">
        <v>83</v>
      </c>
      <c r="D464" s="152">
        <v>25</v>
      </c>
      <c r="E464" s="152"/>
      <c r="F464" s="153"/>
      <c r="G464" s="154">
        <v>42.1484375</v>
      </c>
      <c r="H464" s="150">
        <v>61</v>
      </c>
    </row>
    <row r="465" spans="1:8" ht="24.95" customHeight="1" x14ac:dyDescent="0.2">
      <c r="A465" s="2" t="s">
        <v>779</v>
      </c>
      <c r="B465" s="2" t="s">
        <v>780</v>
      </c>
      <c r="C465" s="158">
        <v>76</v>
      </c>
      <c r="D465" s="152">
        <v>25</v>
      </c>
      <c r="E465" s="152"/>
      <c r="F465" s="153"/>
      <c r="G465" s="154">
        <v>38.59375</v>
      </c>
      <c r="H465" s="150">
        <v>61</v>
      </c>
    </row>
    <row r="466" spans="1:8" ht="24.95" customHeight="1" x14ac:dyDescent="0.2">
      <c r="A466" s="2" t="s">
        <v>781</v>
      </c>
      <c r="B466" s="2" t="s">
        <v>782</v>
      </c>
      <c r="C466" s="158">
        <v>92</v>
      </c>
      <c r="D466" s="152">
        <v>25</v>
      </c>
      <c r="E466" s="152"/>
      <c r="F466" s="153"/>
      <c r="G466" s="154">
        <v>46.71875</v>
      </c>
      <c r="H466" s="150">
        <v>61</v>
      </c>
    </row>
    <row r="467" spans="1:8" ht="24.95" customHeight="1" x14ac:dyDescent="0.2">
      <c r="A467" s="2" t="s">
        <v>783</v>
      </c>
      <c r="B467" s="2" t="s">
        <v>784</v>
      </c>
      <c r="C467" s="158">
        <v>101</v>
      </c>
      <c r="D467" s="152">
        <v>25</v>
      </c>
      <c r="E467" s="152"/>
      <c r="F467" s="153"/>
      <c r="G467" s="154">
        <v>51.2890625</v>
      </c>
      <c r="H467" s="150">
        <v>61</v>
      </c>
    </row>
    <row r="468" spans="1:8" ht="24.95" customHeight="1" x14ac:dyDescent="0.2">
      <c r="A468" s="2" t="s">
        <v>851</v>
      </c>
      <c r="B468" s="2" t="s">
        <v>852</v>
      </c>
      <c r="C468" s="158">
        <v>114</v>
      </c>
      <c r="D468" s="152">
        <v>25</v>
      </c>
      <c r="E468" s="152"/>
      <c r="F468" s="153"/>
      <c r="G468" s="154">
        <v>57.890624999999986</v>
      </c>
      <c r="H468" s="150">
        <v>61</v>
      </c>
    </row>
    <row r="469" spans="1:8" ht="24.95" customHeight="1" x14ac:dyDescent="0.2">
      <c r="A469" s="143" t="s">
        <v>785</v>
      </c>
      <c r="B469" s="2" t="s">
        <v>786</v>
      </c>
      <c r="C469" s="158">
        <v>82</v>
      </c>
      <c r="D469" s="152">
        <v>25</v>
      </c>
      <c r="E469" s="152"/>
      <c r="F469" s="153"/>
      <c r="G469" s="154">
        <v>41.640625</v>
      </c>
      <c r="H469" s="150">
        <v>61</v>
      </c>
    </row>
    <row r="470" spans="1:8" ht="24.95" customHeight="1" x14ac:dyDescent="0.2">
      <c r="A470" s="2" t="s">
        <v>787</v>
      </c>
      <c r="B470" s="2" t="s">
        <v>788</v>
      </c>
      <c r="C470" s="158">
        <v>94</v>
      </c>
      <c r="D470" s="152">
        <v>25</v>
      </c>
      <c r="E470" s="152"/>
      <c r="F470" s="153"/>
      <c r="G470" s="154">
        <v>47.734375</v>
      </c>
      <c r="H470" s="150">
        <v>61</v>
      </c>
    </row>
    <row r="471" spans="1:8" ht="24.95" customHeight="1" x14ac:dyDescent="0.2">
      <c r="A471" s="2" t="s">
        <v>789</v>
      </c>
      <c r="B471" s="2" t="s">
        <v>790</v>
      </c>
      <c r="C471" s="158">
        <v>91</v>
      </c>
      <c r="D471" s="152">
        <v>25</v>
      </c>
      <c r="E471" s="152"/>
      <c r="F471" s="153"/>
      <c r="G471" s="154">
        <v>46.2109375</v>
      </c>
      <c r="H471" s="150">
        <v>61</v>
      </c>
    </row>
    <row r="472" spans="1:8" ht="24.95" customHeight="1" x14ac:dyDescent="0.2">
      <c r="A472" s="2" t="s">
        <v>791</v>
      </c>
      <c r="B472" s="2" t="s">
        <v>792</v>
      </c>
      <c r="C472" s="158">
        <v>80</v>
      </c>
      <c r="D472" s="152">
        <v>25</v>
      </c>
      <c r="E472" s="152"/>
      <c r="F472" s="153"/>
      <c r="G472" s="154">
        <v>40.625</v>
      </c>
      <c r="H472" s="150">
        <v>61</v>
      </c>
    </row>
    <row r="473" spans="1:8" ht="24.95" customHeight="1" x14ac:dyDescent="0.2">
      <c r="A473" s="2" t="s">
        <v>793</v>
      </c>
      <c r="B473" s="2" t="s">
        <v>794</v>
      </c>
      <c r="C473" s="158">
        <v>77</v>
      </c>
      <c r="D473" s="152">
        <v>25</v>
      </c>
      <c r="E473" s="152"/>
      <c r="F473" s="153"/>
      <c r="G473" s="154">
        <v>39.1015625</v>
      </c>
      <c r="H473" s="150">
        <v>61</v>
      </c>
    </row>
    <row r="474" spans="1:8" ht="24.95" customHeight="1" x14ac:dyDescent="0.2">
      <c r="A474" s="2" t="s">
        <v>795</v>
      </c>
      <c r="B474" s="2" t="s">
        <v>796</v>
      </c>
      <c r="C474" s="158">
        <v>150</v>
      </c>
      <c r="D474" s="152">
        <v>25</v>
      </c>
      <c r="E474" s="152"/>
      <c r="F474" s="153"/>
      <c r="G474" s="154">
        <v>76.171875000000014</v>
      </c>
      <c r="H474" s="150">
        <v>61</v>
      </c>
    </row>
    <row r="475" spans="1:8" ht="24.95" customHeight="1" x14ac:dyDescent="0.2">
      <c r="A475" s="2" t="s">
        <v>853</v>
      </c>
      <c r="B475" s="2" t="s">
        <v>854</v>
      </c>
      <c r="C475" s="158">
        <v>165</v>
      </c>
      <c r="D475" s="152">
        <v>25</v>
      </c>
      <c r="E475" s="152"/>
      <c r="F475" s="153"/>
      <c r="G475" s="154">
        <v>83.7890625</v>
      </c>
      <c r="H475" s="150">
        <v>61</v>
      </c>
    </row>
    <row r="476" spans="1:8" ht="24.95" customHeight="1" x14ac:dyDescent="0.2">
      <c r="A476" s="2" t="s">
        <v>797</v>
      </c>
      <c r="B476" s="2" t="s">
        <v>798</v>
      </c>
      <c r="C476" s="158">
        <v>181</v>
      </c>
      <c r="D476" s="152">
        <v>25</v>
      </c>
      <c r="E476" s="152"/>
      <c r="F476" s="153"/>
      <c r="G476" s="154">
        <v>91.9140625</v>
      </c>
      <c r="H476" s="150">
        <v>61</v>
      </c>
    </row>
    <row r="477" spans="1:8" ht="24.95" customHeight="1" x14ac:dyDescent="0.2">
      <c r="A477" s="2" t="s">
        <v>855</v>
      </c>
      <c r="B477" s="2" t="s">
        <v>856</v>
      </c>
      <c r="C477" s="158">
        <v>169</v>
      </c>
      <c r="D477" s="152">
        <v>25</v>
      </c>
      <c r="E477" s="152"/>
      <c r="F477" s="153"/>
      <c r="G477" s="154">
        <v>85.8203125</v>
      </c>
      <c r="H477" s="150">
        <v>61</v>
      </c>
    </row>
    <row r="478" spans="1:8" ht="24.95" customHeight="1" x14ac:dyDescent="0.2">
      <c r="A478" s="2" t="s">
        <v>857</v>
      </c>
      <c r="B478" s="2" t="s">
        <v>858</v>
      </c>
      <c r="C478" s="158">
        <v>181</v>
      </c>
      <c r="D478" s="152">
        <v>25</v>
      </c>
      <c r="E478" s="152"/>
      <c r="F478" s="153"/>
      <c r="G478" s="154">
        <v>91.9140625</v>
      </c>
      <c r="H478" s="150">
        <v>61</v>
      </c>
    </row>
    <row r="479" spans="1:8" ht="24.95" customHeight="1" x14ac:dyDescent="0.2">
      <c r="A479" s="2" t="s">
        <v>799</v>
      </c>
      <c r="B479" s="2" t="s">
        <v>800</v>
      </c>
      <c r="C479" s="158">
        <v>82</v>
      </c>
      <c r="D479" s="152">
        <v>25</v>
      </c>
      <c r="E479" s="152"/>
      <c r="F479" s="153"/>
      <c r="G479" s="154">
        <v>41.640625</v>
      </c>
      <c r="H479" s="150">
        <v>61</v>
      </c>
    </row>
    <row r="480" spans="1:8" ht="24.95" customHeight="1" x14ac:dyDescent="0.2">
      <c r="A480" s="2" t="s">
        <v>859</v>
      </c>
      <c r="B480" s="2" t="s">
        <v>860</v>
      </c>
      <c r="C480" s="158">
        <v>104</v>
      </c>
      <c r="D480" s="152">
        <v>25</v>
      </c>
      <c r="E480" s="152"/>
      <c r="F480" s="153"/>
      <c r="G480" s="154">
        <v>52.812499999999986</v>
      </c>
      <c r="H480" s="150">
        <v>61</v>
      </c>
    </row>
    <row r="481" spans="1:8" ht="24.95" customHeight="1" x14ac:dyDescent="0.2">
      <c r="A481" s="2" t="s">
        <v>861</v>
      </c>
      <c r="B481" s="2" t="s">
        <v>862</v>
      </c>
      <c r="C481" s="158">
        <v>103</v>
      </c>
      <c r="D481" s="152">
        <v>25</v>
      </c>
      <c r="E481" s="152"/>
      <c r="F481" s="153"/>
      <c r="G481" s="154">
        <v>52.3046875</v>
      </c>
      <c r="H481" s="150">
        <v>61</v>
      </c>
    </row>
    <row r="482" spans="1:8" ht="24.95" customHeight="1" x14ac:dyDescent="0.2">
      <c r="A482" s="2" t="s">
        <v>801</v>
      </c>
      <c r="B482" s="2" t="s">
        <v>802</v>
      </c>
      <c r="C482" s="158">
        <v>84</v>
      </c>
      <c r="D482" s="152">
        <v>25</v>
      </c>
      <c r="E482" s="152"/>
      <c r="F482" s="153"/>
      <c r="G482" s="154">
        <v>42.65625</v>
      </c>
      <c r="H482" s="150">
        <v>61</v>
      </c>
    </row>
    <row r="483" spans="1:8" ht="24.95" customHeight="1" x14ac:dyDescent="0.2">
      <c r="A483" s="2" t="s">
        <v>803</v>
      </c>
      <c r="B483" s="2" t="s">
        <v>804</v>
      </c>
      <c r="C483" s="158">
        <v>99</v>
      </c>
      <c r="D483" s="152">
        <v>25</v>
      </c>
      <c r="E483" s="152"/>
      <c r="F483" s="153"/>
      <c r="G483" s="154">
        <v>50.2734375</v>
      </c>
      <c r="H483" s="150">
        <v>61</v>
      </c>
    </row>
    <row r="484" spans="1:8" ht="24.95" customHeight="1" x14ac:dyDescent="0.2">
      <c r="A484" s="2" t="s">
        <v>805</v>
      </c>
      <c r="B484" s="2" t="s">
        <v>806</v>
      </c>
      <c r="C484" s="158">
        <v>88</v>
      </c>
      <c r="D484" s="152">
        <v>25</v>
      </c>
      <c r="E484" s="152"/>
      <c r="F484" s="153"/>
      <c r="G484" s="154">
        <v>44.6875</v>
      </c>
      <c r="H484" s="150">
        <v>61</v>
      </c>
    </row>
    <row r="485" spans="1:8" ht="24.95" customHeight="1" x14ac:dyDescent="0.2">
      <c r="A485" s="2" t="s">
        <v>807</v>
      </c>
      <c r="B485" s="2" t="s">
        <v>808</v>
      </c>
      <c r="C485" s="158">
        <v>76</v>
      </c>
      <c r="D485" s="152">
        <v>25</v>
      </c>
      <c r="E485" s="152"/>
      <c r="F485" s="153"/>
      <c r="G485" s="154">
        <v>38.59375</v>
      </c>
      <c r="H485" s="150">
        <v>61</v>
      </c>
    </row>
    <row r="486" spans="1:8" ht="24.95" customHeight="1" x14ac:dyDescent="0.2">
      <c r="A486" s="1" t="s">
        <v>863</v>
      </c>
      <c r="B486" s="2" t="s">
        <v>864</v>
      </c>
      <c r="C486" s="158">
        <v>111</v>
      </c>
      <c r="D486" s="152">
        <v>25</v>
      </c>
      <c r="E486" s="152"/>
      <c r="F486" s="153"/>
      <c r="G486" s="154">
        <v>56.3671875</v>
      </c>
      <c r="H486" s="150">
        <v>61</v>
      </c>
    </row>
    <row r="487" spans="1:8" ht="24.95" customHeight="1" x14ac:dyDescent="0.2">
      <c r="A487" s="2" t="s">
        <v>809</v>
      </c>
      <c r="B487" s="2" t="s">
        <v>810</v>
      </c>
      <c r="C487" s="158">
        <v>23</v>
      </c>
      <c r="D487" s="152">
        <v>50</v>
      </c>
      <c r="E487" s="152"/>
      <c r="F487" s="153"/>
      <c r="G487" s="154">
        <v>11.679399999999999</v>
      </c>
      <c r="H487" s="150">
        <v>61</v>
      </c>
    </row>
    <row r="488" spans="1:8" ht="24.95" customHeight="1" x14ac:dyDescent="0.2">
      <c r="A488" s="2" t="s">
        <v>865</v>
      </c>
      <c r="B488" s="2" t="s">
        <v>866</v>
      </c>
      <c r="C488" s="158">
        <v>25</v>
      </c>
      <c r="D488" s="152">
        <v>50</v>
      </c>
      <c r="E488" s="152"/>
      <c r="F488" s="153"/>
      <c r="G488" s="154">
        <v>12.694999999999999</v>
      </c>
      <c r="H488" s="150">
        <v>61</v>
      </c>
    </row>
    <row r="489" spans="1:8" ht="24.95" customHeight="1" x14ac:dyDescent="0.2">
      <c r="A489" s="1" t="s">
        <v>811</v>
      </c>
      <c r="B489" s="2" t="s">
        <v>812</v>
      </c>
      <c r="C489" s="158">
        <v>83</v>
      </c>
      <c r="D489" s="152">
        <v>25</v>
      </c>
      <c r="E489" s="152"/>
      <c r="F489" s="153"/>
      <c r="G489" s="154">
        <v>42.1484375</v>
      </c>
      <c r="H489" s="150">
        <v>61</v>
      </c>
    </row>
    <row r="490" spans="1:8" ht="24.95" customHeight="1" x14ac:dyDescent="0.2">
      <c r="A490" s="143" t="s">
        <v>867</v>
      </c>
      <c r="B490" s="2" t="s">
        <v>868</v>
      </c>
      <c r="C490" s="158">
        <v>139</v>
      </c>
      <c r="D490" s="152">
        <v>25</v>
      </c>
      <c r="E490" s="152"/>
      <c r="F490" s="153"/>
      <c r="G490" s="154">
        <v>70.5859375</v>
      </c>
      <c r="H490" s="150">
        <v>61</v>
      </c>
    </row>
    <row r="491" spans="1:8" ht="24.95" customHeight="1" x14ac:dyDescent="0.2">
      <c r="A491" s="2" t="s">
        <v>813</v>
      </c>
      <c r="B491" s="2" t="s">
        <v>814</v>
      </c>
      <c r="C491" s="158">
        <v>104</v>
      </c>
      <c r="D491" s="152">
        <v>25</v>
      </c>
      <c r="E491" s="152"/>
      <c r="F491" s="153"/>
      <c r="G491" s="154">
        <v>52.812500000000014</v>
      </c>
      <c r="H491" s="150">
        <v>61</v>
      </c>
    </row>
    <row r="492" spans="1:8" ht="24.95" customHeight="1" x14ac:dyDescent="0.2">
      <c r="A492" s="2" t="s">
        <v>815</v>
      </c>
      <c r="B492" s="2" t="s">
        <v>816</v>
      </c>
      <c r="C492" s="158">
        <v>102</v>
      </c>
      <c r="D492" s="152">
        <v>25</v>
      </c>
      <c r="E492" s="152"/>
      <c r="F492" s="153"/>
      <c r="G492" s="154">
        <v>51.796875000000014</v>
      </c>
      <c r="H492" s="150">
        <v>61</v>
      </c>
    </row>
    <row r="493" spans="1:8" ht="24.95" customHeight="1" x14ac:dyDescent="0.2">
      <c r="A493" s="2" t="s">
        <v>817</v>
      </c>
      <c r="B493" s="2" t="s">
        <v>818</v>
      </c>
      <c r="C493" s="158">
        <v>94</v>
      </c>
      <c r="D493" s="152">
        <v>25</v>
      </c>
      <c r="E493" s="152"/>
      <c r="F493" s="153"/>
      <c r="G493" s="154">
        <v>47.734375</v>
      </c>
      <c r="H493" s="150">
        <v>61</v>
      </c>
    </row>
    <row r="494" spans="1:8" ht="24.95" customHeight="1" x14ac:dyDescent="0.2">
      <c r="A494" s="2" t="s">
        <v>819</v>
      </c>
      <c r="B494" s="2" t="s">
        <v>820</v>
      </c>
      <c r="C494" s="158">
        <v>102</v>
      </c>
      <c r="D494" s="152">
        <v>25</v>
      </c>
      <c r="E494" s="152"/>
      <c r="F494" s="153"/>
      <c r="G494" s="154">
        <v>51.796875</v>
      </c>
      <c r="H494" s="150">
        <v>61</v>
      </c>
    </row>
    <row r="495" spans="1:8" ht="24.95" customHeight="1" x14ac:dyDescent="0.2">
      <c r="A495" s="2" t="s">
        <v>869</v>
      </c>
      <c r="B495" s="2" t="s">
        <v>870</v>
      </c>
      <c r="C495" s="158">
        <v>128</v>
      </c>
      <c r="D495" s="152">
        <v>25</v>
      </c>
      <c r="E495" s="152"/>
      <c r="F495" s="153"/>
      <c r="G495" s="154">
        <v>65</v>
      </c>
      <c r="H495" s="150">
        <v>61</v>
      </c>
    </row>
    <row r="496" spans="1:8" ht="24.95" customHeight="1" x14ac:dyDescent="0.2">
      <c r="A496" s="2" t="s">
        <v>821</v>
      </c>
      <c r="B496" s="2" t="s">
        <v>822</v>
      </c>
      <c r="C496" s="158">
        <v>102</v>
      </c>
      <c r="D496" s="152">
        <v>25</v>
      </c>
      <c r="E496" s="152"/>
      <c r="F496" s="153"/>
      <c r="G496" s="154">
        <v>51.796875000000014</v>
      </c>
      <c r="H496" s="150">
        <v>61</v>
      </c>
    </row>
    <row r="497" spans="1:8" ht="24.95" customHeight="1" x14ac:dyDescent="0.2">
      <c r="A497" s="2" t="s">
        <v>823</v>
      </c>
      <c r="B497" s="2" t="s">
        <v>824</v>
      </c>
      <c r="C497" s="158">
        <v>102</v>
      </c>
      <c r="D497" s="152">
        <v>25</v>
      </c>
      <c r="E497" s="152"/>
      <c r="F497" s="153"/>
      <c r="G497" s="154">
        <v>51.796875</v>
      </c>
      <c r="H497" s="150">
        <v>61</v>
      </c>
    </row>
    <row r="498" spans="1:8" ht="24.95" customHeight="1" x14ac:dyDescent="0.2">
      <c r="A498" s="2" t="s">
        <v>871</v>
      </c>
      <c r="B498" s="2" t="s">
        <v>872</v>
      </c>
      <c r="C498" s="158">
        <v>115</v>
      </c>
      <c r="D498" s="152">
        <v>25</v>
      </c>
      <c r="E498" s="152"/>
      <c r="F498" s="153"/>
      <c r="G498" s="154">
        <v>58.3984375</v>
      </c>
      <c r="H498" s="150">
        <v>61</v>
      </c>
    </row>
    <row r="499" spans="1:8" ht="24.95" customHeight="1" x14ac:dyDescent="0.2">
      <c r="A499" s="2" t="s">
        <v>825</v>
      </c>
      <c r="B499" s="2" t="s">
        <v>826</v>
      </c>
      <c r="C499" s="158">
        <v>134</v>
      </c>
      <c r="D499" s="152">
        <v>25</v>
      </c>
      <c r="E499" s="152"/>
      <c r="F499" s="153"/>
      <c r="G499" s="154">
        <v>68.046875000000014</v>
      </c>
      <c r="H499" s="150">
        <v>61</v>
      </c>
    </row>
    <row r="500" spans="1:8" ht="24.95" customHeight="1" x14ac:dyDescent="0.2">
      <c r="A500" s="2" t="s">
        <v>879</v>
      </c>
      <c r="B500" s="2" t="s">
        <v>880</v>
      </c>
      <c r="C500" s="158">
        <v>142</v>
      </c>
      <c r="D500" s="152">
        <v>25</v>
      </c>
      <c r="E500" s="152"/>
      <c r="F500" s="153"/>
      <c r="G500" s="154">
        <v>72.109375000000014</v>
      </c>
      <c r="H500" s="150">
        <v>61</v>
      </c>
    </row>
    <row r="501" spans="1:8" ht="24.95" customHeight="1" x14ac:dyDescent="0.2">
      <c r="A501" s="2" t="s">
        <v>881</v>
      </c>
      <c r="B501" s="2" t="s">
        <v>882</v>
      </c>
      <c r="C501" s="158">
        <v>151</v>
      </c>
      <c r="D501" s="152">
        <v>25</v>
      </c>
      <c r="E501" s="152"/>
      <c r="F501" s="153"/>
      <c r="G501" s="154">
        <v>76.6796875</v>
      </c>
      <c r="H501" s="150">
        <v>61</v>
      </c>
    </row>
    <row r="502" spans="1:8" ht="24.95" customHeight="1" x14ac:dyDescent="0.2">
      <c r="A502" s="2" t="s">
        <v>827</v>
      </c>
      <c r="B502" s="2" t="s">
        <v>828</v>
      </c>
      <c r="C502" s="158">
        <v>102</v>
      </c>
      <c r="D502" s="152">
        <v>25</v>
      </c>
      <c r="E502" s="152"/>
      <c r="F502" s="153"/>
      <c r="G502" s="154">
        <v>51.796875</v>
      </c>
      <c r="H502" s="150">
        <v>61</v>
      </c>
    </row>
    <row r="503" spans="1:8" ht="24.95" customHeight="1" x14ac:dyDescent="0.2">
      <c r="A503" s="2" t="s">
        <v>829</v>
      </c>
      <c r="B503" s="2" t="s">
        <v>830</v>
      </c>
      <c r="C503" s="158">
        <v>31</v>
      </c>
      <c r="D503" s="152">
        <v>25</v>
      </c>
      <c r="E503" s="152"/>
      <c r="F503" s="153"/>
      <c r="G503" s="154">
        <v>15.7418</v>
      </c>
      <c r="H503" s="150">
        <v>61</v>
      </c>
    </row>
    <row r="504" spans="1:8" ht="24.95" customHeight="1" x14ac:dyDescent="0.2">
      <c r="A504" s="2" t="s">
        <v>831</v>
      </c>
      <c r="B504" s="2" t="s">
        <v>832</v>
      </c>
      <c r="C504" s="158">
        <v>27</v>
      </c>
      <c r="D504" s="152">
        <v>25</v>
      </c>
      <c r="E504" s="152"/>
      <c r="F504" s="153"/>
      <c r="G504" s="154">
        <v>13.710599999999999</v>
      </c>
      <c r="H504" s="150">
        <v>61</v>
      </c>
    </row>
    <row r="505" spans="1:8" ht="24.95" customHeight="1" x14ac:dyDescent="0.2">
      <c r="A505" s="2" t="s">
        <v>833</v>
      </c>
      <c r="B505" s="2" t="s">
        <v>834</v>
      </c>
      <c r="C505" s="158">
        <v>22</v>
      </c>
      <c r="D505" s="152">
        <v>25</v>
      </c>
      <c r="E505" s="152"/>
      <c r="F505" s="153"/>
      <c r="G505" s="154">
        <v>11.1716</v>
      </c>
      <c r="H505" s="150">
        <v>61</v>
      </c>
    </row>
    <row r="506" spans="1:8" ht="24.95" customHeight="1" x14ac:dyDescent="0.2">
      <c r="A506" s="2" t="s">
        <v>835</v>
      </c>
      <c r="B506" s="2" t="s">
        <v>836</v>
      </c>
      <c r="C506" s="158">
        <v>24</v>
      </c>
      <c r="D506" s="152">
        <v>25</v>
      </c>
      <c r="E506" s="152"/>
      <c r="F506" s="153"/>
      <c r="G506" s="154">
        <v>12.187199999999999</v>
      </c>
      <c r="H506" s="150">
        <v>61</v>
      </c>
    </row>
    <row r="507" spans="1:8" ht="24.95" customHeight="1" x14ac:dyDescent="0.2">
      <c r="A507" s="2" t="s">
        <v>883</v>
      </c>
      <c r="B507" s="2" t="s">
        <v>884</v>
      </c>
      <c r="C507" s="158">
        <v>37</v>
      </c>
      <c r="D507" s="152">
        <v>25</v>
      </c>
      <c r="E507" s="152"/>
      <c r="F507" s="153"/>
      <c r="G507" s="154">
        <v>18.788599999999999</v>
      </c>
      <c r="H507" s="150">
        <v>61</v>
      </c>
    </row>
    <row r="508" spans="1:8" ht="24.95" customHeight="1" x14ac:dyDescent="0.2">
      <c r="A508" s="2" t="s">
        <v>837</v>
      </c>
      <c r="B508" s="2" t="s">
        <v>838</v>
      </c>
      <c r="C508" s="158">
        <v>29</v>
      </c>
      <c r="D508" s="152">
        <v>25</v>
      </c>
      <c r="E508" s="152"/>
      <c r="F508" s="153"/>
      <c r="G508" s="154">
        <v>14.726199999999999</v>
      </c>
      <c r="H508" s="150">
        <v>61</v>
      </c>
    </row>
    <row r="509" spans="1:8" ht="24.95" customHeight="1" x14ac:dyDescent="0.2">
      <c r="A509" s="2" t="s">
        <v>1010</v>
      </c>
      <c r="B509" s="2" t="s">
        <v>1011</v>
      </c>
      <c r="C509" s="158">
        <v>125</v>
      </c>
      <c r="D509" s="152">
        <v>25</v>
      </c>
      <c r="E509" s="152"/>
      <c r="F509" s="153"/>
      <c r="G509" s="154">
        <v>63.4765625</v>
      </c>
      <c r="H509" s="150">
        <v>61</v>
      </c>
    </row>
    <row r="510" spans="1:8" ht="24.95" customHeight="1" x14ac:dyDescent="0.2">
      <c r="A510" s="2" t="s">
        <v>1012</v>
      </c>
      <c r="B510" s="2" t="s">
        <v>1013</v>
      </c>
      <c r="C510" s="158">
        <v>123</v>
      </c>
      <c r="D510" s="152">
        <v>25</v>
      </c>
      <c r="E510" s="152"/>
      <c r="F510" s="153"/>
      <c r="G510" s="154">
        <v>62.4609375</v>
      </c>
      <c r="H510" s="150">
        <v>61</v>
      </c>
    </row>
    <row r="511" spans="1:8" ht="24.95" customHeight="1" x14ac:dyDescent="0.2">
      <c r="A511" s="2" t="s">
        <v>1014</v>
      </c>
      <c r="B511" s="2" t="s">
        <v>1015</v>
      </c>
      <c r="C511" s="158">
        <v>135</v>
      </c>
      <c r="D511" s="152">
        <v>25</v>
      </c>
      <c r="E511" s="152"/>
      <c r="F511" s="153"/>
      <c r="G511" s="154">
        <v>68.5546875</v>
      </c>
      <c r="H511" s="150">
        <v>61</v>
      </c>
    </row>
    <row r="512" spans="1:8" ht="24.95" customHeight="1" x14ac:dyDescent="0.2">
      <c r="A512" s="2" t="s">
        <v>1016</v>
      </c>
      <c r="B512" s="2" t="s">
        <v>1017</v>
      </c>
      <c r="C512" s="158">
        <v>86</v>
      </c>
      <c r="D512" s="152">
        <v>25</v>
      </c>
      <c r="E512" s="152"/>
      <c r="F512" s="153"/>
      <c r="G512" s="154">
        <v>43.671875</v>
      </c>
      <c r="H512" s="150">
        <v>61</v>
      </c>
    </row>
    <row r="513" spans="1:8" ht="24.95" customHeight="1" x14ac:dyDescent="0.2">
      <c r="A513" s="2" t="s">
        <v>1018</v>
      </c>
      <c r="B513" s="2" t="s">
        <v>1019</v>
      </c>
      <c r="C513" s="158">
        <v>91</v>
      </c>
      <c r="D513" s="152">
        <v>25</v>
      </c>
      <c r="E513" s="152"/>
      <c r="F513" s="153"/>
      <c r="G513" s="154">
        <v>46.2109375</v>
      </c>
      <c r="H513" s="150">
        <v>61</v>
      </c>
    </row>
    <row r="514" spans="1:8" ht="24.95" customHeight="1" x14ac:dyDescent="0.2">
      <c r="A514" s="2" t="s">
        <v>1020</v>
      </c>
      <c r="B514" s="2" t="s">
        <v>1021</v>
      </c>
      <c r="C514" s="158">
        <v>297</v>
      </c>
      <c r="D514" s="152">
        <v>25</v>
      </c>
      <c r="E514" s="152"/>
      <c r="F514" s="153"/>
      <c r="G514" s="154">
        <v>150.82031250000003</v>
      </c>
      <c r="H514" s="150">
        <v>61</v>
      </c>
    </row>
    <row r="515" spans="1:8" ht="24.95" customHeight="1" x14ac:dyDescent="0.2">
      <c r="A515" s="2" t="s">
        <v>1022</v>
      </c>
      <c r="B515" s="2" t="s">
        <v>1023</v>
      </c>
      <c r="C515" s="158">
        <v>179</v>
      </c>
      <c r="D515" s="152">
        <v>25</v>
      </c>
      <c r="E515" s="152"/>
      <c r="F515" s="153"/>
      <c r="G515" s="154">
        <v>90.8984375</v>
      </c>
      <c r="H515" s="150">
        <v>61</v>
      </c>
    </row>
    <row r="516" spans="1:8" ht="24.95" customHeight="1" x14ac:dyDescent="0.2">
      <c r="A516" s="2" t="s">
        <v>1024</v>
      </c>
      <c r="B516" s="2" t="s">
        <v>1025</v>
      </c>
      <c r="C516" s="158">
        <v>179</v>
      </c>
      <c r="D516" s="152">
        <v>25</v>
      </c>
      <c r="E516" s="152"/>
      <c r="F516" s="153"/>
      <c r="G516" s="154">
        <v>90.8984375</v>
      </c>
      <c r="H516" s="150">
        <v>61</v>
      </c>
    </row>
    <row r="517" spans="1:8" ht="24.95" customHeight="1" x14ac:dyDescent="0.2">
      <c r="A517" s="2" t="s">
        <v>885</v>
      </c>
      <c r="B517" s="2" t="s">
        <v>886</v>
      </c>
      <c r="C517" s="158">
        <v>140</v>
      </c>
      <c r="D517" s="152">
        <v>25</v>
      </c>
      <c r="E517" s="152"/>
      <c r="F517" s="153"/>
      <c r="G517" s="154">
        <v>71.093750000000014</v>
      </c>
      <c r="H517" s="150">
        <v>61</v>
      </c>
    </row>
    <row r="518" spans="1:8" ht="24.95" customHeight="1" x14ac:dyDescent="0.2">
      <c r="A518" s="2" t="s">
        <v>887</v>
      </c>
      <c r="B518" s="2" t="s">
        <v>888</v>
      </c>
      <c r="C518" s="158">
        <v>107</v>
      </c>
      <c r="D518" s="152">
        <v>25</v>
      </c>
      <c r="E518" s="152"/>
      <c r="F518" s="153"/>
      <c r="G518" s="154">
        <v>54.335937500000014</v>
      </c>
      <c r="H518" s="150">
        <v>61</v>
      </c>
    </row>
    <row r="519" spans="1:8" ht="24.95" customHeight="1" x14ac:dyDescent="0.2">
      <c r="A519" s="2" t="s">
        <v>889</v>
      </c>
      <c r="B519" s="2" t="s">
        <v>890</v>
      </c>
      <c r="C519" s="158">
        <v>239</v>
      </c>
      <c r="D519" s="152">
        <v>25</v>
      </c>
      <c r="E519" s="152"/>
      <c r="F519" s="153"/>
      <c r="G519" s="154">
        <v>121.36718750000003</v>
      </c>
      <c r="H519" s="150">
        <v>61</v>
      </c>
    </row>
    <row r="520" spans="1:8" ht="24.95" customHeight="1" x14ac:dyDescent="0.2">
      <c r="A520" s="2" t="s">
        <v>891</v>
      </c>
      <c r="B520" s="2" t="s">
        <v>892</v>
      </c>
      <c r="C520" s="158">
        <v>105</v>
      </c>
      <c r="D520" s="152">
        <v>25</v>
      </c>
      <c r="E520" s="152"/>
      <c r="F520" s="153"/>
      <c r="G520" s="154">
        <v>53.3203125</v>
      </c>
      <c r="H520" s="150">
        <v>61</v>
      </c>
    </row>
    <row r="521" spans="1:8" ht="24.95" customHeight="1" x14ac:dyDescent="0.2">
      <c r="A521" s="2" t="s">
        <v>893</v>
      </c>
      <c r="B521" s="2" t="s">
        <v>894</v>
      </c>
      <c r="C521" s="158">
        <v>209</v>
      </c>
      <c r="D521" s="152">
        <v>25</v>
      </c>
      <c r="E521" s="152"/>
      <c r="F521" s="153"/>
      <c r="G521" s="154">
        <v>106.13281250000003</v>
      </c>
      <c r="H521" s="150">
        <v>61</v>
      </c>
    </row>
    <row r="522" spans="1:8" ht="24.95" customHeight="1" x14ac:dyDescent="0.2">
      <c r="A522" s="2" t="s">
        <v>895</v>
      </c>
      <c r="B522" s="2" t="s">
        <v>896</v>
      </c>
      <c r="C522" s="158">
        <v>137</v>
      </c>
      <c r="D522" s="152">
        <v>25</v>
      </c>
      <c r="E522" s="152"/>
      <c r="F522" s="153"/>
      <c r="G522" s="154">
        <v>69.570312500000014</v>
      </c>
      <c r="H522" s="150">
        <v>61</v>
      </c>
    </row>
    <row r="523" spans="1:8" ht="24.95" customHeight="1" x14ac:dyDescent="0.2">
      <c r="A523" s="2" t="s">
        <v>897</v>
      </c>
      <c r="B523" s="2" t="s">
        <v>892</v>
      </c>
      <c r="C523" s="158">
        <v>108</v>
      </c>
      <c r="D523" s="152">
        <v>25</v>
      </c>
      <c r="E523" s="152"/>
      <c r="F523" s="153"/>
      <c r="G523" s="154">
        <v>54.84375</v>
      </c>
      <c r="H523" s="150">
        <v>61</v>
      </c>
    </row>
    <row r="524" spans="1:8" ht="24.95" customHeight="1" x14ac:dyDescent="0.2">
      <c r="A524" s="2" t="s">
        <v>898</v>
      </c>
      <c r="B524" s="2" t="s">
        <v>899</v>
      </c>
      <c r="C524" s="158">
        <v>110</v>
      </c>
      <c r="D524" s="152">
        <v>25</v>
      </c>
      <c r="E524" s="152"/>
      <c r="F524" s="153"/>
      <c r="G524" s="154">
        <v>55.859375</v>
      </c>
      <c r="H524" s="150">
        <v>61</v>
      </c>
    </row>
    <row r="525" spans="1:8" ht="24.95" customHeight="1" x14ac:dyDescent="0.2">
      <c r="A525" s="2" t="s">
        <v>900</v>
      </c>
      <c r="B525" s="2" t="s">
        <v>901</v>
      </c>
      <c r="C525" s="158">
        <v>115</v>
      </c>
      <c r="D525" s="152">
        <v>25</v>
      </c>
      <c r="E525" s="152"/>
      <c r="F525" s="153"/>
      <c r="G525" s="154">
        <v>58.3984375</v>
      </c>
      <c r="H525" s="150">
        <v>61</v>
      </c>
    </row>
    <row r="526" spans="1:8" ht="24.95" customHeight="1" x14ac:dyDescent="0.2">
      <c r="A526" s="2" t="s">
        <v>902</v>
      </c>
      <c r="B526" s="136" t="s">
        <v>903</v>
      </c>
      <c r="C526" s="158">
        <v>139</v>
      </c>
      <c r="D526" s="152">
        <v>25</v>
      </c>
      <c r="E526" s="152"/>
      <c r="F526" s="153"/>
      <c r="G526" s="154">
        <v>70.5859375</v>
      </c>
      <c r="H526" s="150">
        <v>61</v>
      </c>
    </row>
    <row r="527" spans="1:8" ht="24.95" customHeight="1" x14ac:dyDescent="0.2">
      <c r="A527" s="2" t="s">
        <v>904</v>
      </c>
      <c r="B527" s="136" t="s">
        <v>905</v>
      </c>
      <c r="C527" s="158">
        <v>86</v>
      </c>
      <c r="D527" s="152">
        <v>25</v>
      </c>
      <c r="E527" s="152"/>
      <c r="F527" s="153"/>
      <c r="G527" s="154">
        <v>43.671875</v>
      </c>
      <c r="H527" s="150">
        <v>61</v>
      </c>
    </row>
    <row r="528" spans="1:8" ht="24.95" customHeight="1" x14ac:dyDescent="0.2">
      <c r="A528" s="2" t="s">
        <v>906</v>
      </c>
      <c r="B528" s="2" t="s">
        <v>907</v>
      </c>
      <c r="C528" s="158">
        <v>110</v>
      </c>
      <c r="D528" s="152">
        <v>25</v>
      </c>
      <c r="E528" s="152"/>
      <c r="F528" s="153"/>
      <c r="G528" s="154">
        <v>55.859375</v>
      </c>
      <c r="H528" s="150">
        <v>61</v>
      </c>
    </row>
    <row r="529" spans="1:8" ht="24.95" customHeight="1" x14ac:dyDescent="0.2">
      <c r="A529" s="2" t="s">
        <v>908</v>
      </c>
      <c r="B529" s="2" t="s">
        <v>909</v>
      </c>
      <c r="C529" s="158">
        <v>107</v>
      </c>
      <c r="D529" s="152">
        <v>25</v>
      </c>
      <c r="E529" s="152"/>
      <c r="F529" s="153"/>
      <c r="G529" s="154">
        <v>54.335937500000014</v>
      </c>
      <c r="H529" s="150">
        <v>61</v>
      </c>
    </row>
    <row r="530" spans="1:8" ht="24.95" customHeight="1" x14ac:dyDescent="0.2">
      <c r="A530" s="2" t="s">
        <v>910</v>
      </c>
      <c r="B530" s="2" t="s">
        <v>911</v>
      </c>
      <c r="C530" s="158">
        <v>142</v>
      </c>
      <c r="D530" s="152">
        <v>25</v>
      </c>
      <c r="E530" s="152"/>
      <c r="F530" s="153"/>
      <c r="G530" s="154">
        <v>72.109375000000014</v>
      </c>
      <c r="H530" s="150">
        <v>61</v>
      </c>
    </row>
    <row r="531" spans="1:8" ht="24.95" customHeight="1" x14ac:dyDescent="0.2">
      <c r="A531" s="2" t="s">
        <v>912</v>
      </c>
      <c r="B531" s="2" t="s">
        <v>913</v>
      </c>
      <c r="C531" s="158">
        <v>150</v>
      </c>
      <c r="D531" s="152">
        <v>25</v>
      </c>
      <c r="E531" s="152"/>
      <c r="F531" s="153"/>
      <c r="G531" s="154">
        <v>76.171875</v>
      </c>
      <c r="H531" s="150">
        <v>61</v>
      </c>
    </row>
    <row r="532" spans="1:8" ht="24.95" customHeight="1" x14ac:dyDescent="0.2">
      <c r="A532" s="2" t="s">
        <v>914</v>
      </c>
      <c r="B532" s="2" t="s">
        <v>913</v>
      </c>
      <c r="C532" s="158">
        <v>161</v>
      </c>
      <c r="D532" s="152">
        <v>25</v>
      </c>
      <c r="E532" s="152"/>
      <c r="F532" s="153"/>
      <c r="G532" s="154">
        <v>81.7578125</v>
      </c>
      <c r="H532" s="150">
        <v>61</v>
      </c>
    </row>
    <row r="533" spans="1:8" ht="24.95" customHeight="1" x14ac:dyDescent="0.2">
      <c r="A533" s="2" t="s">
        <v>915</v>
      </c>
      <c r="B533" s="2" t="s">
        <v>916</v>
      </c>
      <c r="C533" s="158">
        <v>41</v>
      </c>
      <c r="D533" s="152">
        <v>25</v>
      </c>
      <c r="E533" s="152"/>
      <c r="F533" s="153"/>
      <c r="G533" s="154">
        <v>20.819799999999997</v>
      </c>
      <c r="H533" s="150">
        <v>61</v>
      </c>
    </row>
    <row r="534" spans="1:8" ht="24.95" customHeight="1" x14ac:dyDescent="0.2">
      <c r="A534" s="2" t="s">
        <v>917</v>
      </c>
      <c r="B534" s="2" t="s">
        <v>918</v>
      </c>
      <c r="C534" s="158">
        <v>155</v>
      </c>
      <c r="D534" s="152">
        <v>25</v>
      </c>
      <c r="E534" s="152"/>
      <c r="F534" s="153"/>
      <c r="G534" s="154">
        <v>78.708999999999989</v>
      </c>
      <c r="H534" s="150">
        <v>61</v>
      </c>
    </row>
    <row r="535" spans="1:8" ht="24.95" customHeight="1" x14ac:dyDescent="0.2">
      <c r="A535" s="2" t="s">
        <v>919</v>
      </c>
      <c r="B535" s="2" t="s">
        <v>920</v>
      </c>
      <c r="C535" s="158">
        <v>128</v>
      </c>
      <c r="D535" s="152">
        <v>25</v>
      </c>
      <c r="E535" s="152"/>
      <c r="F535" s="153"/>
      <c r="G535" s="154">
        <v>65</v>
      </c>
      <c r="H535" s="150">
        <v>61</v>
      </c>
    </row>
    <row r="536" spans="1:8" ht="24.95" customHeight="1" x14ac:dyDescent="0.2">
      <c r="A536" s="2" t="s">
        <v>921</v>
      </c>
      <c r="B536" s="2" t="s">
        <v>922</v>
      </c>
      <c r="C536" s="158">
        <v>153</v>
      </c>
      <c r="D536" s="152">
        <v>25</v>
      </c>
      <c r="E536" s="152"/>
      <c r="F536" s="153"/>
      <c r="G536" s="154">
        <v>77.6953125</v>
      </c>
      <c r="H536" s="150">
        <v>61</v>
      </c>
    </row>
    <row r="537" spans="1:8" ht="24.95" customHeight="1" x14ac:dyDescent="0.2">
      <c r="A537" s="2" t="s">
        <v>923</v>
      </c>
      <c r="B537" s="136" t="s">
        <v>924</v>
      </c>
      <c r="C537" s="158">
        <v>113</v>
      </c>
      <c r="D537" s="152">
        <v>25</v>
      </c>
      <c r="E537" s="152"/>
      <c r="F537" s="153"/>
      <c r="G537" s="154">
        <v>57.3828125</v>
      </c>
      <c r="H537" s="150">
        <v>61</v>
      </c>
    </row>
    <row r="538" spans="1:8" ht="24.95" customHeight="1" x14ac:dyDescent="0.2">
      <c r="A538" s="2" t="s">
        <v>925</v>
      </c>
      <c r="B538" s="136" t="s">
        <v>918</v>
      </c>
      <c r="C538" s="158">
        <v>154</v>
      </c>
      <c r="D538" s="152">
        <v>25</v>
      </c>
      <c r="E538" s="152"/>
      <c r="F538" s="153"/>
      <c r="G538" s="154">
        <v>78.203125</v>
      </c>
      <c r="H538" s="150">
        <v>61</v>
      </c>
    </row>
    <row r="539" spans="1:8" ht="24.95" customHeight="1" x14ac:dyDescent="0.2">
      <c r="A539" s="2" t="s">
        <v>926</v>
      </c>
      <c r="B539" s="136" t="s">
        <v>927</v>
      </c>
      <c r="C539" s="158">
        <v>86</v>
      </c>
      <c r="D539" s="152">
        <v>25</v>
      </c>
      <c r="E539" s="152"/>
      <c r="F539" s="153"/>
      <c r="G539" s="154">
        <v>43.671875</v>
      </c>
      <c r="H539" s="150">
        <v>61</v>
      </c>
    </row>
    <row r="540" spans="1:8" ht="24.95" customHeight="1" x14ac:dyDescent="0.2">
      <c r="A540" s="2" t="s">
        <v>928</v>
      </c>
      <c r="B540" s="2" t="s">
        <v>929</v>
      </c>
      <c r="C540" s="158">
        <v>138</v>
      </c>
      <c r="D540" s="152">
        <v>25</v>
      </c>
      <c r="E540" s="152"/>
      <c r="F540" s="153"/>
      <c r="G540" s="154">
        <v>70.078125</v>
      </c>
      <c r="H540" s="150">
        <v>61</v>
      </c>
    </row>
    <row r="541" spans="1:8" ht="24.95" customHeight="1" x14ac:dyDescent="0.2">
      <c r="A541" s="2" t="s">
        <v>368</v>
      </c>
      <c r="B541" s="2" t="s">
        <v>369</v>
      </c>
      <c r="C541" s="158">
        <v>430</v>
      </c>
      <c r="D541" s="152">
        <v>24</v>
      </c>
      <c r="E541" s="152"/>
      <c r="F541" s="153"/>
      <c r="G541" s="154">
        <v>258.73099999999999</v>
      </c>
      <c r="H541" s="150">
        <v>30.1</v>
      </c>
    </row>
    <row r="542" spans="1:8" ht="24.95" customHeight="1" x14ac:dyDescent="0.2">
      <c r="A542" s="2" t="s">
        <v>1046</v>
      </c>
      <c r="B542" s="2" t="s">
        <v>1047</v>
      </c>
      <c r="C542" s="158">
        <v>229</v>
      </c>
      <c r="D542" s="152">
        <v>25</v>
      </c>
      <c r="E542" s="152"/>
      <c r="F542" s="153"/>
      <c r="G542" s="154">
        <v>116.28906250000003</v>
      </c>
      <c r="H542" s="150">
        <v>61</v>
      </c>
    </row>
    <row r="543" spans="1:8" ht="24.95" customHeight="1" x14ac:dyDescent="0.2">
      <c r="A543" s="2" t="s">
        <v>1048</v>
      </c>
      <c r="B543" s="2" t="s">
        <v>1049</v>
      </c>
      <c r="C543" s="158">
        <v>168</v>
      </c>
      <c r="D543" s="152">
        <v>25</v>
      </c>
      <c r="E543" s="152"/>
      <c r="F543" s="153"/>
      <c r="G543" s="154">
        <v>85.3125</v>
      </c>
      <c r="H543" s="150">
        <v>61</v>
      </c>
    </row>
    <row r="544" spans="1:8" ht="24.95" customHeight="1" x14ac:dyDescent="0.2">
      <c r="A544" s="2" t="s">
        <v>1050</v>
      </c>
      <c r="B544" s="2" t="s">
        <v>1051</v>
      </c>
      <c r="C544" s="158">
        <v>156</v>
      </c>
      <c r="D544" s="152">
        <v>25</v>
      </c>
      <c r="E544" s="152"/>
      <c r="F544" s="153"/>
      <c r="G544" s="154">
        <v>79.21875</v>
      </c>
      <c r="H544" s="150">
        <v>61</v>
      </c>
    </row>
    <row r="545" spans="1:8" ht="24.95" customHeight="1" x14ac:dyDescent="0.2">
      <c r="A545" s="2" t="s">
        <v>1052</v>
      </c>
      <c r="B545" s="2" t="s">
        <v>1053</v>
      </c>
      <c r="C545" s="158">
        <v>125</v>
      </c>
      <c r="D545" s="152">
        <v>25</v>
      </c>
      <c r="E545" s="152"/>
      <c r="F545" s="153"/>
      <c r="G545" s="154">
        <v>63.4765625</v>
      </c>
      <c r="H545" s="150">
        <v>61</v>
      </c>
    </row>
    <row r="546" spans="1:8" ht="24.95" customHeight="1" x14ac:dyDescent="0.2">
      <c r="A546" s="2" t="s">
        <v>1054</v>
      </c>
      <c r="B546" s="2" t="s">
        <v>1055</v>
      </c>
      <c r="C546" s="158">
        <v>134</v>
      </c>
      <c r="D546" s="152">
        <v>25</v>
      </c>
      <c r="E546" s="152"/>
      <c r="F546" s="153"/>
      <c r="G546" s="154">
        <v>68.046875</v>
      </c>
      <c r="H546" s="150">
        <v>61</v>
      </c>
    </row>
    <row r="547" spans="1:8" ht="24.95" customHeight="1" x14ac:dyDescent="0.2">
      <c r="A547" s="2" t="s">
        <v>1056</v>
      </c>
      <c r="B547" s="2" t="s">
        <v>1053</v>
      </c>
      <c r="C547" s="158">
        <v>125</v>
      </c>
      <c r="D547" s="152">
        <v>25</v>
      </c>
      <c r="E547" s="152"/>
      <c r="F547" s="153"/>
      <c r="G547" s="154">
        <v>63.474999999999994</v>
      </c>
      <c r="H547" s="150">
        <v>61</v>
      </c>
    </row>
    <row r="548" spans="1:8" ht="24.95" customHeight="1" x14ac:dyDescent="0.2">
      <c r="A548" s="2" t="s">
        <v>1057</v>
      </c>
      <c r="B548" s="2" t="s">
        <v>1058</v>
      </c>
      <c r="C548" s="158">
        <v>128</v>
      </c>
      <c r="D548" s="152">
        <v>25</v>
      </c>
      <c r="E548" s="152"/>
      <c r="F548" s="153"/>
      <c r="G548" s="154">
        <v>65</v>
      </c>
      <c r="H548" s="150">
        <v>61</v>
      </c>
    </row>
    <row r="549" spans="1:8" ht="24.95" customHeight="1" x14ac:dyDescent="0.2">
      <c r="A549" s="2" t="s">
        <v>1059</v>
      </c>
      <c r="B549" s="2" t="s">
        <v>1060</v>
      </c>
      <c r="C549" s="158">
        <v>207</v>
      </c>
      <c r="D549" s="152">
        <v>25</v>
      </c>
      <c r="E549" s="152"/>
      <c r="F549" s="153"/>
      <c r="G549" s="154">
        <v>105.1171875</v>
      </c>
      <c r="H549" s="150">
        <v>61</v>
      </c>
    </row>
    <row r="550" spans="1:8" ht="24.95" customHeight="1" x14ac:dyDescent="0.2">
      <c r="A550" s="2" t="s">
        <v>1061</v>
      </c>
      <c r="B550" s="2" t="s">
        <v>1062</v>
      </c>
      <c r="C550" s="158">
        <v>121</v>
      </c>
      <c r="D550" s="152">
        <v>25</v>
      </c>
      <c r="E550" s="152"/>
      <c r="F550" s="153"/>
      <c r="G550" s="154">
        <v>61.4453125</v>
      </c>
      <c r="H550" s="150">
        <v>61</v>
      </c>
    </row>
    <row r="551" spans="1:8" ht="24.95" customHeight="1" x14ac:dyDescent="0.2">
      <c r="A551" s="2" t="s">
        <v>1063</v>
      </c>
      <c r="B551" s="136" t="s">
        <v>1064</v>
      </c>
      <c r="C551" s="158">
        <v>62</v>
      </c>
      <c r="D551" s="152">
        <v>25</v>
      </c>
      <c r="E551" s="152"/>
      <c r="F551" s="153"/>
      <c r="G551" s="154">
        <v>31.484374999999993</v>
      </c>
      <c r="H551" s="150">
        <v>61</v>
      </c>
    </row>
    <row r="552" spans="1:8" ht="24.95" customHeight="1" x14ac:dyDescent="0.2">
      <c r="A552" s="2" t="s">
        <v>1065</v>
      </c>
      <c r="B552" s="136" t="s">
        <v>1066</v>
      </c>
      <c r="C552" s="158">
        <v>93</v>
      </c>
      <c r="D552" s="152">
        <v>25</v>
      </c>
      <c r="E552" s="152"/>
      <c r="F552" s="153"/>
      <c r="G552" s="154">
        <v>47.2265625</v>
      </c>
      <c r="H552" s="150">
        <v>61</v>
      </c>
    </row>
    <row r="553" spans="1:8" ht="24.95" customHeight="1" x14ac:dyDescent="0.2">
      <c r="A553" s="2" t="s">
        <v>1067</v>
      </c>
      <c r="B553" s="2" t="s">
        <v>1049</v>
      </c>
      <c r="C553" s="158">
        <v>188</v>
      </c>
      <c r="D553" s="152">
        <v>25</v>
      </c>
      <c r="E553" s="152"/>
      <c r="F553" s="153"/>
      <c r="G553" s="154">
        <v>95.46875</v>
      </c>
      <c r="H553" s="150">
        <v>61</v>
      </c>
    </row>
    <row r="554" spans="1:8" ht="24.95" customHeight="1" x14ac:dyDescent="0.2">
      <c r="A554" s="2" t="s">
        <v>1068</v>
      </c>
      <c r="B554" s="2" t="s">
        <v>1069</v>
      </c>
      <c r="C554" s="158">
        <v>149</v>
      </c>
      <c r="D554" s="152">
        <v>25</v>
      </c>
      <c r="E554" s="152"/>
      <c r="F554" s="153"/>
      <c r="G554" s="154">
        <v>75.6640625</v>
      </c>
      <c r="H554" s="150">
        <v>61</v>
      </c>
    </row>
    <row r="555" spans="1:8" ht="24.95" customHeight="1" x14ac:dyDescent="0.2">
      <c r="A555" s="2" t="s">
        <v>1070</v>
      </c>
      <c r="B555" s="2" t="s">
        <v>1071</v>
      </c>
      <c r="C555" s="158">
        <v>128</v>
      </c>
      <c r="D555" s="152">
        <v>25</v>
      </c>
      <c r="E555" s="152"/>
      <c r="F555" s="153"/>
      <c r="G555" s="154">
        <v>65</v>
      </c>
      <c r="H555" s="150">
        <v>61</v>
      </c>
    </row>
    <row r="556" spans="1:8" ht="24.95" customHeight="1" x14ac:dyDescent="0.2">
      <c r="A556" s="2" t="s">
        <v>1072</v>
      </c>
      <c r="B556" s="2" t="s">
        <v>1073</v>
      </c>
      <c r="C556" s="158">
        <v>134</v>
      </c>
      <c r="D556" s="152">
        <v>25</v>
      </c>
      <c r="E556" s="152"/>
      <c r="F556" s="153"/>
      <c r="G556" s="154">
        <v>68.046875</v>
      </c>
      <c r="H556" s="150">
        <v>61</v>
      </c>
    </row>
    <row r="557" spans="1:8" ht="24.95" customHeight="1" x14ac:dyDescent="0.2">
      <c r="A557" s="2" t="s">
        <v>1074</v>
      </c>
      <c r="B557" s="2" t="s">
        <v>1075</v>
      </c>
      <c r="C557" s="158">
        <v>128</v>
      </c>
      <c r="D557" s="152">
        <v>25</v>
      </c>
      <c r="E557" s="152"/>
      <c r="F557" s="153"/>
      <c r="G557" s="154">
        <v>65</v>
      </c>
      <c r="H557" s="150">
        <v>61</v>
      </c>
    </row>
    <row r="558" spans="1:8" ht="24.95" customHeight="1" x14ac:dyDescent="0.2">
      <c r="A558" s="2" t="s">
        <v>1076</v>
      </c>
      <c r="B558" s="2" t="s">
        <v>1077</v>
      </c>
      <c r="C558" s="158">
        <v>96</v>
      </c>
      <c r="D558" s="152">
        <v>25</v>
      </c>
      <c r="E558" s="152"/>
      <c r="F558" s="153"/>
      <c r="G558" s="154">
        <v>48.748799999999996</v>
      </c>
      <c r="H558" s="150">
        <v>61</v>
      </c>
    </row>
    <row r="559" spans="1:8" ht="24.95" customHeight="1" x14ac:dyDescent="0.2">
      <c r="A559" s="2" t="s">
        <v>1078</v>
      </c>
      <c r="B559" s="2" t="s">
        <v>1079</v>
      </c>
      <c r="C559" s="158">
        <v>171</v>
      </c>
      <c r="D559" s="152">
        <v>25</v>
      </c>
      <c r="E559" s="152"/>
      <c r="F559" s="153"/>
      <c r="G559" s="154">
        <v>86.8359375</v>
      </c>
      <c r="H559" s="150">
        <v>61</v>
      </c>
    </row>
    <row r="560" spans="1:8" ht="24.95" customHeight="1" x14ac:dyDescent="0.2">
      <c r="A560" s="2" t="s">
        <v>1080</v>
      </c>
      <c r="B560" s="2" t="s">
        <v>1081</v>
      </c>
      <c r="C560" s="158">
        <v>102</v>
      </c>
      <c r="D560" s="152">
        <v>25</v>
      </c>
      <c r="E560" s="152"/>
      <c r="F560" s="153"/>
      <c r="G560" s="154">
        <v>51.796875000000014</v>
      </c>
      <c r="H560" s="150">
        <v>61</v>
      </c>
    </row>
    <row r="561" spans="1:8" ht="24.95" customHeight="1" x14ac:dyDescent="0.2">
      <c r="A561" s="2" t="s">
        <v>1082</v>
      </c>
      <c r="B561" s="2" t="s">
        <v>1083</v>
      </c>
      <c r="C561" s="158">
        <v>102</v>
      </c>
      <c r="D561" s="152">
        <v>25</v>
      </c>
      <c r="E561" s="152"/>
      <c r="F561" s="153"/>
      <c r="G561" s="154">
        <v>51.796875000000014</v>
      </c>
      <c r="H561" s="150">
        <v>61</v>
      </c>
    </row>
    <row r="562" spans="1:8" ht="24.95" customHeight="1" x14ac:dyDescent="0.2">
      <c r="A562" s="2" t="s">
        <v>1084</v>
      </c>
      <c r="B562" s="2" t="s">
        <v>1085</v>
      </c>
      <c r="C562" s="158">
        <v>99</v>
      </c>
      <c r="D562" s="152">
        <v>25</v>
      </c>
      <c r="E562" s="152"/>
      <c r="F562" s="153"/>
      <c r="G562" s="154">
        <v>50.272199999999998</v>
      </c>
      <c r="H562" s="150">
        <v>61</v>
      </c>
    </row>
    <row r="563" spans="1:8" ht="24.95" customHeight="1" x14ac:dyDescent="0.2">
      <c r="A563" s="2" t="s">
        <v>1086</v>
      </c>
      <c r="B563" s="2" t="s">
        <v>1085</v>
      </c>
      <c r="C563" s="158">
        <v>110</v>
      </c>
      <c r="D563" s="152">
        <v>25</v>
      </c>
      <c r="E563" s="152"/>
      <c r="F563" s="153"/>
      <c r="G563" s="154">
        <v>55.857999999999997</v>
      </c>
      <c r="H563" s="150">
        <v>61</v>
      </c>
    </row>
    <row r="564" spans="1:8" ht="24.95" customHeight="1" x14ac:dyDescent="0.2">
      <c r="A564" s="2" t="s">
        <v>1087</v>
      </c>
      <c r="B564" s="2" t="s">
        <v>1088</v>
      </c>
      <c r="C564" s="158">
        <v>134</v>
      </c>
      <c r="D564" s="152">
        <v>25</v>
      </c>
      <c r="E564" s="152"/>
      <c r="F564" s="153"/>
      <c r="G564" s="154">
        <v>68.045199999999994</v>
      </c>
      <c r="H564" s="150">
        <v>61</v>
      </c>
    </row>
    <row r="565" spans="1:8" ht="24.95" customHeight="1" x14ac:dyDescent="0.2">
      <c r="A565" s="2" t="s">
        <v>1089</v>
      </c>
      <c r="B565" s="2" t="s">
        <v>1090</v>
      </c>
      <c r="C565" s="158">
        <v>122</v>
      </c>
      <c r="D565" s="152">
        <v>25</v>
      </c>
      <c r="E565" s="152"/>
      <c r="F565" s="153"/>
      <c r="G565" s="154">
        <v>61.953125000000014</v>
      </c>
      <c r="H565" s="150">
        <v>61</v>
      </c>
    </row>
    <row r="566" spans="1:8" ht="24.95" customHeight="1" x14ac:dyDescent="0.2">
      <c r="A566" s="2" t="s">
        <v>873</v>
      </c>
      <c r="B566" s="2" t="s">
        <v>874</v>
      </c>
      <c r="C566" s="158">
        <v>107</v>
      </c>
      <c r="D566" s="152">
        <v>25</v>
      </c>
      <c r="E566" s="152"/>
      <c r="F566" s="153"/>
      <c r="G566" s="154">
        <v>54.335937500000014</v>
      </c>
      <c r="H566" s="150">
        <v>61</v>
      </c>
    </row>
    <row r="567" spans="1:8" ht="24.95" customHeight="1" x14ac:dyDescent="0.2">
      <c r="A567" s="2" t="s">
        <v>875</v>
      </c>
      <c r="B567" s="136" t="s">
        <v>876</v>
      </c>
      <c r="C567" s="158">
        <v>111</v>
      </c>
      <c r="D567" s="152">
        <v>25</v>
      </c>
      <c r="E567" s="152"/>
      <c r="F567" s="153"/>
      <c r="G567" s="154">
        <v>56.3671875</v>
      </c>
      <c r="H567" s="150">
        <v>61</v>
      </c>
    </row>
    <row r="568" spans="1:8" ht="24.95" customHeight="1" x14ac:dyDescent="0.2">
      <c r="A568" s="2" t="s">
        <v>877</v>
      </c>
      <c r="B568" s="2" t="s">
        <v>878</v>
      </c>
      <c r="C568" s="158">
        <v>108</v>
      </c>
      <c r="D568" s="152">
        <v>25</v>
      </c>
      <c r="E568" s="152"/>
      <c r="F568" s="153"/>
      <c r="G568" s="154">
        <v>54.84375</v>
      </c>
      <c r="H568" s="150">
        <v>61</v>
      </c>
    </row>
    <row r="569" spans="1:8" ht="24.95" customHeight="1" x14ac:dyDescent="0.2">
      <c r="A569" s="2" t="s">
        <v>1091</v>
      </c>
      <c r="B569" s="2" t="s">
        <v>1092</v>
      </c>
      <c r="C569" s="158">
        <v>547</v>
      </c>
      <c r="D569" s="152">
        <v>12</v>
      </c>
      <c r="E569" s="152"/>
      <c r="F569" s="153"/>
      <c r="G569" s="154">
        <v>277.76659999999998</v>
      </c>
      <c r="H569" s="150">
        <v>40</v>
      </c>
    </row>
    <row r="570" spans="1:8" ht="24.95" customHeight="1" x14ac:dyDescent="0.2">
      <c r="A570" s="2" t="s">
        <v>1099</v>
      </c>
      <c r="B570" s="136" t="s">
        <v>1100</v>
      </c>
      <c r="C570" s="158">
        <v>540</v>
      </c>
      <c r="D570" s="152">
        <v>10</v>
      </c>
      <c r="E570" s="152"/>
      <c r="F570" s="153"/>
      <c r="G570" s="154">
        <v>274.21199999999999</v>
      </c>
      <c r="H570" s="150">
        <v>40</v>
      </c>
    </row>
    <row r="571" spans="1:8" ht="24.95" customHeight="1" x14ac:dyDescent="0.2">
      <c r="A571" s="2" t="s">
        <v>1105</v>
      </c>
      <c r="B571" s="2" t="s">
        <v>1106</v>
      </c>
      <c r="C571" s="158">
        <v>650</v>
      </c>
      <c r="D571" s="152">
        <v>10</v>
      </c>
      <c r="E571" s="152"/>
      <c r="F571" s="153"/>
      <c r="G571" s="154">
        <v>330.07</v>
      </c>
      <c r="H571" s="150">
        <v>40</v>
      </c>
    </row>
    <row r="572" spans="1:8" ht="24.95" customHeight="1" x14ac:dyDescent="0.2">
      <c r="A572" s="2" t="s">
        <v>1111</v>
      </c>
      <c r="B572" s="2" t="s">
        <v>1112</v>
      </c>
      <c r="C572" s="158">
        <v>547</v>
      </c>
      <c r="D572" s="152">
        <v>12</v>
      </c>
      <c r="E572" s="152"/>
      <c r="F572" s="153"/>
      <c r="G572" s="154">
        <v>277.76659999999998</v>
      </c>
      <c r="H572" s="150">
        <v>40</v>
      </c>
    </row>
    <row r="573" spans="1:8" ht="24.95" customHeight="1" x14ac:dyDescent="0.2">
      <c r="A573" s="2" t="s">
        <v>1115</v>
      </c>
      <c r="B573" s="2" t="s">
        <v>1116</v>
      </c>
      <c r="C573" s="158">
        <v>745</v>
      </c>
      <c r="D573" s="152">
        <v>10</v>
      </c>
      <c r="E573" s="152"/>
      <c r="F573" s="153"/>
      <c r="G573" s="154">
        <v>378.31099999999998</v>
      </c>
      <c r="H573" s="150">
        <v>40</v>
      </c>
    </row>
    <row r="574" spans="1:8" ht="24.95" customHeight="1" x14ac:dyDescent="0.2">
      <c r="A574" s="2" t="s">
        <v>1123</v>
      </c>
      <c r="B574" s="2" t="s">
        <v>1124</v>
      </c>
      <c r="C574" s="158">
        <v>550</v>
      </c>
      <c r="D574" s="152">
        <v>12</v>
      </c>
      <c r="E574" s="152"/>
      <c r="F574" s="153"/>
      <c r="G574" s="154">
        <v>279.28999999999996</v>
      </c>
      <c r="H574" s="150">
        <v>40</v>
      </c>
    </row>
    <row r="575" spans="1:8" ht="24.95" customHeight="1" x14ac:dyDescent="0.2">
      <c r="A575" s="2" t="s">
        <v>1129</v>
      </c>
      <c r="B575" s="2" t="s">
        <v>1130</v>
      </c>
      <c r="C575" s="158">
        <v>550</v>
      </c>
      <c r="D575" s="152">
        <v>12</v>
      </c>
      <c r="E575" s="152"/>
      <c r="F575" s="153"/>
      <c r="G575" s="154">
        <v>279.28999999999996</v>
      </c>
      <c r="H575" s="150">
        <v>40</v>
      </c>
    </row>
    <row r="576" spans="1:8" ht="24.95" customHeight="1" x14ac:dyDescent="0.2">
      <c r="A576" s="2" t="s">
        <v>1135</v>
      </c>
      <c r="B576" s="2" t="s">
        <v>1136</v>
      </c>
      <c r="C576" s="158">
        <v>660</v>
      </c>
      <c r="D576" s="152">
        <v>10</v>
      </c>
      <c r="E576" s="152"/>
      <c r="F576" s="153"/>
      <c r="G576" s="154">
        <v>335.14799999999997</v>
      </c>
      <c r="H576" s="150">
        <v>40</v>
      </c>
    </row>
    <row r="577" spans="1:8" ht="24.95" customHeight="1" x14ac:dyDescent="0.2">
      <c r="A577" s="2" t="s">
        <v>1141</v>
      </c>
      <c r="B577" s="2" t="s">
        <v>1142</v>
      </c>
      <c r="C577" s="158">
        <v>700</v>
      </c>
      <c r="D577" s="152">
        <v>10</v>
      </c>
      <c r="E577" s="152"/>
      <c r="F577" s="153"/>
      <c r="G577" s="154">
        <v>355.46</v>
      </c>
      <c r="H577" s="150">
        <v>40</v>
      </c>
    </row>
    <row r="578" spans="1:8" ht="24.95" customHeight="1" x14ac:dyDescent="0.2">
      <c r="A578" s="2" t="s">
        <v>1147</v>
      </c>
      <c r="B578" s="2" t="s">
        <v>1148</v>
      </c>
      <c r="C578" s="158">
        <v>790</v>
      </c>
      <c r="D578" s="152">
        <v>10</v>
      </c>
      <c r="E578" s="152"/>
      <c r="F578" s="153"/>
      <c r="G578" s="154">
        <v>401.16199999999998</v>
      </c>
      <c r="H578" s="150">
        <v>40</v>
      </c>
    </row>
    <row r="579" spans="1:8" ht="24.95" customHeight="1" x14ac:dyDescent="0.2">
      <c r="A579" s="2" t="s">
        <v>1151</v>
      </c>
      <c r="B579" s="2" t="s">
        <v>1152</v>
      </c>
      <c r="C579" s="158">
        <v>725</v>
      </c>
      <c r="D579" s="152">
        <v>10</v>
      </c>
      <c r="E579" s="152"/>
      <c r="F579" s="153"/>
      <c r="G579" s="154">
        <v>368.15499999999997</v>
      </c>
      <c r="H579" s="150">
        <v>40</v>
      </c>
    </row>
    <row r="580" spans="1:8" ht="24.95" customHeight="1" x14ac:dyDescent="0.2">
      <c r="A580" s="2" t="s">
        <v>1155</v>
      </c>
      <c r="B580" s="2" t="s">
        <v>1156</v>
      </c>
      <c r="C580" s="158">
        <v>625</v>
      </c>
      <c r="D580" s="152">
        <v>10</v>
      </c>
      <c r="E580" s="152"/>
      <c r="F580" s="153"/>
      <c r="G580" s="154">
        <v>317.375</v>
      </c>
      <c r="H580" s="150">
        <v>40</v>
      </c>
    </row>
    <row r="581" spans="1:8" ht="24.95" customHeight="1" x14ac:dyDescent="0.2">
      <c r="A581" s="2" t="s">
        <v>1161</v>
      </c>
      <c r="B581" s="2" t="s">
        <v>1162</v>
      </c>
      <c r="C581" s="158">
        <v>530</v>
      </c>
      <c r="D581" s="152">
        <v>12</v>
      </c>
      <c r="E581" s="152"/>
      <c r="F581" s="153"/>
      <c r="G581" s="154">
        <v>269.13399999999996</v>
      </c>
      <c r="H581" s="150">
        <v>40</v>
      </c>
    </row>
    <row r="582" spans="1:8" ht="24.95" customHeight="1" x14ac:dyDescent="0.2">
      <c r="A582" s="2" t="s">
        <v>1167</v>
      </c>
      <c r="B582" s="2" t="s">
        <v>1168</v>
      </c>
      <c r="C582" s="158">
        <v>710</v>
      </c>
      <c r="D582" s="152">
        <v>10</v>
      </c>
      <c r="E582" s="152"/>
      <c r="F582" s="153"/>
      <c r="G582" s="154">
        <v>360.53799999999995</v>
      </c>
      <c r="H582" s="150">
        <v>40</v>
      </c>
    </row>
    <row r="583" spans="1:8" ht="24.95" customHeight="1" x14ac:dyDescent="0.2">
      <c r="A583" s="2" t="s">
        <v>566</v>
      </c>
      <c r="B583" s="2" t="s">
        <v>567</v>
      </c>
      <c r="C583" s="158">
        <v>296</v>
      </c>
      <c r="D583" s="152">
        <v>30</v>
      </c>
      <c r="E583" s="152"/>
      <c r="F583" s="153"/>
      <c r="G583" s="154">
        <v>164.19120000000001</v>
      </c>
      <c r="H583" s="150">
        <v>51</v>
      </c>
    </row>
    <row r="584" spans="1:8" ht="24.95" customHeight="1" x14ac:dyDescent="0.2">
      <c r="A584" s="2" t="s">
        <v>1153</v>
      </c>
      <c r="B584" s="2" t="s">
        <v>1154</v>
      </c>
      <c r="C584" s="158">
        <v>670</v>
      </c>
      <c r="D584" s="152">
        <v>10</v>
      </c>
      <c r="E584" s="152"/>
      <c r="F584" s="153"/>
      <c r="G584" s="154">
        <v>340.226</v>
      </c>
      <c r="H584" s="150">
        <v>40</v>
      </c>
    </row>
    <row r="585" spans="1:8" ht="24.95" customHeight="1" x14ac:dyDescent="0.2">
      <c r="A585" s="2" t="s">
        <v>1157</v>
      </c>
      <c r="B585" s="2" t="s">
        <v>1158</v>
      </c>
      <c r="C585" s="158">
        <v>625</v>
      </c>
      <c r="D585" s="152">
        <v>10</v>
      </c>
      <c r="E585" s="152"/>
      <c r="F585" s="153"/>
      <c r="G585" s="154">
        <v>317.375</v>
      </c>
      <c r="H585" s="150">
        <v>40</v>
      </c>
    </row>
    <row r="586" spans="1:8" ht="24.95" customHeight="1" x14ac:dyDescent="0.2">
      <c r="A586" s="2" t="s">
        <v>1159</v>
      </c>
      <c r="B586" s="2" t="s">
        <v>1160</v>
      </c>
      <c r="C586" s="158">
        <v>625</v>
      </c>
      <c r="D586" s="152">
        <v>10</v>
      </c>
      <c r="E586" s="152"/>
      <c r="F586" s="153"/>
      <c r="G586" s="154">
        <v>317.375</v>
      </c>
      <c r="H586" s="150">
        <v>40</v>
      </c>
    </row>
    <row r="587" spans="1:8" ht="24.95" customHeight="1" x14ac:dyDescent="0.2">
      <c r="A587" s="2" t="s">
        <v>1137</v>
      </c>
      <c r="B587" s="2" t="s">
        <v>1138</v>
      </c>
      <c r="C587" s="158">
        <v>615</v>
      </c>
      <c r="D587" s="152">
        <v>10</v>
      </c>
      <c r="E587" s="152"/>
      <c r="F587" s="153"/>
      <c r="G587" s="154">
        <v>312.29699999999997</v>
      </c>
      <c r="H587" s="150">
        <v>40</v>
      </c>
    </row>
    <row r="588" spans="1:8" ht="24.95" customHeight="1" x14ac:dyDescent="0.2">
      <c r="A588" s="2" t="s">
        <v>1139</v>
      </c>
      <c r="B588" s="2" t="s">
        <v>1140</v>
      </c>
      <c r="C588" s="158">
        <v>615</v>
      </c>
      <c r="D588" s="152">
        <v>10</v>
      </c>
      <c r="E588" s="152"/>
      <c r="F588" s="153"/>
      <c r="G588" s="154">
        <v>312.29699999999997</v>
      </c>
      <c r="H588" s="150">
        <v>40</v>
      </c>
    </row>
    <row r="589" spans="1:8" ht="24.95" customHeight="1" x14ac:dyDescent="0.2">
      <c r="A589" s="2" t="s">
        <v>1125</v>
      </c>
      <c r="B589" s="2" t="s">
        <v>1126</v>
      </c>
      <c r="C589" s="158">
        <v>550</v>
      </c>
      <c r="D589" s="152">
        <v>12</v>
      </c>
      <c r="E589" s="152"/>
      <c r="F589" s="153"/>
      <c r="G589" s="154">
        <v>279.28999999999996</v>
      </c>
      <c r="H589" s="150">
        <v>40</v>
      </c>
    </row>
    <row r="590" spans="1:8" ht="28.5" customHeight="1" x14ac:dyDescent="0.2">
      <c r="A590" s="2" t="s">
        <v>1127</v>
      </c>
      <c r="B590" s="146" t="s">
        <v>1128</v>
      </c>
      <c r="C590" s="158">
        <v>550</v>
      </c>
      <c r="D590" s="160">
        <v>12</v>
      </c>
      <c r="E590" s="152"/>
      <c r="F590" s="153"/>
      <c r="G590" s="154">
        <v>279.28999999999996</v>
      </c>
      <c r="H590" s="150">
        <v>40</v>
      </c>
    </row>
    <row r="591" spans="1:8" ht="24.95" customHeight="1" x14ac:dyDescent="0.2">
      <c r="A591" s="2" t="s">
        <v>1107</v>
      </c>
      <c r="B591" s="2" t="s">
        <v>1108</v>
      </c>
      <c r="C591" s="158">
        <v>625</v>
      </c>
      <c r="D591" s="152">
        <v>10</v>
      </c>
      <c r="E591" s="152"/>
      <c r="F591" s="153"/>
      <c r="G591" s="154">
        <v>317.375</v>
      </c>
      <c r="H591" s="150">
        <v>40</v>
      </c>
    </row>
    <row r="592" spans="1:8" ht="24.95" customHeight="1" x14ac:dyDescent="0.2">
      <c r="A592" s="2" t="s">
        <v>1109</v>
      </c>
      <c r="B592" s="2" t="s">
        <v>1110</v>
      </c>
      <c r="C592" s="158">
        <v>625</v>
      </c>
      <c r="D592" s="152">
        <v>10</v>
      </c>
      <c r="E592" s="152"/>
      <c r="F592" s="153"/>
      <c r="G592" s="154">
        <v>317.375</v>
      </c>
      <c r="H592" s="150">
        <v>40</v>
      </c>
    </row>
    <row r="593" spans="1:8" ht="24.95" customHeight="1" x14ac:dyDescent="0.2">
      <c r="A593" s="2" t="s">
        <v>1163</v>
      </c>
      <c r="B593" s="136" t="s">
        <v>1164</v>
      </c>
      <c r="C593" s="158">
        <v>530</v>
      </c>
      <c r="D593" s="152">
        <v>12</v>
      </c>
      <c r="E593" s="152"/>
      <c r="F593" s="153"/>
      <c r="G593" s="154">
        <v>269.13399999999996</v>
      </c>
      <c r="H593" s="150">
        <v>40</v>
      </c>
    </row>
    <row r="594" spans="1:8" ht="24.95" customHeight="1" x14ac:dyDescent="0.2">
      <c r="A594" s="2" t="s">
        <v>1165</v>
      </c>
      <c r="B594" s="136" t="s">
        <v>1166</v>
      </c>
      <c r="C594" s="158">
        <v>530</v>
      </c>
      <c r="D594" s="152">
        <v>12</v>
      </c>
      <c r="E594" s="152"/>
      <c r="F594" s="153"/>
      <c r="G594" s="154">
        <v>269.13399999999996</v>
      </c>
      <c r="H594" s="150">
        <v>40</v>
      </c>
    </row>
    <row r="595" spans="1:8" ht="24.95" customHeight="1" x14ac:dyDescent="0.2">
      <c r="A595" s="2" t="s">
        <v>1143</v>
      </c>
      <c r="B595" s="2" t="s">
        <v>1144</v>
      </c>
      <c r="C595" s="158">
        <v>700</v>
      </c>
      <c r="D595" s="152">
        <v>10</v>
      </c>
      <c r="E595" s="152"/>
      <c r="F595" s="153"/>
      <c r="G595" s="154">
        <v>355.46</v>
      </c>
      <c r="H595" s="150">
        <v>40</v>
      </c>
    </row>
    <row r="596" spans="1:8" ht="24.95" customHeight="1" x14ac:dyDescent="0.2">
      <c r="A596" s="2" t="s">
        <v>1145</v>
      </c>
      <c r="B596" s="2" t="s">
        <v>1146</v>
      </c>
      <c r="C596" s="158">
        <v>700</v>
      </c>
      <c r="D596" s="152">
        <v>10</v>
      </c>
      <c r="E596" s="152"/>
      <c r="F596" s="153"/>
      <c r="G596" s="154">
        <v>355.46</v>
      </c>
      <c r="H596" s="150">
        <v>40</v>
      </c>
    </row>
    <row r="597" spans="1:8" ht="24.95" customHeight="1" x14ac:dyDescent="0.2">
      <c r="A597" s="2" t="s">
        <v>1149</v>
      </c>
      <c r="B597" s="2" t="s">
        <v>1150</v>
      </c>
      <c r="C597" s="158">
        <v>790</v>
      </c>
      <c r="D597" s="152">
        <v>10</v>
      </c>
      <c r="E597" s="152"/>
      <c r="F597" s="153"/>
      <c r="G597" s="154">
        <v>401.16199999999998</v>
      </c>
      <c r="H597" s="150">
        <v>40</v>
      </c>
    </row>
    <row r="598" spans="1:8" ht="24.95" customHeight="1" x14ac:dyDescent="0.2">
      <c r="A598" s="2" t="s">
        <v>1093</v>
      </c>
      <c r="B598" s="136" t="s">
        <v>1094</v>
      </c>
      <c r="C598" s="158">
        <v>525</v>
      </c>
      <c r="D598" s="152">
        <v>12</v>
      </c>
      <c r="E598" s="152"/>
      <c r="F598" s="153"/>
      <c r="G598" s="154">
        <v>266.59499999999997</v>
      </c>
      <c r="H598" s="150">
        <v>40</v>
      </c>
    </row>
    <row r="599" spans="1:8" ht="24.95" customHeight="1" x14ac:dyDescent="0.2">
      <c r="A599" s="2" t="s">
        <v>1095</v>
      </c>
      <c r="B599" s="2" t="s">
        <v>1096</v>
      </c>
      <c r="C599" s="158">
        <v>547</v>
      </c>
      <c r="D599" s="152">
        <v>12</v>
      </c>
      <c r="E599" s="152"/>
      <c r="F599" s="153"/>
      <c r="G599" s="154">
        <v>277.76659999999998</v>
      </c>
      <c r="H599" s="150">
        <v>40</v>
      </c>
    </row>
    <row r="600" spans="1:8" ht="24.95" customHeight="1" x14ac:dyDescent="0.2">
      <c r="A600" s="2" t="s">
        <v>1097</v>
      </c>
      <c r="B600" s="2" t="s">
        <v>1098</v>
      </c>
      <c r="C600" s="158">
        <v>547</v>
      </c>
      <c r="D600" s="152">
        <v>12</v>
      </c>
      <c r="E600" s="152"/>
      <c r="F600" s="153"/>
      <c r="G600" s="154">
        <v>277.76659999999998</v>
      </c>
      <c r="H600" s="150">
        <v>40</v>
      </c>
    </row>
    <row r="601" spans="1:8" ht="24.95" customHeight="1" x14ac:dyDescent="0.2">
      <c r="A601" s="2" t="s">
        <v>1117</v>
      </c>
      <c r="B601" s="136" t="s">
        <v>1118</v>
      </c>
      <c r="C601" s="158">
        <v>690</v>
      </c>
      <c r="D601" s="152">
        <v>10</v>
      </c>
      <c r="E601" s="152"/>
      <c r="F601" s="153"/>
      <c r="G601" s="154">
        <v>350.38200000000001</v>
      </c>
      <c r="H601" s="150">
        <v>40</v>
      </c>
    </row>
    <row r="602" spans="1:8" ht="24.95" customHeight="1" x14ac:dyDescent="0.2">
      <c r="A602" s="2" t="s">
        <v>1119</v>
      </c>
      <c r="B602" s="136" t="s">
        <v>1120</v>
      </c>
      <c r="C602" s="158">
        <v>690</v>
      </c>
      <c r="D602" s="152">
        <v>10</v>
      </c>
      <c r="E602" s="152"/>
      <c r="F602" s="153"/>
      <c r="G602" s="154">
        <v>350.38200000000001</v>
      </c>
      <c r="H602" s="150">
        <v>40</v>
      </c>
    </row>
    <row r="603" spans="1:8" ht="24.95" customHeight="1" x14ac:dyDescent="0.2">
      <c r="A603" s="2" t="s">
        <v>1121</v>
      </c>
      <c r="B603" s="2" t="s">
        <v>1122</v>
      </c>
      <c r="C603" s="158">
        <v>690</v>
      </c>
      <c r="D603" s="152">
        <v>10</v>
      </c>
      <c r="E603" s="152"/>
      <c r="F603" s="153"/>
      <c r="G603" s="154">
        <v>350.38200000000001</v>
      </c>
      <c r="H603" s="150">
        <v>40</v>
      </c>
    </row>
    <row r="604" spans="1:8" ht="24.95" customHeight="1" x14ac:dyDescent="0.2">
      <c r="A604" s="143" t="s">
        <v>1113</v>
      </c>
      <c r="B604" s="2" t="s">
        <v>1114</v>
      </c>
      <c r="C604" s="158">
        <v>547</v>
      </c>
      <c r="D604" s="152">
        <v>12</v>
      </c>
      <c r="E604" s="152"/>
      <c r="F604" s="153"/>
      <c r="G604" s="154">
        <v>277.76659999999998</v>
      </c>
      <c r="H604" s="150">
        <v>40</v>
      </c>
    </row>
    <row r="605" spans="1:8" ht="24.95" customHeight="1" x14ac:dyDescent="0.2">
      <c r="A605" s="143" t="s">
        <v>1131</v>
      </c>
      <c r="B605" s="2" t="s">
        <v>1132</v>
      </c>
      <c r="C605" s="158">
        <v>550</v>
      </c>
      <c r="D605" s="152">
        <v>12</v>
      </c>
      <c r="E605" s="152"/>
      <c r="F605" s="153"/>
      <c r="G605" s="154">
        <v>279.28999999999996</v>
      </c>
      <c r="H605" s="150">
        <v>40</v>
      </c>
    </row>
    <row r="606" spans="1:8" ht="24.95" customHeight="1" x14ac:dyDescent="0.2">
      <c r="A606" s="143" t="s">
        <v>1133</v>
      </c>
      <c r="B606" s="2" t="s">
        <v>1134</v>
      </c>
      <c r="C606" s="158">
        <v>585</v>
      </c>
      <c r="D606" s="152">
        <v>12</v>
      </c>
      <c r="E606" s="152"/>
      <c r="F606" s="153"/>
      <c r="G606" s="154">
        <v>297.06299999999999</v>
      </c>
      <c r="H606" s="150">
        <v>40</v>
      </c>
    </row>
    <row r="607" spans="1:8" ht="24.95" customHeight="1" x14ac:dyDescent="0.2">
      <c r="A607" s="143" t="s">
        <v>1101</v>
      </c>
      <c r="B607" s="2" t="s">
        <v>1102</v>
      </c>
      <c r="C607" s="158">
        <v>520</v>
      </c>
      <c r="D607" s="152">
        <v>10</v>
      </c>
      <c r="E607" s="152"/>
      <c r="F607" s="153"/>
      <c r="G607" s="154">
        <v>264.05599999999998</v>
      </c>
      <c r="H607" s="150">
        <v>40</v>
      </c>
    </row>
    <row r="608" spans="1:8" ht="24.95" customHeight="1" x14ac:dyDescent="0.2">
      <c r="A608" s="143" t="s">
        <v>1103</v>
      </c>
      <c r="B608" s="136" t="s">
        <v>1104</v>
      </c>
      <c r="C608" s="158">
        <v>540</v>
      </c>
      <c r="D608" s="152">
        <v>10</v>
      </c>
      <c r="E608" s="152"/>
      <c r="F608" s="153"/>
      <c r="G608" s="154">
        <v>274.21199999999999</v>
      </c>
      <c r="H608" s="150">
        <v>40</v>
      </c>
    </row>
    <row r="609" spans="1:8" ht="24.95" customHeight="1" x14ac:dyDescent="0.2">
      <c r="A609" s="143" t="s">
        <v>1523</v>
      </c>
      <c r="B609" s="136" t="s">
        <v>1524</v>
      </c>
      <c r="C609" s="158">
        <v>745</v>
      </c>
      <c r="D609" s="152">
        <v>10</v>
      </c>
      <c r="E609" s="152"/>
      <c r="F609" s="153"/>
      <c r="G609" s="154">
        <v>378.31099999999998</v>
      </c>
      <c r="H609" s="150">
        <v>40</v>
      </c>
    </row>
    <row r="610" spans="1:8" ht="24.95" customHeight="1" x14ac:dyDescent="0.2">
      <c r="A610" s="143" t="s">
        <v>1525</v>
      </c>
      <c r="B610" s="136" t="s">
        <v>1526</v>
      </c>
      <c r="C610" s="158">
        <v>745</v>
      </c>
      <c r="D610" s="152">
        <v>10</v>
      </c>
      <c r="E610" s="152"/>
      <c r="F610" s="153"/>
      <c r="G610" s="154">
        <v>378.31099999999998</v>
      </c>
      <c r="H610" s="150">
        <v>40</v>
      </c>
    </row>
    <row r="611" spans="1:8" ht="24.95" customHeight="1" x14ac:dyDescent="0.2">
      <c r="A611" s="143" t="s">
        <v>1527</v>
      </c>
      <c r="B611" s="136" t="s">
        <v>1528</v>
      </c>
      <c r="C611" s="158">
        <v>745</v>
      </c>
      <c r="D611" s="152">
        <v>10</v>
      </c>
      <c r="E611" s="152"/>
      <c r="F611" s="153"/>
      <c r="G611" s="154">
        <v>378.31099999999998</v>
      </c>
      <c r="H611" s="150">
        <v>40</v>
      </c>
    </row>
    <row r="612" spans="1:8" ht="24.95" customHeight="1" x14ac:dyDescent="0.2">
      <c r="A612" s="143" t="s">
        <v>1529</v>
      </c>
      <c r="B612" s="136" t="s">
        <v>1530</v>
      </c>
      <c r="C612" s="158">
        <v>745</v>
      </c>
      <c r="D612" s="152">
        <v>10</v>
      </c>
      <c r="E612" s="152"/>
      <c r="F612" s="153"/>
      <c r="G612" s="154">
        <v>378.31099999999998</v>
      </c>
      <c r="H612" s="150">
        <v>40</v>
      </c>
    </row>
    <row r="613" spans="1:8" ht="24.95" customHeight="1" x14ac:dyDescent="0.2">
      <c r="A613" s="143" t="s">
        <v>1531</v>
      </c>
      <c r="B613" s="136" t="s">
        <v>1532</v>
      </c>
      <c r="C613" s="158">
        <v>745</v>
      </c>
      <c r="D613" s="152">
        <v>10</v>
      </c>
      <c r="E613" s="152"/>
      <c r="F613" s="153"/>
      <c r="G613" s="154">
        <v>378.31099999999998</v>
      </c>
      <c r="H613" s="150">
        <v>40</v>
      </c>
    </row>
    <row r="614" spans="1:8" ht="24.95" customHeight="1" x14ac:dyDescent="0.2">
      <c r="A614" s="143" t="s">
        <v>1533</v>
      </c>
      <c r="B614" s="2" t="s">
        <v>1534</v>
      </c>
      <c r="C614" s="158">
        <v>745</v>
      </c>
      <c r="D614" s="152">
        <v>10</v>
      </c>
      <c r="E614" s="152"/>
      <c r="F614" s="153"/>
      <c r="G614" s="154">
        <v>378.31099999999998</v>
      </c>
      <c r="H614" s="150">
        <v>40</v>
      </c>
    </row>
    <row r="615" spans="1:8" ht="24.95" customHeight="1" x14ac:dyDescent="0.2">
      <c r="A615" s="143" t="s">
        <v>1535</v>
      </c>
      <c r="B615" s="2" t="s">
        <v>1536</v>
      </c>
      <c r="C615" s="158">
        <v>745</v>
      </c>
      <c r="D615" s="152">
        <v>10</v>
      </c>
      <c r="E615" s="152"/>
      <c r="F615" s="153"/>
      <c r="G615" s="154">
        <v>378.31099999999998</v>
      </c>
      <c r="H615" s="150">
        <v>40</v>
      </c>
    </row>
    <row r="616" spans="1:8" ht="24.95" customHeight="1" x14ac:dyDescent="0.2">
      <c r="A616" s="1" t="s">
        <v>1537</v>
      </c>
      <c r="B616" s="136" t="s">
        <v>1538</v>
      </c>
      <c r="C616" s="158">
        <v>825</v>
      </c>
      <c r="D616" s="152">
        <v>10</v>
      </c>
      <c r="E616" s="152"/>
      <c r="F616" s="153"/>
      <c r="G616" s="154">
        <v>418.935</v>
      </c>
      <c r="H616" s="150">
        <v>40</v>
      </c>
    </row>
    <row r="617" spans="1:8" ht="24.95" customHeight="1" x14ac:dyDescent="0.2">
      <c r="A617" s="143" t="s">
        <v>1539</v>
      </c>
      <c r="B617" s="2" t="s">
        <v>1540</v>
      </c>
      <c r="C617" s="158">
        <v>825</v>
      </c>
      <c r="D617" s="152">
        <v>10</v>
      </c>
      <c r="E617" s="152"/>
      <c r="F617" s="153"/>
      <c r="G617" s="154">
        <v>418.935</v>
      </c>
      <c r="H617" s="150">
        <v>40</v>
      </c>
    </row>
    <row r="618" spans="1:8" ht="24.95" customHeight="1" x14ac:dyDescent="0.2">
      <c r="A618" s="1" t="s">
        <v>1541</v>
      </c>
      <c r="B618" s="136" t="s">
        <v>1542</v>
      </c>
      <c r="C618" s="158">
        <v>660</v>
      </c>
      <c r="D618" s="152">
        <v>10</v>
      </c>
      <c r="E618" s="152"/>
      <c r="F618" s="153"/>
      <c r="G618" s="154">
        <v>335.14799999999997</v>
      </c>
      <c r="H618" s="150">
        <v>40</v>
      </c>
    </row>
    <row r="619" spans="1:8" ht="24.95" customHeight="1" x14ac:dyDescent="0.2">
      <c r="A619" s="1" t="s">
        <v>1543</v>
      </c>
      <c r="B619" s="136" t="s">
        <v>1544</v>
      </c>
      <c r="C619" s="158">
        <v>660</v>
      </c>
      <c r="D619" s="152">
        <v>10</v>
      </c>
      <c r="E619" s="152"/>
      <c r="F619" s="153"/>
      <c r="G619" s="154">
        <v>335.14799999999997</v>
      </c>
      <c r="H619" s="150">
        <v>40</v>
      </c>
    </row>
    <row r="620" spans="1:8" ht="24.95" customHeight="1" x14ac:dyDescent="0.2">
      <c r="A620" s="143" t="s">
        <v>1545</v>
      </c>
      <c r="B620" s="2" t="s">
        <v>1546</v>
      </c>
      <c r="C620" s="158">
        <v>660</v>
      </c>
      <c r="D620" s="152">
        <v>10</v>
      </c>
      <c r="E620" s="152"/>
      <c r="F620" s="153"/>
      <c r="G620" s="154">
        <v>335.14799999999997</v>
      </c>
      <c r="H620" s="150">
        <v>40</v>
      </c>
    </row>
    <row r="621" spans="1:8" ht="24.95" customHeight="1" x14ac:dyDescent="0.2">
      <c r="A621" s="143" t="s">
        <v>1547</v>
      </c>
      <c r="B621" s="2" t="s">
        <v>1548</v>
      </c>
      <c r="C621" s="158">
        <v>660</v>
      </c>
      <c r="D621" s="152">
        <v>10</v>
      </c>
      <c r="E621" s="152"/>
      <c r="F621" s="153"/>
      <c r="G621" s="154">
        <v>335.14799999999997</v>
      </c>
      <c r="H621" s="150">
        <v>40</v>
      </c>
    </row>
    <row r="622" spans="1:8" ht="24.95" customHeight="1" x14ac:dyDescent="0.2">
      <c r="A622" s="143" t="s">
        <v>1549</v>
      </c>
      <c r="B622" s="2" t="s">
        <v>1550</v>
      </c>
      <c r="C622" s="158">
        <v>630</v>
      </c>
      <c r="D622" s="152">
        <v>10</v>
      </c>
      <c r="E622" s="152"/>
      <c r="F622" s="153"/>
      <c r="G622" s="154">
        <v>319.91399999999999</v>
      </c>
      <c r="H622" s="150">
        <v>40</v>
      </c>
    </row>
    <row r="623" spans="1:8" ht="24.95" customHeight="1" x14ac:dyDescent="0.2">
      <c r="A623" s="143" t="s">
        <v>1551</v>
      </c>
      <c r="B623" s="2" t="s">
        <v>1552</v>
      </c>
      <c r="C623" s="158">
        <v>630</v>
      </c>
      <c r="D623" s="152">
        <v>10</v>
      </c>
      <c r="E623" s="152"/>
      <c r="F623" s="153"/>
      <c r="G623" s="154">
        <v>319.91399999999999</v>
      </c>
      <c r="H623" s="150">
        <v>40</v>
      </c>
    </row>
    <row r="624" spans="1:8" ht="24.95" customHeight="1" x14ac:dyDescent="0.2">
      <c r="A624" s="1" t="s">
        <v>1553</v>
      </c>
      <c r="B624" s="136" t="s">
        <v>1554</v>
      </c>
      <c r="C624" s="158">
        <v>630</v>
      </c>
      <c r="D624" s="152">
        <v>10</v>
      </c>
      <c r="E624" s="152"/>
      <c r="F624" s="153"/>
      <c r="G624" s="154">
        <v>319.91399999999999</v>
      </c>
      <c r="H624" s="150">
        <v>40</v>
      </c>
    </row>
    <row r="625" spans="1:8" ht="24.95" customHeight="1" x14ac:dyDescent="0.2">
      <c r="A625" s="1" t="s">
        <v>1555</v>
      </c>
      <c r="B625" s="136" t="s">
        <v>1556</v>
      </c>
      <c r="C625" s="158">
        <v>630</v>
      </c>
      <c r="D625" s="152">
        <v>10</v>
      </c>
      <c r="E625" s="152"/>
      <c r="F625" s="153"/>
      <c r="G625" s="154">
        <v>319.91399999999999</v>
      </c>
      <c r="H625" s="150">
        <v>40</v>
      </c>
    </row>
    <row r="626" spans="1:8" ht="34.5" customHeight="1" x14ac:dyDescent="0.2">
      <c r="A626" s="1" t="s">
        <v>1557</v>
      </c>
      <c r="B626" s="136" t="s">
        <v>505</v>
      </c>
      <c r="C626" s="158">
        <v>25</v>
      </c>
      <c r="D626" s="152">
        <v>50</v>
      </c>
      <c r="E626" s="152"/>
      <c r="F626" s="153"/>
      <c r="G626" s="154">
        <v>13.867500000000001</v>
      </c>
      <c r="H626" s="150">
        <v>50</v>
      </c>
    </row>
    <row r="627" spans="1:8" ht="40.5" customHeight="1" x14ac:dyDescent="0.2">
      <c r="A627" s="1" t="s">
        <v>523</v>
      </c>
      <c r="B627" s="136" t="s">
        <v>524</v>
      </c>
      <c r="C627" s="158">
        <v>205</v>
      </c>
      <c r="D627" s="152">
        <v>20</v>
      </c>
      <c r="E627" s="152"/>
      <c r="F627" s="153"/>
      <c r="G627" s="154">
        <v>113.71350000000001</v>
      </c>
      <c r="H627" s="150">
        <v>50</v>
      </c>
    </row>
    <row r="628" spans="1:8" ht="24.95" customHeight="1" x14ac:dyDescent="0.2">
      <c r="A628" s="143" t="s">
        <v>1558</v>
      </c>
      <c r="B628" s="2" t="s">
        <v>1559</v>
      </c>
      <c r="C628" s="158">
        <v>450</v>
      </c>
      <c r="D628" s="152">
        <v>10</v>
      </c>
      <c r="E628" s="152"/>
      <c r="F628" s="153"/>
      <c r="G628" s="154">
        <v>249.61500000000001</v>
      </c>
      <c r="H628" s="150">
        <v>50</v>
      </c>
    </row>
    <row r="629" spans="1:8" ht="24.95" customHeight="1" x14ac:dyDescent="0.2">
      <c r="A629" s="143" t="s">
        <v>1560</v>
      </c>
      <c r="B629" s="2" t="s">
        <v>1561</v>
      </c>
      <c r="C629" s="158">
        <v>290</v>
      </c>
      <c r="D629" s="152">
        <v>10</v>
      </c>
      <c r="E629" s="152"/>
      <c r="F629" s="153"/>
      <c r="G629" s="154">
        <v>160.863</v>
      </c>
      <c r="H629" s="150">
        <v>50</v>
      </c>
    </row>
    <row r="630" spans="1:8" ht="24.95" customHeight="1" x14ac:dyDescent="0.2">
      <c r="A630" s="143" t="s">
        <v>440</v>
      </c>
      <c r="B630" s="2" t="s">
        <v>441</v>
      </c>
      <c r="C630" s="158">
        <v>6</v>
      </c>
      <c r="D630" s="152">
        <v>300</v>
      </c>
      <c r="E630" s="152"/>
      <c r="F630" s="153"/>
      <c r="G630" s="154">
        <v>3.3282000000000003</v>
      </c>
      <c r="H630" s="150">
        <v>50</v>
      </c>
    </row>
    <row r="631" spans="1:8" ht="24.95" customHeight="1" x14ac:dyDescent="0.2">
      <c r="A631" s="143" t="s">
        <v>1562</v>
      </c>
      <c r="B631" s="2" t="s">
        <v>1563</v>
      </c>
      <c r="C631" s="158">
        <v>3</v>
      </c>
      <c r="D631" s="152">
        <v>350</v>
      </c>
      <c r="E631" s="152"/>
      <c r="F631" s="153"/>
      <c r="G631" s="154">
        <v>1.6641000000000001</v>
      </c>
      <c r="H631" s="150">
        <v>50</v>
      </c>
    </row>
    <row r="632" spans="1:8" ht="24.95" customHeight="1" x14ac:dyDescent="0.2">
      <c r="A632" s="143" t="s">
        <v>1564</v>
      </c>
      <c r="B632" s="2" t="s">
        <v>1565</v>
      </c>
      <c r="C632" s="158">
        <v>3</v>
      </c>
      <c r="D632" s="152">
        <v>350</v>
      </c>
      <c r="E632" s="152"/>
      <c r="F632" s="153"/>
      <c r="G632" s="154">
        <v>1.6641000000000001</v>
      </c>
      <c r="H632" s="150">
        <v>50</v>
      </c>
    </row>
    <row r="633" spans="1:8" ht="24.95" customHeight="1" x14ac:dyDescent="0.2">
      <c r="A633" s="143" t="s">
        <v>1566</v>
      </c>
      <c r="B633" s="2" t="s">
        <v>1567</v>
      </c>
      <c r="C633" s="158">
        <v>43</v>
      </c>
      <c r="D633" s="152">
        <v>240</v>
      </c>
      <c r="E633" s="152"/>
      <c r="F633" s="153"/>
      <c r="G633" s="154">
        <v>23.8521</v>
      </c>
      <c r="H633" s="150">
        <v>51</v>
      </c>
    </row>
    <row r="634" spans="1:8" ht="24.95" customHeight="1" x14ac:dyDescent="0.2">
      <c r="A634" s="143" t="s">
        <v>1568</v>
      </c>
      <c r="B634" s="2" t="s">
        <v>1569</v>
      </c>
      <c r="C634" s="158">
        <v>40</v>
      </c>
      <c r="D634" s="152">
        <v>240</v>
      </c>
      <c r="E634" s="152"/>
      <c r="F634" s="153"/>
      <c r="G634" s="154">
        <v>22.188000000000002</v>
      </c>
      <c r="H634" s="150">
        <v>51</v>
      </c>
    </row>
    <row r="635" spans="1:8" ht="24.95" customHeight="1" x14ac:dyDescent="0.2">
      <c r="A635" s="143" t="s">
        <v>1570</v>
      </c>
      <c r="B635" s="2" t="s">
        <v>1571</v>
      </c>
      <c r="C635" s="158">
        <v>40</v>
      </c>
      <c r="D635" s="152">
        <v>192</v>
      </c>
      <c r="E635" s="152"/>
      <c r="F635" s="153"/>
      <c r="G635" s="154">
        <v>22.188000000000002</v>
      </c>
      <c r="H635" s="150">
        <v>51</v>
      </c>
    </row>
    <row r="636" spans="1:8" ht="24.95" customHeight="1" x14ac:dyDescent="0.2">
      <c r="A636" s="143" t="s">
        <v>1572</v>
      </c>
      <c r="B636" s="2" t="s">
        <v>1573</v>
      </c>
      <c r="C636" s="158">
        <v>38</v>
      </c>
      <c r="D636" s="152">
        <v>240</v>
      </c>
      <c r="E636" s="152"/>
      <c r="F636" s="153"/>
      <c r="G636" s="154">
        <v>21.078600000000002</v>
      </c>
      <c r="H636" s="150">
        <v>51</v>
      </c>
    </row>
    <row r="637" spans="1:8" ht="24.95" customHeight="1" x14ac:dyDescent="0.2">
      <c r="A637" s="143" t="s">
        <v>1574</v>
      </c>
      <c r="B637" s="136" t="s">
        <v>1575</v>
      </c>
      <c r="C637" s="158">
        <v>40</v>
      </c>
      <c r="D637" s="152">
        <v>240</v>
      </c>
      <c r="E637" s="152"/>
      <c r="F637" s="153"/>
      <c r="G637" s="154">
        <v>22.188000000000002</v>
      </c>
      <c r="H637" s="150">
        <v>51</v>
      </c>
    </row>
    <row r="638" spans="1:8" ht="24.95" customHeight="1" x14ac:dyDescent="0.2">
      <c r="A638" s="143" t="s">
        <v>1576</v>
      </c>
      <c r="B638" s="2" t="s">
        <v>1577</v>
      </c>
      <c r="C638" s="158">
        <v>255</v>
      </c>
      <c r="D638" s="152">
        <v>48</v>
      </c>
      <c r="E638" s="152"/>
      <c r="F638" s="153"/>
      <c r="G638" s="154">
        <v>141.44850000000002</v>
      </c>
      <c r="H638" s="150">
        <v>51</v>
      </c>
    </row>
    <row r="639" spans="1:8" ht="24.95" customHeight="1" x14ac:dyDescent="0.2">
      <c r="A639" s="143" t="s">
        <v>1578</v>
      </c>
      <c r="B639" s="2" t="s">
        <v>565</v>
      </c>
      <c r="C639" s="158">
        <v>255</v>
      </c>
      <c r="D639" s="152">
        <v>48</v>
      </c>
      <c r="E639" s="152"/>
      <c r="F639" s="153"/>
      <c r="G639" s="154">
        <v>141.44850000000002</v>
      </c>
      <c r="H639" s="150">
        <v>51</v>
      </c>
    </row>
    <row r="640" spans="1:8" ht="24.95" customHeight="1" x14ac:dyDescent="0.2">
      <c r="A640" s="143" t="s">
        <v>1579</v>
      </c>
      <c r="B640" s="2" t="s">
        <v>542</v>
      </c>
      <c r="C640" s="158">
        <v>40</v>
      </c>
      <c r="D640" s="152">
        <v>192</v>
      </c>
      <c r="E640" s="152"/>
      <c r="F640" s="153"/>
      <c r="G640" s="154">
        <v>22.188000000000002</v>
      </c>
      <c r="H640" s="150">
        <v>51</v>
      </c>
    </row>
    <row r="641" spans="1:8" ht="24.95" customHeight="1" x14ac:dyDescent="0.2">
      <c r="A641" s="1" t="s">
        <v>1580</v>
      </c>
      <c r="B641" s="136" t="s">
        <v>1581</v>
      </c>
      <c r="C641" s="158">
        <v>310</v>
      </c>
      <c r="D641" s="152">
        <v>10</v>
      </c>
      <c r="E641" s="152"/>
      <c r="F641" s="153"/>
      <c r="G641" s="154">
        <v>171.95700000000002</v>
      </c>
      <c r="H641" s="150">
        <v>50</v>
      </c>
    </row>
    <row r="642" spans="1:8" ht="24.95" customHeight="1" x14ac:dyDescent="0.2">
      <c r="A642" s="143" t="s">
        <v>1582</v>
      </c>
      <c r="B642" s="2" t="s">
        <v>1583</v>
      </c>
      <c r="C642" s="158">
        <v>270</v>
      </c>
      <c r="D642" s="152">
        <v>10</v>
      </c>
      <c r="E642" s="152"/>
      <c r="F642" s="153"/>
      <c r="G642" s="154">
        <v>149.76900000000001</v>
      </c>
      <c r="H642" s="150">
        <v>50</v>
      </c>
    </row>
    <row r="643" spans="1:8" ht="24.95" customHeight="1" x14ac:dyDescent="0.2">
      <c r="A643" s="143" t="s">
        <v>466</v>
      </c>
      <c r="B643" s="2" t="s">
        <v>467</v>
      </c>
      <c r="C643" s="158">
        <v>60</v>
      </c>
      <c r="D643" s="152">
        <v>50</v>
      </c>
      <c r="E643" s="152"/>
      <c r="F643" s="153"/>
      <c r="G643" s="154">
        <v>33.281999999999996</v>
      </c>
      <c r="H643" s="150">
        <v>50</v>
      </c>
    </row>
    <row r="644" spans="1:8" ht="24.95" customHeight="1" x14ac:dyDescent="0.2">
      <c r="A644" s="143" t="s">
        <v>1584</v>
      </c>
      <c r="B644" s="2" t="s">
        <v>1585</v>
      </c>
      <c r="C644" s="158">
        <v>17</v>
      </c>
      <c r="D644" s="152">
        <v>50</v>
      </c>
      <c r="E644" s="152"/>
      <c r="F644" s="153"/>
      <c r="G644" s="154">
        <v>9.4298999999999999</v>
      </c>
      <c r="H644" s="150">
        <v>50</v>
      </c>
    </row>
    <row r="645" spans="1:8" ht="24.95" customHeight="1" x14ac:dyDescent="0.2">
      <c r="A645" s="143" t="s">
        <v>1586</v>
      </c>
      <c r="B645" s="2" t="s">
        <v>1587</v>
      </c>
      <c r="C645" s="158">
        <v>20</v>
      </c>
      <c r="D645" s="152">
        <v>50</v>
      </c>
      <c r="E645" s="152"/>
      <c r="F645" s="153"/>
      <c r="G645" s="154">
        <v>11.094000000000001</v>
      </c>
      <c r="H645" s="150">
        <v>50</v>
      </c>
    </row>
    <row r="646" spans="1:8" ht="24.95" customHeight="1" x14ac:dyDescent="0.2">
      <c r="A646" s="2" t="s">
        <v>547</v>
      </c>
      <c r="B646" s="2" t="s">
        <v>548</v>
      </c>
      <c r="C646" s="158">
        <v>125</v>
      </c>
      <c r="D646" s="152">
        <v>50</v>
      </c>
      <c r="E646" s="152"/>
      <c r="F646" s="153"/>
      <c r="G646" s="154">
        <v>69.337500000000006</v>
      </c>
      <c r="H646" s="150">
        <v>50</v>
      </c>
    </row>
    <row r="647" spans="1:8" ht="24.95" customHeight="1" x14ac:dyDescent="0.2">
      <c r="A647" s="1" t="s">
        <v>1588</v>
      </c>
      <c r="B647" s="136" t="s">
        <v>1589</v>
      </c>
      <c r="C647" s="158">
        <v>45</v>
      </c>
      <c r="D647" s="152">
        <v>50</v>
      </c>
      <c r="E647" s="152"/>
      <c r="F647" s="153"/>
      <c r="G647" s="154">
        <v>24.961500000000001</v>
      </c>
      <c r="H647" s="150">
        <v>50</v>
      </c>
    </row>
    <row r="648" spans="1:8" ht="24.95" customHeight="1" x14ac:dyDescent="0.2">
      <c r="A648" s="143" t="s">
        <v>434</v>
      </c>
      <c r="B648" s="2" t="s">
        <v>435</v>
      </c>
      <c r="C648" s="158">
        <v>175</v>
      </c>
      <c r="D648" s="152">
        <v>20</v>
      </c>
      <c r="E648" s="152"/>
      <c r="F648" s="153"/>
      <c r="G648" s="154">
        <v>97.072500000000005</v>
      </c>
      <c r="H648" s="150">
        <v>50</v>
      </c>
    </row>
    <row r="649" spans="1:8" ht="24.95" customHeight="1" x14ac:dyDescent="0.2">
      <c r="A649" s="143" t="s">
        <v>1590</v>
      </c>
      <c r="B649" s="136" t="s">
        <v>501</v>
      </c>
      <c r="C649" s="158">
        <v>230</v>
      </c>
      <c r="D649" s="152">
        <v>15</v>
      </c>
      <c r="E649" s="152"/>
      <c r="F649" s="153"/>
      <c r="G649" s="154">
        <v>127.581</v>
      </c>
      <c r="H649" s="150">
        <v>50</v>
      </c>
    </row>
    <row r="650" spans="1:8" ht="24.95" customHeight="1" x14ac:dyDescent="0.2">
      <c r="A650" s="143" t="s">
        <v>1591</v>
      </c>
      <c r="B650" s="136" t="s">
        <v>1592</v>
      </c>
      <c r="C650" s="158">
        <v>209</v>
      </c>
      <c r="D650" s="152">
        <v>15</v>
      </c>
      <c r="E650" s="152"/>
      <c r="F650" s="153"/>
      <c r="G650" s="154">
        <v>115.93230000000001</v>
      </c>
      <c r="H650" s="150">
        <v>50</v>
      </c>
    </row>
    <row r="651" spans="1:8" ht="24.95" customHeight="1" x14ac:dyDescent="0.2">
      <c r="A651" s="143" t="s">
        <v>1593</v>
      </c>
      <c r="B651" s="136" t="s">
        <v>1594</v>
      </c>
      <c r="C651" s="158">
        <v>233</v>
      </c>
      <c r="D651" s="152">
        <v>15</v>
      </c>
      <c r="E651" s="152"/>
      <c r="F651" s="153"/>
      <c r="G651" s="154">
        <v>129.24510000000001</v>
      </c>
      <c r="H651" s="150">
        <v>50</v>
      </c>
    </row>
    <row r="652" spans="1:8" ht="24.95" customHeight="1" x14ac:dyDescent="0.2">
      <c r="A652" s="143" t="s">
        <v>1595</v>
      </c>
      <c r="B652" s="136" t="s">
        <v>1596</v>
      </c>
      <c r="C652" s="158">
        <v>240</v>
      </c>
      <c r="D652" s="152">
        <v>15</v>
      </c>
      <c r="E652" s="152"/>
      <c r="F652" s="153"/>
      <c r="G652" s="154">
        <v>133.12799999999999</v>
      </c>
      <c r="H652" s="150">
        <v>50</v>
      </c>
    </row>
    <row r="653" spans="1:8" ht="24.95" customHeight="1" x14ac:dyDescent="0.2">
      <c r="A653" s="143" t="s">
        <v>1597</v>
      </c>
      <c r="B653" s="136" t="s">
        <v>1598</v>
      </c>
      <c r="C653" s="158">
        <v>235</v>
      </c>
      <c r="D653" s="152">
        <v>30</v>
      </c>
      <c r="E653" s="152"/>
      <c r="F653" s="153"/>
      <c r="G653" s="154">
        <v>130.3545</v>
      </c>
      <c r="H653" s="150">
        <v>50</v>
      </c>
    </row>
    <row r="654" spans="1:8" ht="24.95" customHeight="1" x14ac:dyDescent="0.2">
      <c r="A654" s="143" t="s">
        <v>1599</v>
      </c>
      <c r="B654" s="136" t="s">
        <v>1600</v>
      </c>
      <c r="C654" s="158">
        <v>194</v>
      </c>
      <c r="D654" s="152">
        <v>30</v>
      </c>
      <c r="E654" s="152"/>
      <c r="F654" s="153"/>
      <c r="G654" s="154">
        <v>107.6118</v>
      </c>
      <c r="H654" s="150">
        <v>50</v>
      </c>
    </row>
    <row r="655" spans="1:8" ht="24.95" customHeight="1" x14ac:dyDescent="0.2">
      <c r="A655" s="143" t="s">
        <v>1601</v>
      </c>
      <c r="B655" s="136" t="s">
        <v>1602</v>
      </c>
      <c r="C655" s="158">
        <v>186</v>
      </c>
      <c r="D655" s="152">
        <v>30</v>
      </c>
      <c r="E655" s="152"/>
      <c r="F655" s="153"/>
      <c r="G655" s="154">
        <v>103.1742</v>
      </c>
      <c r="H655" s="150">
        <v>50</v>
      </c>
    </row>
    <row r="656" spans="1:8" ht="24.95" customHeight="1" x14ac:dyDescent="0.2">
      <c r="A656" s="1" t="s">
        <v>1603</v>
      </c>
      <c r="B656" s="136" t="s">
        <v>1604</v>
      </c>
      <c r="C656" s="158">
        <v>212</v>
      </c>
      <c r="D656" s="152">
        <v>30</v>
      </c>
      <c r="E656" s="152"/>
      <c r="F656" s="153"/>
      <c r="G656" s="154">
        <v>117.5964</v>
      </c>
      <c r="H656" s="150">
        <v>50</v>
      </c>
    </row>
    <row r="657" spans="1:8" ht="24.95" customHeight="1" x14ac:dyDescent="0.2">
      <c r="A657" s="143" t="s">
        <v>1605</v>
      </c>
      <c r="B657" s="2" t="s">
        <v>1606</v>
      </c>
      <c r="C657" s="158">
        <v>245</v>
      </c>
      <c r="D657" s="152">
        <v>30</v>
      </c>
      <c r="E657" s="152"/>
      <c r="F657" s="153"/>
      <c r="G657" s="154">
        <v>135.9015</v>
      </c>
      <c r="H657" s="150">
        <v>50</v>
      </c>
    </row>
    <row r="658" spans="1:8" ht="24.95" customHeight="1" x14ac:dyDescent="0.2">
      <c r="A658" s="143" t="s">
        <v>1607</v>
      </c>
      <c r="B658" s="2" t="s">
        <v>499</v>
      </c>
      <c r="C658" s="158">
        <v>230</v>
      </c>
      <c r="D658" s="152">
        <v>30</v>
      </c>
      <c r="E658" s="152"/>
      <c r="F658" s="153"/>
      <c r="G658" s="154">
        <v>127.581</v>
      </c>
      <c r="H658" s="150">
        <v>50</v>
      </c>
    </row>
    <row r="659" spans="1:8" ht="24.95" customHeight="1" x14ac:dyDescent="0.2">
      <c r="A659" s="143" t="s">
        <v>1608</v>
      </c>
      <c r="B659" s="2" t="s">
        <v>1609</v>
      </c>
      <c r="C659" s="158">
        <v>270</v>
      </c>
      <c r="D659" s="152">
        <v>30</v>
      </c>
      <c r="E659" s="152"/>
      <c r="F659" s="153"/>
      <c r="G659" s="154">
        <v>149.76900000000001</v>
      </c>
      <c r="H659" s="150">
        <v>50</v>
      </c>
    </row>
    <row r="660" spans="1:8" ht="24.95" customHeight="1" x14ac:dyDescent="0.2">
      <c r="A660" s="1" t="s">
        <v>1610</v>
      </c>
      <c r="B660" s="136" t="s">
        <v>1611</v>
      </c>
      <c r="C660" s="158">
        <v>245</v>
      </c>
      <c r="D660" s="152">
        <v>30</v>
      </c>
      <c r="E660" s="152"/>
      <c r="F660" s="153"/>
      <c r="G660" s="154">
        <v>135.9015</v>
      </c>
      <c r="H660" s="150">
        <v>50</v>
      </c>
    </row>
    <row r="661" spans="1:8" ht="24.95" customHeight="1" x14ac:dyDescent="0.2">
      <c r="A661" s="1" t="s">
        <v>1612</v>
      </c>
      <c r="B661" s="2" t="s">
        <v>1613</v>
      </c>
      <c r="C661" s="158">
        <v>240</v>
      </c>
      <c r="D661" s="152">
        <v>30</v>
      </c>
      <c r="E661" s="152"/>
      <c r="F661" s="153"/>
      <c r="G661" s="154">
        <v>133.12799999999999</v>
      </c>
      <c r="H661" s="150">
        <v>50</v>
      </c>
    </row>
    <row r="662" spans="1:8" ht="24.95" customHeight="1" x14ac:dyDescent="0.2">
      <c r="A662" s="1" t="s">
        <v>1614</v>
      </c>
      <c r="B662" s="2" t="s">
        <v>1615</v>
      </c>
      <c r="C662" s="158">
        <v>230</v>
      </c>
      <c r="D662" s="152">
        <v>30</v>
      </c>
      <c r="E662" s="152"/>
      <c r="F662" s="153"/>
      <c r="G662" s="154">
        <v>127.581</v>
      </c>
      <c r="H662" s="150">
        <v>50</v>
      </c>
    </row>
    <row r="663" spans="1:8" ht="24.95" customHeight="1" x14ac:dyDescent="0.2">
      <c r="A663" s="143" t="s">
        <v>1616</v>
      </c>
      <c r="B663" s="2" t="s">
        <v>1617</v>
      </c>
      <c r="C663" s="158">
        <v>250</v>
      </c>
      <c r="D663" s="152">
        <v>30</v>
      </c>
      <c r="E663" s="152"/>
      <c r="F663" s="153"/>
      <c r="G663" s="154">
        <v>138.67500000000001</v>
      </c>
      <c r="H663" s="150">
        <v>50</v>
      </c>
    </row>
    <row r="664" spans="1:8" ht="24.95" customHeight="1" x14ac:dyDescent="0.2">
      <c r="A664" s="143" t="s">
        <v>1618</v>
      </c>
      <c r="B664" s="2" t="s">
        <v>533</v>
      </c>
      <c r="C664" s="158">
        <v>215</v>
      </c>
      <c r="D664" s="152">
        <v>30</v>
      </c>
      <c r="E664" s="152"/>
      <c r="F664" s="153"/>
      <c r="G664" s="154">
        <v>119.26050000000001</v>
      </c>
      <c r="H664" s="150">
        <v>50</v>
      </c>
    </row>
    <row r="665" spans="1:8" ht="24.95" customHeight="1" x14ac:dyDescent="0.2">
      <c r="A665" s="143" t="s">
        <v>1619</v>
      </c>
      <c r="B665" s="2" t="s">
        <v>1620</v>
      </c>
      <c r="C665" s="158">
        <v>100</v>
      </c>
      <c r="D665" s="152">
        <v>12</v>
      </c>
      <c r="E665" s="152"/>
      <c r="F665" s="153"/>
      <c r="G665" s="154">
        <v>60.17</v>
      </c>
      <c r="H665" s="150">
        <v>30</v>
      </c>
    </row>
    <row r="666" spans="1:8" ht="24.95" customHeight="1" x14ac:dyDescent="0.2">
      <c r="A666" s="143" t="s">
        <v>1621</v>
      </c>
      <c r="B666" s="2" t="s">
        <v>1622</v>
      </c>
      <c r="C666" s="158">
        <v>78</v>
      </c>
      <c r="D666" s="152">
        <v>12</v>
      </c>
      <c r="E666" s="152"/>
      <c r="F666" s="153"/>
      <c r="G666" s="154">
        <v>46.932600000000001</v>
      </c>
      <c r="H666" s="150">
        <v>30</v>
      </c>
    </row>
    <row r="667" spans="1:8" ht="24.95" customHeight="1" x14ac:dyDescent="0.2">
      <c r="A667" s="143" t="s">
        <v>1623</v>
      </c>
      <c r="B667" s="2" t="s">
        <v>1624</v>
      </c>
      <c r="C667" s="158">
        <v>110</v>
      </c>
      <c r="D667" s="152">
        <v>12</v>
      </c>
      <c r="E667" s="152"/>
      <c r="F667" s="153"/>
      <c r="G667" s="154">
        <v>66.187000000000012</v>
      </c>
      <c r="H667" s="150">
        <v>30</v>
      </c>
    </row>
    <row r="668" spans="1:8" ht="24.95" customHeight="1" x14ac:dyDescent="0.2">
      <c r="A668" s="143" t="s">
        <v>1625</v>
      </c>
      <c r="B668" s="2" t="s">
        <v>1626</v>
      </c>
      <c r="C668" s="158">
        <v>66</v>
      </c>
      <c r="D668" s="152">
        <v>12</v>
      </c>
      <c r="E668" s="152"/>
      <c r="F668" s="153"/>
      <c r="G668" s="154">
        <v>39.712199999999996</v>
      </c>
      <c r="H668" s="150">
        <v>30</v>
      </c>
    </row>
    <row r="669" spans="1:8" ht="24.95" customHeight="1" x14ac:dyDescent="0.2">
      <c r="A669" s="2" t="s">
        <v>1627</v>
      </c>
      <c r="B669" s="2" t="s">
        <v>1628</v>
      </c>
      <c r="C669" s="158">
        <v>95</v>
      </c>
      <c r="D669" s="152">
        <v>12</v>
      </c>
      <c r="E669" s="152"/>
      <c r="F669" s="153"/>
      <c r="G669" s="154">
        <v>57.161500000000004</v>
      </c>
      <c r="H669" s="150">
        <v>30</v>
      </c>
    </row>
    <row r="670" spans="1:8" ht="24.95" customHeight="1" x14ac:dyDescent="0.2">
      <c r="A670" s="1" t="s">
        <v>1629</v>
      </c>
      <c r="B670" s="2" t="s">
        <v>1630</v>
      </c>
      <c r="C670" s="158">
        <v>100</v>
      </c>
      <c r="D670" s="152">
        <v>12</v>
      </c>
      <c r="E670" s="152"/>
      <c r="F670" s="153"/>
      <c r="G670" s="154">
        <v>60.17</v>
      </c>
      <c r="H670" s="150">
        <v>30</v>
      </c>
    </row>
    <row r="671" spans="1:8" ht="24.95" customHeight="1" x14ac:dyDescent="0.2">
      <c r="A671" s="1" t="s">
        <v>256</v>
      </c>
      <c r="B671" s="2" t="s">
        <v>257</v>
      </c>
      <c r="C671" s="158">
        <v>68</v>
      </c>
      <c r="D671" s="152">
        <v>12</v>
      </c>
      <c r="E671" s="152"/>
      <c r="F671" s="153"/>
      <c r="G671" s="154">
        <v>40.915599999999998</v>
      </c>
      <c r="H671" s="150">
        <v>30</v>
      </c>
    </row>
    <row r="672" spans="1:8" ht="24.95" customHeight="1" x14ac:dyDescent="0.2">
      <c r="A672" s="1" t="s">
        <v>1631</v>
      </c>
      <c r="B672" s="2" t="s">
        <v>269</v>
      </c>
      <c r="C672" s="158">
        <v>150</v>
      </c>
      <c r="D672" s="152">
        <v>12</v>
      </c>
      <c r="E672" s="152"/>
      <c r="F672" s="153"/>
      <c r="G672" s="154">
        <v>90.254999999999995</v>
      </c>
      <c r="H672" s="150">
        <v>30</v>
      </c>
    </row>
    <row r="673" spans="1:8" ht="24.95" customHeight="1" x14ac:dyDescent="0.2">
      <c r="A673" s="1" t="s">
        <v>1632</v>
      </c>
      <c r="B673" s="2" t="s">
        <v>1633</v>
      </c>
      <c r="C673" s="158">
        <v>155</v>
      </c>
      <c r="D673" s="152">
        <v>12</v>
      </c>
      <c r="E673" s="152"/>
      <c r="F673" s="153"/>
      <c r="G673" s="154">
        <v>93.263499999999993</v>
      </c>
      <c r="H673" s="150">
        <v>30</v>
      </c>
    </row>
    <row r="674" spans="1:8" ht="24.95" customHeight="1" x14ac:dyDescent="0.2">
      <c r="A674" s="1" t="s">
        <v>1634</v>
      </c>
      <c r="B674" s="2" t="s">
        <v>1635</v>
      </c>
      <c r="C674" s="158">
        <v>155</v>
      </c>
      <c r="D674" s="152">
        <v>12</v>
      </c>
      <c r="E674" s="152"/>
      <c r="F674" s="153"/>
      <c r="G674" s="154">
        <v>93.263499999999993</v>
      </c>
      <c r="H674" s="150">
        <v>30</v>
      </c>
    </row>
    <row r="675" spans="1:8" ht="24.95" customHeight="1" x14ac:dyDescent="0.2">
      <c r="A675" s="143" t="s">
        <v>1636</v>
      </c>
      <c r="B675" s="2" t="s">
        <v>1637</v>
      </c>
      <c r="C675" s="158">
        <v>55</v>
      </c>
      <c r="D675" s="152">
        <v>250</v>
      </c>
      <c r="E675" s="152"/>
      <c r="F675" s="153"/>
      <c r="G675" s="154">
        <v>33.093500000000006</v>
      </c>
      <c r="H675" s="150">
        <v>30</v>
      </c>
    </row>
    <row r="676" spans="1:8" ht="24.95" customHeight="1" x14ac:dyDescent="0.2">
      <c r="A676" s="143" t="s">
        <v>1638</v>
      </c>
      <c r="B676" s="2" t="s">
        <v>1639</v>
      </c>
      <c r="C676" s="158">
        <v>47</v>
      </c>
      <c r="D676" s="152">
        <v>250</v>
      </c>
      <c r="E676" s="152"/>
      <c r="F676" s="153"/>
      <c r="G676" s="154">
        <v>28.279900000000001</v>
      </c>
      <c r="H676" s="150">
        <v>30</v>
      </c>
    </row>
    <row r="677" spans="1:8" ht="24.95" customHeight="1" x14ac:dyDescent="0.2">
      <c r="A677" s="2" t="s">
        <v>1640</v>
      </c>
      <c r="B677" s="2" t="s">
        <v>274</v>
      </c>
      <c r="C677" s="158">
        <v>72</v>
      </c>
      <c r="D677" s="152">
        <v>50</v>
      </c>
      <c r="E677" s="152"/>
      <c r="F677" s="153"/>
      <c r="G677" s="154">
        <v>43.322400000000002</v>
      </c>
      <c r="H677" s="150">
        <v>30</v>
      </c>
    </row>
    <row r="678" spans="1:8" ht="24.95" customHeight="1" x14ac:dyDescent="0.2">
      <c r="A678" s="2" t="s">
        <v>1641</v>
      </c>
      <c r="B678" s="2" t="s">
        <v>1642</v>
      </c>
      <c r="C678" s="158">
        <v>70</v>
      </c>
      <c r="D678" s="152">
        <v>50</v>
      </c>
      <c r="E678" s="152"/>
      <c r="F678" s="153"/>
      <c r="G678" s="154">
        <v>42.119</v>
      </c>
      <c r="H678" s="150">
        <v>30</v>
      </c>
    </row>
    <row r="679" spans="1:8" ht="24.95" customHeight="1" x14ac:dyDescent="0.2">
      <c r="A679" s="143" t="s">
        <v>1643</v>
      </c>
      <c r="B679" s="2" t="s">
        <v>1644</v>
      </c>
      <c r="C679" s="158">
        <v>82</v>
      </c>
      <c r="D679" s="152">
        <v>50</v>
      </c>
      <c r="E679" s="152"/>
      <c r="F679" s="153"/>
      <c r="G679" s="154">
        <v>49.339399999999998</v>
      </c>
      <c r="H679" s="150">
        <v>30</v>
      </c>
    </row>
    <row r="680" spans="1:8" ht="24.95" customHeight="1" x14ac:dyDescent="0.2">
      <c r="A680" s="143" t="s">
        <v>408</v>
      </c>
      <c r="B680" s="2" t="s">
        <v>403</v>
      </c>
      <c r="C680" s="158">
        <v>30</v>
      </c>
      <c r="D680" s="152">
        <v>100</v>
      </c>
      <c r="E680" s="152"/>
      <c r="F680" s="153"/>
      <c r="G680" s="154">
        <v>16.640999999999998</v>
      </c>
      <c r="H680" s="150">
        <v>50</v>
      </c>
    </row>
    <row r="681" spans="1:8" ht="24.95" customHeight="1" x14ac:dyDescent="0.2">
      <c r="A681" s="143" t="s">
        <v>493</v>
      </c>
      <c r="B681" s="2" t="s">
        <v>494</v>
      </c>
      <c r="C681" s="158">
        <v>15</v>
      </c>
      <c r="D681" s="152">
        <v>75</v>
      </c>
      <c r="E681" s="152"/>
      <c r="F681" s="153"/>
      <c r="G681" s="154">
        <v>8.3204999999999991</v>
      </c>
      <c r="H681" s="150">
        <v>50</v>
      </c>
    </row>
    <row r="682" spans="1:8" ht="24.95" customHeight="1" x14ac:dyDescent="0.2">
      <c r="A682" s="143" t="s">
        <v>1645</v>
      </c>
      <c r="B682" s="2" t="s">
        <v>1646</v>
      </c>
      <c r="C682" s="158">
        <v>33</v>
      </c>
      <c r="D682" s="152">
        <v>75</v>
      </c>
      <c r="E682" s="152"/>
      <c r="F682" s="153"/>
      <c r="G682" s="154">
        <v>18.305100000000003</v>
      </c>
      <c r="H682" s="150">
        <v>50</v>
      </c>
    </row>
    <row r="683" spans="1:8" ht="24.95" customHeight="1" x14ac:dyDescent="0.2">
      <c r="A683" s="2" t="s">
        <v>386</v>
      </c>
      <c r="B683" s="2" t="s">
        <v>387</v>
      </c>
      <c r="C683" s="158">
        <v>27</v>
      </c>
      <c r="D683" s="152">
        <v>300</v>
      </c>
      <c r="E683" s="152"/>
      <c r="F683" s="153"/>
      <c r="G683" s="154">
        <v>14.976900000000001</v>
      </c>
      <c r="H683" s="150">
        <v>50</v>
      </c>
    </row>
    <row r="684" spans="1:8" ht="24.95" customHeight="1" x14ac:dyDescent="0.2">
      <c r="A684" s="143" t="s">
        <v>384</v>
      </c>
      <c r="B684" s="2" t="s">
        <v>385</v>
      </c>
      <c r="C684" s="158">
        <v>31</v>
      </c>
      <c r="D684" s="152">
        <v>300</v>
      </c>
      <c r="E684" s="152"/>
      <c r="F684" s="153"/>
      <c r="G684" s="154">
        <v>17.195700000000002</v>
      </c>
      <c r="H684" s="150">
        <v>50</v>
      </c>
    </row>
    <row r="685" spans="1:8" ht="24.95" customHeight="1" x14ac:dyDescent="0.2">
      <c r="A685" s="143" t="s">
        <v>1647</v>
      </c>
      <c r="B685" s="2" t="s">
        <v>1648</v>
      </c>
      <c r="C685" s="158">
        <v>36</v>
      </c>
      <c r="D685" s="152">
        <v>120</v>
      </c>
      <c r="E685" s="152"/>
      <c r="F685" s="153"/>
      <c r="G685" s="154">
        <v>19.969200000000001</v>
      </c>
      <c r="H685" s="150">
        <v>50</v>
      </c>
    </row>
    <row r="686" spans="1:8" ht="24.95" customHeight="1" x14ac:dyDescent="0.2">
      <c r="A686" s="143" t="s">
        <v>1649</v>
      </c>
      <c r="B686" s="136" t="s">
        <v>507</v>
      </c>
      <c r="C686" s="158">
        <v>64</v>
      </c>
      <c r="D686" s="152">
        <v>25</v>
      </c>
      <c r="E686" s="152"/>
      <c r="F686" s="153"/>
      <c r="G686" s="154">
        <v>35.500799999999998</v>
      </c>
      <c r="H686" s="150">
        <v>50</v>
      </c>
    </row>
    <row r="687" spans="1:8" ht="24.95" customHeight="1" x14ac:dyDescent="0.2">
      <c r="A687" s="143" t="s">
        <v>1650</v>
      </c>
      <c r="B687" s="2" t="s">
        <v>516</v>
      </c>
      <c r="C687" s="158">
        <v>75</v>
      </c>
      <c r="D687" s="152">
        <v>25</v>
      </c>
      <c r="E687" s="152"/>
      <c r="F687" s="153"/>
      <c r="G687" s="154">
        <v>41.602499999999999</v>
      </c>
      <c r="H687" s="150">
        <v>50</v>
      </c>
    </row>
    <row r="688" spans="1:8" ht="24.95" customHeight="1" x14ac:dyDescent="0.2">
      <c r="A688" s="143" t="s">
        <v>406</v>
      </c>
      <c r="B688" s="2" t="s">
        <v>407</v>
      </c>
      <c r="C688" s="158">
        <v>38</v>
      </c>
      <c r="D688" s="152">
        <v>100</v>
      </c>
      <c r="E688" s="152"/>
      <c r="F688" s="153"/>
      <c r="G688" s="154">
        <v>21.078600000000002</v>
      </c>
      <c r="H688" s="150">
        <v>50</v>
      </c>
    </row>
    <row r="689" spans="1:8" ht="24.95" customHeight="1" x14ac:dyDescent="0.2">
      <c r="A689" s="143" t="s">
        <v>1651</v>
      </c>
      <c r="B689" s="2" t="s">
        <v>1652</v>
      </c>
      <c r="C689" s="158">
        <v>25</v>
      </c>
      <c r="D689" s="152">
        <v>105</v>
      </c>
      <c r="E689" s="152"/>
      <c r="F689" s="153"/>
      <c r="G689" s="154">
        <v>13.867500000000001</v>
      </c>
      <c r="H689" s="150">
        <v>50</v>
      </c>
    </row>
    <row r="690" spans="1:8" ht="24.95" customHeight="1" x14ac:dyDescent="0.2">
      <c r="A690" s="143" t="s">
        <v>1653</v>
      </c>
      <c r="B690" s="2" t="s">
        <v>1654</v>
      </c>
      <c r="C690" s="158">
        <v>15</v>
      </c>
      <c r="D690" s="152">
        <v>120</v>
      </c>
      <c r="E690" s="152"/>
      <c r="F690" s="153"/>
      <c r="G690" s="154">
        <v>8.3204999999999991</v>
      </c>
      <c r="H690" s="150">
        <v>50</v>
      </c>
    </row>
    <row r="691" spans="1:8" ht="24.95" customHeight="1" x14ac:dyDescent="0.2">
      <c r="A691" s="143" t="s">
        <v>1655</v>
      </c>
      <c r="B691" s="2" t="s">
        <v>515</v>
      </c>
      <c r="C691" s="158">
        <v>178</v>
      </c>
      <c r="D691" s="152">
        <v>25</v>
      </c>
      <c r="E691" s="152"/>
      <c r="F691" s="153"/>
      <c r="G691" s="154">
        <v>98.73660000000001</v>
      </c>
      <c r="H691" s="150">
        <v>50</v>
      </c>
    </row>
    <row r="692" spans="1:8" ht="24.95" customHeight="1" x14ac:dyDescent="0.2">
      <c r="A692" s="143" t="s">
        <v>1656</v>
      </c>
      <c r="B692" s="2" t="s">
        <v>514</v>
      </c>
      <c r="C692" s="158">
        <v>68</v>
      </c>
      <c r="D692" s="152">
        <v>25</v>
      </c>
      <c r="E692" s="152"/>
      <c r="F692" s="153"/>
      <c r="G692" s="154">
        <v>37.7196</v>
      </c>
      <c r="H692" s="150">
        <v>50</v>
      </c>
    </row>
    <row r="693" spans="1:8" ht="24.95" customHeight="1" x14ac:dyDescent="0.2">
      <c r="A693" s="143" t="s">
        <v>444</v>
      </c>
      <c r="B693" s="2" t="s">
        <v>445</v>
      </c>
      <c r="C693" s="158">
        <v>74</v>
      </c>
      <c r="D693" s="152">
        <v>100</v>
      </c>
      <c r="E693" s="152"/>
      <c r="F693" s="153"/>
      <c r="G693" s="154">
        <v>41.047800000000002</v>
      </c>
      <c r="H693" s="150">
        <v>50</v>
      </c>
    </row>
    <row r="694" spans="1:8" ht="24.95" customHeight="1" x14ac:dyDescent="0.2">
      <c r="A694" s="143" t="s">
        <v>446</v>
      </c>
      <c r="B694" s="2" t="s">
        <v>447</v>
      </c>
      <c r="C694" s="158">
        <v>74</v>
      </c>
      <c r="D694" s="152">
        <v>100</v>
      </c>
      <c r="E694" s="152"/>
      <c r="F694" s="153"/>
      <c r="G694" s="154">
        <v>41.047800000000002</v>
      </c>
      <c r="H694" s="150">
        <v>50</v>
      </c>
    </row>
    <row r="695" spans="1:8" ht="24.95" customHeight="1" x14ac:dyDescent="0.2">
      <c r="A695" s="143" t="s">
        <v>448</v>
      </c>
      <c r="B695" s="2" t="s">
        <v>449</v>
      </c>
      <c r="C695" s="158">
        <v>87</v>
      </c>
      <c r="D695" s="152">
        <v>100</v>
      </c>
      <c r="E695" s="152"/>
      <c r="F695" s="153"/>
      <c r="G695" s="154">
        <v>48.258900000000004</v>
      </c>
      <c r="H695" s="150">
        <v>50</v>
      </c>
    </row>
    <row r="696" spans="1:8" ht="24.95" customHeight="1" x14ac:dyDescent="0.2">
      <c r="A696" s="143" t="s">
        <v>418</v>
      </c>
      <c r="B696" s="2" t="s">
        <v>419</v>
      </c>
      <c r="C696" s="158">
        <v>82</v>
      </c>
      <c r="D696" s="152">
        <v>75</v>
      </c>
      <c r="E696" s="152"/>
      <c r="F696" s="153"/>
      <c r="G696" s="154">
        <v>45.485400000000006</v>
      </c>
      <c r="H696" s="150">
        <v>50</v>
      </c>
    </row>
    <row r="697" spans="1:8" ht="24.95" customHeight="1" x14ac:dyDescent="0.2">
      <c r="A697" s="143" t="s">
        <v>1657</v>
      </c>
      <c r="B697" s="2" t="s">
        <v>399</v>
      </c>
      <c r="C697" s="158">
        <v>46</v>
      </c>
      <c r="D697" s="152">
        <v>60</v>
      </c>
      <c r="E697" s="152"/>
      <c r="F697" s="153"/>
      <c r="G697" s="154">
        <v>25.516200000000001</v>
      </c>
      <c r="H697" s="150">
        <v>50</v>
      </c>
    </row>
    <row r="698" spans="1:8" ht="24.95" customHeight="1" x14ac:dyDescent="0.2">
      <c r="A698" s="143" t="s">
        <v>1658</v>
      </c>
      <c r="B698" s="2" t="s">
        <v>1659</v>
      </c>
      <c r="C698" s="158">
        <v>49</v>
      </c>
      <c r="D698" s="152">
        <v>120</v>
      </c>
      <c r="E698" s="152"/>
      <c r="F698" s="153"/>
      <c r="G698" s="154">
        <v>27.180300000000003</v>
      </c>
      <c r="H698" s="150">
        <v>50</v>
      </c>
    </row>
    <row r="699" spans="1:8" ht="24.95" customHeight="1" x14ac:dyDescent="0.2">
      <c r="A699" s="143" t="s">
        <v>437</v>
      </c>
      <c r="B699" s="2" t="s">
        <v>438</v>
      </c>
      <c r="C699" s="158">
        <v>25</v>
      </c>
      <c r="D699" s="152">
        <v>100</v>
      </c>
      <c r="E699" s="152"/>
      <c r="F699" s="153"/>
      <c r="G699" s="154">
        <v>13.867500000000001</v>
      </c>
      <c r="H699" s="150">
        <v>50</v>
      </c>
    </row>
    <row r="700" spans="1:8" ht="24.95" customHeight="1" x14ac:dyDescent="0.2">
      <c r="A700" s="143" t="s">
        <v>1660</v>
      </c>
      <c r="B700" s="2" t="s">
        <v>1661</v>
      </c>
      <c r="C700" s="158">
        <v>7</v>
      </c>
      <c r="D700" s="152">
        <v>105</v>
      </c>
      <c r="E700" s="152"/>
      <c r="F700" s="153"/>
      <c r="G700" s="154">
        <v>3.8829000000000002</v>
      </c>
      <c r="H700" s="150">
        <v>50</v>
      </c>
    </row>
    <row r="701" spans="1:8" ht="24.95" customHeight="1" x14ac:dyDescent="0.2">
      <c r="A701" s="143" t="s">
        <v>432</v>
      </c>
      <c r="B701" s="2" t="s">
        <v>433</v>
      </c>
      <c r="C701" s="158">
        <v>106</v>
      </c>
      <c r="D701" s="152">
        <v>50</v>
      </c>
      <c r="E701" s="152"/>
      <c r="F701" s="153"/>
      <c r="G701" s="154">
        <v>58.798200000000001</v>
      </c>
      <c r="H701" s="150">
        <v>50</v>
      </c>
    </row>
    <row r="702" spans="1:8" ht="24.95" customHeight="1" x14ac:dyDescent="0.2">
      <c r="A702" s="143" t="s">
        <v>1662</v>
      </c>
      <c r="B702" s="2" t="s">
        <v>1663</v>
      </c>
      <c r="C702" s="158">
        <v>5.7</v>
      </c>
      <c r="D702" s="152">
        <v>350</v>
      </c>
      <c r="E702" s="152"/>
      <c r="F702" s="153"/>
      <c r="G702" s="154">
        <v>3.1617900000000003</v>
      </c>
      <c r="H702" s="150">
        <v>50</v>
      </c>
    </row>
    <row r="703" spans="1:8" ht="24.95" customHeight="1" x14ac:dyDescent="0.2">
      <c r="A703" s="143" t="s">
        <v>420</v>
      </c>
      <c r="B703" s="2" t="s">
        <v>421</v>
      </c>
      <c r="C703" s="158">
        <v>11</v>
      </c>
      <c r="D703" s="152">
        <v>720</v>
      </c>
      <c r="E703" s="152"/>
      <c r="F703" s="153"/>
      <c r="G703" s="154">
        <v>6.6187000000000005</v>
      </c>
      <c r="H703" s="150">
        <v>50</v>
      </c>
    </row>
    <row r="704" spans="1:8" ht="24.95" customHeight="1" x14ac:dyDescent="0.2">
      <c r="A704" s="143" t="s">
        <v>1664</v>
      </c>
      <c r="B704" s="2" t="s">
        <v>1665</v>
      </c>
      <c r="C704" s="158">
        <v>945</v>
      </c>
      <c r="D704" s="152">
        <v>8</v>
      </c>
      <c r="E704" s="152"/>
      <c r="F704" s="153"/>
      <c r="G704" s="154">
        <v>524.19150000000002</v>
      </c>
      <c r="H704" s="150">
        <v>30</v>
      </c>
    </row>
    <row r="705" spans="1:8" ht="24.95" customHeight="1" x14ac:dyDescent="0.2">
      <c r="A705" s="143" t="s">
        <v>1666</v>
      </c>
      <c r="B705" s="2" t="s">
        <v>1667</v>
      </c>
      <c r="C705" s="158">
        <v>1100</v>
      </c>
      <c r="D705" s="152">
        <v>8</v>
      </c>
      <c r="E705" s="152"/>
      <c r="F705" s="153"/>
      <c r="G705" s="154">
        <v>610.17000000000007</v>
      </c>
      <c r="H705" s="150">
        <v>30</v>
      </c>
    </row>
    <row r="706" spans="1:8" ht="24.95" customHeight="1" x14ac:dyDescent="0.2">
      <c r="A706" s="143" t="s">
        <v>1668</v>
      </c>
      <c r="B706" s="2" t="s">
        <v>1669</v>
      </c>
      <c r="C706" s="158">
        <v>825</v>
      </c>
      <c r="D706" s="152">
        <v>8</v>
      </c>
      <c r="E706" s="152"/>
      <c r="F706" s="153"/>
      <c r="G706" s="154">
        <v>457.6275</v>
      </c>
      <c r="H706" s="150">
        <v>30</v>
      </c>
    </row>
    <row r="707" spans="1:8" ht="24.95" customHeight="1" x14ac:dyDescent="0.2">
      <c r="A707" s="143" t="s">
        <v>1670</v>
      </c>
      <c r="B707" s="2" t="s">
        <v>1671</v>
      </c>
      <c r="C707" s="158">
        <v>925</v>
      </c>
      <c r="D707" s="152">
        <v>8</v>
      </c>
      <c r="E707" s="152"/>
      <c r="F707" s="153"/>
      <c r="G707" s="154">
        <v>513.09750000000008</v>
      </c>
      <c r="H707" s="150">
        <v>30</v>
      </c>
    </row>
    <row r="708" spans="1:8" ht="24.95" customHeight="1" x14ac:dyDescent="0.2">
      <c r="A708" s="143" t="s">
        <v>1672</v>
      </c>
      <c r="B708" s="2" t="s">
        <v>1673</v>
      </c>
      <c r="C708" s="158">
        <v>1070</v>
      </c>
      <c r="D708" s="152">
        <v>3</v>
      </c>
      <c r="E708" s="152"/>
      <c r="F708" s="153"/>
      <c r="G708" s="154">
        <v>593.529</v>
      </c>
      <c r="H708" s="150">
        <v>30</v>
      </c>
    </row>
    <row r="709" spans="1:8" ht="24.95" customHeight="1" x14ac:dyDescent="0.2">
      <c r="A709" s="143" t="s">
        <v>1674</v>
      </c>
      <c r="B709" s="2" t="s">
        <v>1675</v>
      </c>
      <c r="C709" s="158">
        <v>61</v>
      </c>
      <c r="D709" s="152">
        <v>50</v>
      </c>
      <c r="E709" s="152"/>
      <c r="F709" s="153"/>
      <c r="G709" s="154">
        <v>33.8367</v>
      </c>
      <c r="H709" s="150">
        <v>50</v>
      </c>
    </row>
    <row r="710" spans="1:8" ht="24.95" customHeight="1" x14ac:dyDescent="0.2">
      <c r="A710" s="1" t="s">
        <v>1676</v>
      </c>
      <c r="B710" s="136" t="s">
        <v>397</v>
      </c>
      <c r="C710" s="158">
        <v>157</v>
      </c>
      <c r="D710" s="152">
        <v>30</v>
      </c>
      <c r="E710" s="152"/>
      <c r="F710" s="152"/>
      <c r="G710" s="154">
        <v>87.087900000000005</v>
      </c>
      <c r="H710" s="150">
        <v>50</v>
      </c>
    </row>
    <row r="711" spans="1:8" ht="24.95" customHeight="1" x14ac:dyDescent="0.2">
      <c r="A711" s="1" t="s">
        <v>1677</v>
      </c>
      <c r="B711" s="136" t="s">
        <v>1678</v>
      </c>
      <c r="C711" s="158">
        <v>129</v>
      </c>
      <c r="D711" s="152">
        <v>30</v>
      </c>
      <c r="E711" s="152"/>
      <c r="F711" s="152"/>
      <c r="G711" s="154">
        <v>71.556299999999993</v>
      </c>
      <c r="H711" s="150">
        <v>30</v>
      </c>
    </row>
    <row r="712" spans="1:8" ht="24.95" customHeight="1" x14ac:dyDescent="0.2">
      <c r="A712" s="1" t="s">
        <v>1679</v>
      </c>
      <c r="B712" s="136" t="s">
        <v>1680</v>
      </c>
      <c r="C712" s="158">
        <v>163</v>
      </c>
      <c r="D712" s="152">
        <v>30</v>
      </c>
      <c r="E712" s="152"/>
      <c r="F712" s="152"/>
      <c r="G712" s="154">
        <v>90.4161</v>
      </c>
      <c r="H712" s="150">
        <v>50</v>
      </c>
    </row>
    <row r="713" spans="1:8" ht="24.95" customHeight="1" x14ac:dyDescent="0.2">
      <c r="A713" s="1" t="s">
        <v>1681</v>
      </c>
      <c r="B713" s="2" t="s">
        <v>500</v>
      </c>
      <c r="C713" s="158">
        <v>150</v>
      </c>
      <c r="D713" s="152">
        <v>30</v>
      </c>
      <c r="E713" s="152"/>
      <c r="F713" s="152"/>
      <c r="G713" s="154">
        <v>83.204999999999998</v>
      </c>
      <c r="H713" s="150">
        <v>50</v>
      </c>
    </row>
    <row r="714" spans="1:8" ht="24.95" customHeight="1" x14ac:dyDescent="0.2">
      <c r="A714" s="1" t="s">
        <v>1682</v>
      </c>
      <c r="B714" s="2" t="s">
        <v>1683</v>
      </c>
      <c r="C714" s="158">
        <v>176</v>
      </c>
      <c r="D714" s="152">
        <v>30</v>
      </c>
      <c r="E714" s="152"/>
      <c r="F714" s="152"/>
      <c r="G714" s="154">
        <v>97.627200000000002</v>
      </c>
      <c r="H714" s="150">
        <v>50</v>
      </c>
    </row>
    <row r="715" spans="1:8" ht="24.95" customHeight="1" x14ac:dyDescent="0.2">
      <c r="A715" s="143" t="s">
        <v>1684</v>
      </c>
      <c r="B715" s="136" t="s">
        <v>1685</v>
      </c>
      <c r="C715" s="158">
        <v>165</v>
      </c>
      <c r="D715" s="152">
        <v>30</v>
      </c>
      <c r="E715" s="152"/>
      <c r="F715" s="153"/>
      <c r="G715" s="154">
        <v>91.525500000000008</v>
      </c>
      <c r="H715" s="150">
        <v>50</v>
      </c>
    </row>
    <row r="716" spans="1:8" ht="24.95" customHeight="1" x14ac:dyDescent="0.2">
      <c r="A716" s="143" t="s">
        <v>1686</v>
      </c>
      <c r="B716" s="136" t="s">
        <v>1687</v>
      </c>
      <c r="C716" s="158">
        <v>176</v>
      </c>
      <c r="D716" s="152">
        <v>30</v>
      </c>
      <c r="E716" s="152"/>
      <c r="F716" s="153"/>
      <c r="G716" s="154">
        <v>97.627200000000002</v>
      </c>
      <c r="H716" s="150">
        <v>50</v>
      </c>
    </row>
    <row r="717" spans="1:8" ht="24.95" customHeight="1" x14ac:dyDescent="0.2">
      <c r="A717" s="143" t="s">
        <v>1688</v>
      </c>
      <c r="B717" s="136" t="s">
        <v>557</v>
      </c>
      <c r="C717" s="158">
        <v>158</v>
      </c>
      <c r="D717" s="152">
        <v>30</v>
      </c>
      <c r="E717" s="152"/>
      <c r="F717" s="153"/>
      <c r="G717" s="154">
        <v>87.642600000000002</v>
      </c>
      <c r="H717" s="150">
        <v>50</v>
      </c>
    </row>
    <row r="718" spans="1:8" ht="24.95" customHeight="1" x14ac:dyDescent="0.2">
      <c r="A718" s="143" t="s">
        <v>1689</v>
      </c>
      <c r="B718" s="136" t="s">
        <v>1690</v>
      </c>
      <c r="C718" s="158">
        <v>163</v>
      </c>
      <c r="D718" s="152">
        <v>30</v>
      </c>
      <c r="E718" s="152"/>
      <c r="F718" s="153"/>
      <c r="G718" s="154">
        <v>90.4161</v>
      </c>
      <c r="H718" s="150">
        <v>50</v>
      </c>
    </row>
    <row r="719" spans="1:8" ht="24.95" customHeight="1" x14ac:dyDescent="0.2">
      <c r="A719" s="143" t="s">
        <v>1691</v>
      </c>
      <c r="B719" s="2" t="s">
        <v>1692</v>
      </c>
      <c r="C719" s="158">
        <v>199</v>
      </c>
      <c r="D719" s="152">
        <v>30</v>
      </c>
      <c r="E719" s="152"/>
      <c r="F719" s="153"/>
      <c r="G719" s="154">
        <v>110.3853</v>
      </c>
      <c r="H719" s="150">
        <v>50</v>
      </c>
    </row>
    <row r="720" spans="1:8" ht="24.95" customHeight="1" x14ac:dyDescent="0.2">
      <c r="A720" s="143" t="s">
        <v>1693</v>
      </c>
      <c r="B720" s="2" t="s">
        <v>1694</v>
      </c>
      <c r="C720" s="158">
        <v>235</v>
      </c>
      <c r="D720" s="152">
        <v>30</v>
      </c>
      <c r="E720" s="152"/>
      <c r="F720" s="153"/>
      <c r="G720" s="154">
        <v>130.3545</v>
      </c>
      <c r="H720" s="150">
        <v>50</v>
      </c>
    </row>
    <row r="721" spans="1:8" ht="24.95" customHeight="1" x14ac:dyDescent="0.2">
      <c r="A721" s="143" t="s">
        <v>1695</v>
      </c>
      <c r="B721" s="2" t="s">
        <v>1696</v>
      </c>
      <c r="C721" s="158">
        <v>160</v>
      </c>
      <c r="D721" s="152">
        <v>30</v>
      </c>
      <c r="E721" s="152"/>
      <c r="F721" s="153"/>
      <c r="G721" s="154">
        <v>88.75200000000001</v>
      </c>
      <c r="H721" s="150">
        <v>50</v>
      </c>
    </row>
    <row r="722" spans="1:8" ht="24.95" customHeight="1" x14ac:dyDescent="0.2">
      <c r="A722" s="143" t="s">
        <v>1697</v>
      </c>
      <c r="B722" s="2" t="s">
        <v>1698</v>
      </c>
      <c r="C722" s="158">
        <v>105</v>
      </c>
      <c r="D722" s="152">
        <v>20</v>
      </c>
      <c r="E722" s="152"/>
      <c r="F722" s="153"/>
      <c r="G722" s="154">
        <v>57.844500000000004</v>
      </c>
      <c r="H722" s="150">
        <v>32</v>
      </c>
    </row>
    <row r="723" spans="1:8" ht="24.95" customHeight="1" x14ac:dyDescent="0.2">
      <c r="A723" s="143" t="s">
        <v>1699</v>
      </c>
      <c r="B723" s="2" t="s">
        <v>1700</v>
      </c>
      <c r="C723" s="158">
        <v>58</v>
      </c>
      <c r="D723" s="152">
        <v>40</v>
      </c>
      <c r="E723" s="152"/>
      <c r="F723" s="153"/>
      <c r="G723" s="154">
        <v>31.952200000000001</v>
      </c>
      <c r="H723" s="150">
        <v>32</v>
      </c>
    </row>
    <row r="724" spans="1:8" ht="24.95" customHeight="1" x14ac:dyDescent="0.2">
      <c r="A724" s="143" t="s">
        <v>1701</v>
      </c>
      <c r="B724" s="2" t="s">
        <v>276</v>
      </c>
      <c r="C724" s="158">
        <v>54</v>
      </c>
      <c r="D724" s="152">
        <v>40</v>
      </c>
      <c r="E724" s="152"/>
      <c r="F724" s="153"/>
      <c r="G724" s="154">
        <v>29.7486</v>
      </c>
      <c r="H724" s="150">
        <v>32</v>
      </c>
    </row>
    <row r="725" spans="1:8" ht="24.95" customHeight="1" x14ac:dyDescent="0.2">
      <c r="A725" s="143" t="s">
        <v>1702</v>
      </c>
      <c r="B725" s="2" t="s">
        <v>508</v>
      </c>
      <c r="C725" s="158">
        <v>952</v>
      </c>
      <c r="D725" s="152">
        <v>5</v>
      </c>
      <c r="E725" s="152"/>
      <c r="F725" s="153"/>
      <c r="G725" s="154">
        <v>528.07439999999997</v>
      </c>
      <c r="H725" s="150">
        <v>50</v>
      </c>
    </row>
    <row r="726" spans="1:8" ht="24.95" customHeight="1" x14ac:dyDescent="0.2">
      <c r="A726" s="143" t="s">
        <v>1703</v>
      </c>
      <c r="B726" s="2" t="s">
        <v>1704</v>
      </c>
      <c r="C726" s="158">
        <v>1020</v>
      </c>
      <c r="D726" s="152">
        <v>6</v>
      </c>
      <c r="E726" s="152"/>
      <c r="F726" s="153"/>
      <c r="G726" s="154">
        <v>565.7940000000001</v>
      </c>
      <c r="H726" s="150">
        <v>30</v>
      </c>
    </row>
    <row r="727" spans="1:8" ht="24.95" customHeight="1" x14ac:dyDescent="0.2">
      <c r="A727" s="143" t="s">
        <v>1705</v>
      </c>
      <c r="B727" s="2" t="s">
        <v>1706</v>
      </c>
      <c r="C727" s="158">
        <v>1100</v>
      </c>
      <c r="D727" s="152">
        <v>6</v>
      </c>
      <c r="E727" s="152"/>
      <c r="F727" s="153"/>
      <c r="G727" s="154">
        <v>610.17000000000007</v>
      </c>
      <c r="H727" s="150">
        <v>30</v>
      </c>
    </row>
    <row r="728" spans="1:8" ht="24.95" customHeight="1" x14ac:dyDescent="0.2">
      <c r="A728" s="143" t="s">
        <v>1707</v>
      </c>
      <c r="B728" s="2" t="s">
        <v>1708</v>
      </c>
      <c r="C728" s="158">
        <v>1020</v>
      </c>
      <c r="D728" s="152">
        <v>6</v>
      </c>
      <c r="E728" s="152"/>
      <c r="F728" s="153"/>
      <c r="G728" s="154">
        <v>565.7940000000001</v>
      </c>
      <c r="H728" s="150">
        <v>30</v>
      </c>
    </row>
    <row r="729" spans="1:8" ht="24.95" customHeight="1" x14ac:dyDescent="0.2">
      <c r="A729" s="143" t="s">
        <v>1709</v>
      </c>
      <c r="B729" s="2" t="s">
        <v>1710</v>
      </c>
      <c r="C729" s="158">
        <v>1020</v>
      </c>
      <c r="D729" s="152">
        <v>6</v>
      </c>
      <c r="E729" s="152"/>
      <c r="F729" s="153"/>
      <c r="G729" s="154">
        <v>565.7940000000001</v>
      </c>
      <c r="H729" s="150">
        <v>30</v>
      </c>
    </row>
    <row r="730" spans="1:8" ht="24.95" customHeight="1" x14ac:dyDescent="0.2">
      <c r="A730" s="143" t="s">
        <v>1711</v>
      </c>
      <c r="B730" s="2" t="s">
        <v>1712</v>
      </c>
      <c r="C730" s="158">
        <v>1000</v>
      </c>
      <c r="D730" s="152">
        <v>6</v>
      </c>
      <c r="E730" s="152"/>
      <c r="F730" s="153"/>
      <c r="G730" s="154">
        <v>554.70000000000005</v>
      </c>
      <c r="H730" s="150">
        <v>30</v>
      </c>
    </row>
    <row r="731" spans="1:8" ht="24.95" customHeight="1" x14ac:dyDescent="0.2">
      <c r="A731" s="143" t="s">
        <v>1713</v>
      </c>
      <c r="B731" s="2" t="s">
        <v>1714</v>
      </c>
      <c r="C731" s="158">
        <v>920</v>
      </c>
      <c r="D731" s="152">
        <v>6</v>
      </c>
      <c r="E731" s="152"/>
      <c r="F731" s="153"/>
      <c r="G731" s="154">
        <v>510.32400000000001</v>
      </c>
      <c r="H731" s="150">
        <v>30</v>
      </c>
    </row>
    <row r="732" spans="1:8" ht="24.95" customHeight="1" x14ac:dyDescent="0.2">
      <c r="A732" s="143" t="s">
        <v>1715</v>
      </c>
      <c r="B732" s="2" t="s">
        <v>1716</v>
      </c>
      <c r="C732" s="158">
        <v>1280</v>
      </c>
      <c r="D732" s="152">
        <v>6</v>
      </c>
      <c r="E732" s="152"/>
      <c r="F732" s="153"/>
      <c r="G732" s="154">
        <v>710.01600000000008</v>
      </c>
      <c r="H732" s="150">
        <v>30</v>
      </c>
    </row>
    <row r="733" spans="1:8" ht="24.95" customHeight="1" x14ac:dyDescent="0.2">
      <c r="A733" s="1" t="s">
        <v>1717</v>
      </c>
      <c r="B733" s="2" t="s">
        <v>1718</v>
      </c>
      <c r="C733" s="158">
        <v>1360</v>
      </c>
      <c r="D733" s="152">
        <v>6</v>
      </c>
      <c r="E733" s="152"/>
      <c r="F733" s="153"/>
      <c r="G733" s="154">
        <v>754.39200000000005</v>
      </c>
      <c r="H733" s="150">
        <v>30</v>
      </c>
    </row>
    <row r="734" spans="1:8" ht="24.95" customHeight="1" x14ac:dyDescent="0.2">
      <c r="A734" s="1" t="s">
        <v>1719</v>
      </c>
      <c r="B734" s="2" t="s">
        <v>1720</v>
      </c>
      <c r="C734" s="158">
        <v>870</v>
      </c>
      <c r="D734" s="152">
        <v>6</v>
      </c>
      <c r="E734" s="152"/>
      <c r="F734" s="153"/>
      <c r="G734" s="154">
        <v>482.589</v>
      </c>
      <c r="H734" s="150">
        <v>30</v>
      </c>
    </row>
    <row r="735" spans="1:8" ht="24.95" customHeight="1" x14ac:dyDescent="0.2">
      <c r="A735" s="1" t="s">
        <v>1721</v>
      </c>
      <c r="B735" s="2" t="s">
        <v>1722</v>
      </c>
      <c r="C735" s="158">
        <v>925</v>
      </c>
      <c r="D735" s="152">
        <v>6</v>
      </c>
      <c r="E735" s="152"/>
      <c r="F735" s="153"/>
      <c r="G735" s="154">
        <v>513.09750000000008</v>
      </c>
      <c r="H735" s="150">
        <v>30</v>
      </c>
    </row>
    <row r="736" spans="1:8" ht="24.95" customHeight="1" x14ac:dyDescent="0.2">
      <c r="A736" s="143" t="s">
        <v>1723</v>
      </c>
      <c r="B736" s="2" t="s">
        <v>1724</v>
      </c>
      <c r="C736" s="158">
        <v>850</v>
      </c>
      <c r="D736" s="152">
        <v>6</v>
      </c>
      <c r="E736" s="152"/>
      <c r="F736" s="153"/>
      <c r="G736" s="154">
        <v>471.495</v>
      </c>
      <c r="H736" s="150">
        <v>30</v>
      </c>
    </row>
    <row r="737" spans="1:8" ht="24.95" customHeight="1" x14ac:dyDescent="0.2">
      <c r="A737" s="143" t="s">
        <v>1725</v>
      </c>
      <c r="B737" s="2" t="s">
        <v>1726</v>
      </c>
      <c r="C737" s="158">
        <v>820</v>
      </c>
      <c r="D737" s="152">
        <v>6</v>
      </c>
      <c r="E737" s="152"/>
      <c r="F737" s="153"/>
      <c r="G737" s="154">
        <v>454.85400000000004</v>
      </c>
      <c r="H737" s="150">
        <v>30</v>
      </c>
    </row>
    <row r="738" spans="1:8" ht="24.95" customHeight="1" x14ac:dyDescent="0.2">
      <c r="A738" s="143" t="s">
        <v>279</v>
      </c>
      <c r="B738" s="136" t="s">
        <v>280</v>
      </c>
      <c r="C738" s="158">
        <v>820</v>
      </c>
      <c r="D738" s="152">
        <v>6</v>
      </c>
      <c r="E738" s="152"/>
      <c r="F738" s="153"/>
      <c r="G738" s="154">
        <v>454.85400000000004</v>
      </c>
      <c r="H738" s="150">
        <v>30</v>
      </c>
    </row>
    <row r="739" spans="1:8" ht="24.95" customHeight="1" x14ac:dyDescent="0.2">
      <c r="A739" s="143" t="s">
        <v>281</v>
      </c>
      <c r="B739" s="136" t="s">
        <v>282</v>
      </c>
      <c r="C739" s="158">
        <v>845</v>
      </c>
      <c r="D739" s="152">
        <v>6</v>
      </c>
      <c r="E739" s="152"/>
      <c r="F739" s="153"/>
      <c r="G739" s="154">
        <v>468.72150000000005</v>
      </c>
      <c r="H739" s="150">
        <v>30</v>
      </c>
    </row>
    <row r="740" spans="1:8" ht="24.95" customHeight="1" x14ac:dyDescent="0.2">
      <c r="A740" s="143" t="s">
        <v>283</v>
      </c>
      <c r="B740" s="136" t="s">
        <v>284</v>
      </c>
      <c r="C740" s="158">
        <v>790</v>
      </c>
      <c r="D740" s="152">
        <v>6</v>
      </c>
      <c r="E740" s="152"/>
      <c r="F740" s="153"/>
      <c r="G740" s="154">
        <v>438.21300000000002</v>
      </c>
      <c r="H740" s="150">
        <v>30</v>
      </c>
    </row>
    <row r="741" spans="1:8" ht="24.95" customHeight="1" x14ac:dyDescent="0.2">
      <c r="A741" s="143" t="s">
        <v>285</v>
      </c>
      <c r="B741" s="2" t="s">
        <v>286</v>
      </c>
      <c r="C741" s="158">
        <v>800</v>
      </c>
      <c r="D741" s="152">
        <v>6</v>
      </c>
      <c r="E741" s="152"/>
      <c r="F741" s="153"/>
      <c r="G741" s="154">
        <v>443.76000000000005</v>
      </c>
      <c r="H741" s="150">
        <v>30</v>
      </c>
    </row>
    <row r="742" spans="1:8" ht="24.95" customHeight="1" x14ac:dyDescent="0.2">
      <c r="A742" s="143" t="s">
        <v>1727</v>
      </c>
      <c r="B742" s="136" t="s">
        <v>1728</v>
      </c>
      <c r="C742" s="158">
        <v>890</v>
      </c>
      <c r="D742" s="152">
        <v>6</v>
      </c>
      <c r="E742" s="152"/>
      <c r="F742" s="153"/>
      <c r="G742" s="154">
        <v>493.68300000000005</v>
      </c>
      <c r="H742" s="150">
        <v>30</v>
      </c>
    </row>
    <row r="743" spans="1:8" ht="24.95" customHeight="1" x14ac:dyDescent="0.2">
      <c r="A743" s="143" t="s">
        <v>287</v>
      </c>
      <c r="B743" s="136" t="s">
        <v>288</v>
      </c>
      <c r="C743" s="158">
        <v>1020</v>
      </c>
      <c r="D743" s="152">
        <v>6</v>
      </c>
      <c r="E743" s="152"/>
      <c r="F743" s="153"/>
      <c r="G743" s="154">
        <v>565.7940000000001</v>
      </c>
      <c r="H743" s="150">
        <v>30</v>
      </c>
    </row>
    <row r="744" spans="1:8" ht="24.95" customHeight="1" x14ac:dyDescent="0.2">
      <c r="A744" s="143" t="s">
        <v>1729</v>
      </c>
      <c r="B744" s="143" t="s">
        <v>1730</v>
      </c>
      <c r="C744" s="158">
        <v>1210</v>
      </c>
      <c r="D744" s="152">
        <v>6</v>
      </c>
      <c r="E744" s="152"/>
      <c r="F744" s="153"/>
      <c r="G744" s="154">
        <v>671.18700000000001</v>
      </c>
      <c r="H744" s="150">
        <v>30</v>
      </c>
    </row>
    <row r="745" spans="1:8" ht="24.95" customHeight="1" x14ac:dyDescent="0.2">
      <c r="A745" s="143" t="s">
        <v>1731</v>
      </c>
      <c r="B745" s="143" t="s">
        <v>1732</v>
      </c>
      <c r="C745" s="158">
        <v>1300</v>
      </c>
      <c r="D745" s="152">
        <v>6</v>
      </c>
      <c r="E745" s="152"/>
      <c r="F745" s="153"/>
      <c r="G745" s="154">
        <v>721.11</v>
      </c>
      <c r="H745" s="150">
        <v>30</v>
      </c>
    </row>
    <row r="746" spans="1:8" ht="24.95" customHeight="1" x14ac:dyDescent="0.2">
      <c r="A746" s="143" t="s">
        <v>1733</v>
      </c>
      <c r="B746" s="2" t="s">
        <v>1734</v>
      </c>
      <c r="C746" s="158">
        <v>890</v>
      </c>
      <c r="D746" s="152">
        <v>6</v>
      </c>
      <c r="E746" s="152"/>
      <c r="F746" s="153"/>
      <c r="G746" s="154">
        <v>493.68300000000005</v>
      </c>
      <c r="H746" s="150">
        <v>30</v>
      </c>
    </row>
    <row r="747" spans="1:8" ht="24.95" customHeight="1" x14ac:dyDescent="0.2">
      <c r="A747" s="143" t="s">
        <v>1735</v>
      </c>
      <c r="B747" s="2" t="s">
        <v>1736</v>
      </c>
      <c r="C747" s="158">
        <v>870</v>
      </c>
      <c r="D747" s="152">
        <v>6</v>
      </c>
      <c r="E747" s="152"/>
      <c r="F747" s="153"/>
      <c r="G747" s="154">
        <v>482.589</v>
      </c>
      <c r="H747" s="150">
        <v>30</v>
      </c>
    </row>
    <row r="748" spans="1:8" ht="24.95" customHeight="1" x14ac:dyDescent="0.2">
      <c r="A748" s="1" t="s">
        <v>289</v>
      </c>
      <c r="B748" s="2" t="s">
        <v>290</v>
      </c>
      <c r="C748" s="158">
        <v>850</v>
      </c>
      <c r="D748" s="161">
        <v>6</v>
      </c>
      <c r="E748" s="152"/>
      <c r="G748" s="154">
        <v>471.495</v>
      </c>
      <c r="H748" s="150">
        <v>30</v>
      </c>
    </row>
    <row r="749" spans="1:8" ht="24.95" customHeight="1" x14ac:dyDescent="0.2">
      <c r="A749" s="1" t="s">
        <v>291</v>
      </c>
      <c r="B749" s="2" t="s">
        <v>292</v>
      </c>
      <c r="C749" s="158">
        <v>920</v>
      </c>
      <c r="D749" s="161">
        <v>6</v>
      </c>
      <c r="E749" s="152"/>
      <c r="G749" s="154">
        <v>510.32400000000001</v>
      </c>
      <c r="H749" s="150">
        <v>30</v>
      </c>
    </row>
    <row r="750" spans="1:8" ht="24.95" customHeight="1" x14ac:dyDescent="0.2">
      <c r="A750" s="1" t="s">
        <v>1737</v>
      </c>
      <c r="B750" s="2" t="s">
        <v>277</v>
      </c>
      <c r="C750" s="158">
        <v>920</v>
      </c>
      <c r="D750" s="161">
        <v>6</v>
      </c>
      <c r="E750" s="152"/>
      <c r="G750" s="154">
        <v>510.32400000000001</v>
      </c>
      <c r="H750" s="150">
        <v>30</v>
      </c>
    </row>
    <row r="751" spans="1:8" ht="24.95" customHeight="1" x14ac:dyDescent="0.2">
      <c r="A751" s="1" t="s">
        <v>1738</v>
      </c>
      <c r="B751" s="2" t="s">
        <v>278</v>
      </c>
      <c r="C751" s="158">
        <v>920</v>
      </c>
      <c r="D751" s="161">
        <v>6</v>
      </c>
      <c r="E751" s="152"/>
      <c r="G751" s="154">
        <v>510.32400000000001</v>
      </c>
      <c r="H751" s="150">
        <v>30</v>
      </c>
    </row>
    <row r="752" spans="1:8" ht="24.95" customHeight="1" x14ac:dyDescent="0.2">
      <c r="A752" s="1" t="s">
        <v>333</v>
      </c>
      <c r="B752" s="2" t="s">
        <v>334</v>
      </c>
      <c r="C752" s="158">
        <v>815</v>
      </c>
      <c r="D752" s="161">
        <v>6</v>
      </c>
      <c r="E752" s="152"/>
      <c r="G752" s="154">
        <v>452.08050000000003</v>
      </c>
      <c r="H752" s="150">
        <v>30</v>
      </c>
    </row>
    <row r="753" spans="1:8" ht="24.95" customHeight="1" x14ac:dyDescent="0.2">
      <c r="A753" s="143" t="s">
        <v>335</v>
      </c>
      <c r="B753" s="143" t="s">
        <v>336</v>
      </c>
      <c r="C753" s="158">
        <v>815</v>
      </c>
      <c r="D753" s="152">
        <v>6</v>
      </c>
      <c r="E753" s="152"/>
      <c r="F753" s="153"/>
      <c r="G753" s="154">
        <v>452.08050000000003</v>
      </c>
      <c r="H753" s="150">
        <v>30</v>
      </c>
    </row>
    <row r="754" spans="1:8" ht="24.95" customHeight="1" x14ac:dyDescent="0.2">
      <c r="A754" s="143" t="s">
        <v>1739</v>
      </c>
      <c r="B754" s="143" t="s">
        <v>311</v>
      </c>
      <c r="C754" s="158">
        <v>1020</v>
      </c>
      <c r="D754" s="152">
        <v>6</v>
      </c>
      <c r="E754" s="152"/>
      <c r="F754" s="153"/>
      <c r="G754" s="154">
        <v>565.7940000000001</v>
      </c>
      <c r="H754" s="150">
        <v>30</v>
      </c>
    </row>
    <row r="755" spans="1:8" ht="24.95" customHeight="1" x14ac:dyDescent="0.2">
      <c r="A755" s="143" t="s">
        <v>1740</v>
      </c>
      <c r="B755" s="2" t="s">
        <v>312</v>
      </c>
      <c r="C755" s="158">
        <v>990</v>
      </c>
      <c r="D755" s="152">
        <v>6</v>
      </c>
      <c r="E755" s="152"/>
      <c r="F755" s="153"/>
      <c r="G755" s="154">
        <v>549.15300000000002</v>
      </c>
      <c r="H755" s="150">
        <v>30</v>
      </c>
    </row>
    <row r="756" spans="1:8" ht="24.95" customHeight="1" x14ac:dyDescent="0.2">
      <c r="A756" s="1" t="s">
        <v>1741</v>
      </c>
      <c r="B756" s="136" t="s">
        <v>270</v>
      </c>
      <c r="C756" s="158">
        <v>100</v>
      </c>
      <c r="D756" s="152">
        <v>12</v>
      </c>
      <c r="E756" s="152"/>
      <c r="F756" s="153"/>
      <c r="G756" s="154">
        <v>60.17</v>
      </c>
      <c r="H756" s="150">
        <v>30</v>
      </c>
    </row>
    <row r="757" spans="1:8" ht="24.95" customHeight="1" x14ac:dyDescent="0.2">
      <c r="A757" s="143" t="s">
        <v>1742</v>
      </c>
      <c r="B757" s="2" t="s">
        <v>1743</v>
      </c>
      <c r="C757" s="158">
        <v>135</v>
      </c>
      <c r="D757" s="152">
        <v>12</v>
      </c>
      <c r="E757" s="152"/>
      <c r="F757" s="153"/>
      <c r="G757" s="154">
        <v>81.229500000000002</v>
      </c>
      <c r="H757" s="150">
        <v>30</v>
      </c>
    </row>
    <row r="758" spans="1:8" ht="24.95" customHeight="1" x14ac:dyDescent="0.2">
      <c r="A758" s="2" t="s">
        <v>1744</v>
      </c>
      <c r="B758" s="2" t="s">
        <v>1745</v>
      </c>
      <c r="C758" s="158">
        <v>190</v>
      </c>
      <c r="D758" s="152">
        <v>6</v>
      </c>
      <c r="E758" s="152"/>
      <c r="F758" s="153"/>
      <c r="G758" s="154">
        <v>105.39</v>
      </c>
      <c r="H758" s="150">
        <v>30</v>
      </c>
    </row>
    <row r="759" spans="1:8" ht="24.95" customHeight="1" x14ac:dyDescent="0.2">
      <c r="A759" s="2" t="s">
        <v>258</v>
      </c>
      <c r="B759" s="2" t="s">
        <v>259</v>
      </c>
      <c r="C759" s="158">
        <v>210</v>
      </c>
      <c r="D759" s="152">
        <v>12</v>
      </c>
      <c r="E759" s="152"/>
      <c r="F759" s="153"/>
      <c r="G759" s="154">
        <v>126.357</v>
      </c>
      <c r="H759" s="150">
        <v>30</v>
      </c>
    </row>
    <row r="760" spans="1:8" ht="24.95" customHeight="1" x14ac:dyDescent="0.2">
      <c r="A760" s="2" t="s">
        <v>260</v>
      </c>
      <c r="B760" s="2" t="s">
        <v>261</v>
      </c>
      <c r="C760" s="158">
        <v>222</v>
      </c>
      <c r="D760" s="152">
        <v>12</v>
      </c>
      <c r="E760" s="152"/>
      <c r="F760" s="153"/>
      <c r="G760" s="154">
        <v>133.57740000000001</v>
      </c>
      <c r="H760" s="150">
        <v>30</v>
      </c>
    </row>
    <row r="761" spans="1:8" ht="24.95" customHeight="1" x14ac:dyDescent="0.2">
      <c r="A761" s="2" t="s">
        <v>1746</v>
      </c>
      <c r="B761" s="2" t="s">
        <v>268</v>
      </c>
      <c r="C761" s="158">
        <v>110</v>
      </c>
      <c r="D761" s="152">
        <v>12</v>
      </c>
      <c r="E761" s="152"/>
      <c r="F761" s="153"/>
      <c r="G761" s="154">
        <v>66.187000000000012</v>
      </c>
      <c r="H761" s="150">
        <v>30</v>
      </c>
    </row>
    <row r="762" spans="1:8" ht="24.95" customHeight="1" x14ac:dyDescent="0.2">
      <c r="A762" s="2" t="s">
        <v>262</v>
      </c>
      <c r="B762" s="2" t="s">
        <v>263</v>
      </c>
      <c r="C762" s="158">
        <v>112</v>
      </c>
      <c r="D762" s="152">
        <v>12</v>
      </c>
      <c r="E762" s="152"/>
      <c r="F762" s="153"/>
      <c r="G762" s="154">
        <v>67.3904</v>
      </c>
      <c r="H762" s="150">
        <v>30</v>
      </c>
    </row>
    <row r="763" spans="1:8" ht="24.95" customHeight="1" x14ac:dyDescent="0.2">
      <c r="A763" s="2" t="s">
        <v>266</v>
      </c>
      <c r="B763" s="2" t="s">
        <v>267</v>
      </c>
      <c r="C763" s="158">
        <v>95</v>
      </c>
      <c r="D763" s="152">
        <v>12</v>
      </c>
      <c r="E763" s="152"/>
      <c r="F763" s="153"/>
      <c r="G763" s="154">
        <v>57.161500000000004</v>
      </c>
      <c r="H763" s="150">
        <v>30</v>
      </c>
    </row>
    <row r="764" spans="1:8" ht="24.95" customHeight="1" x14ac:dyDescent="0.2">
      <c r="A764" s="2" t="s">
        <v>1747</v>
      </c>
      <c r="B764" s="2" t="s">
        <v>273</v>
      </c>
      <c r="C764" s="158">
        <v>75</v>
      </c>
      <c r="D764" s="152">
        <v>50</v>
      </c>
      <c r="E764" s="152"/>
      <c r="F764" s="153"/>
      <c r="G764" s="154">
        <v>45.127499999999998</v>
      </c>
      <c r="H764" s="150">
        <v>30</v>
      </c>
    </row>
    <row r="765" spans="1:8" ht="24.95" customHeight="1" x14ac:dyDescent="0.2">
      <c r="A765" s="2" t="s">
        <v>1748</v>
      </c>
      <c r="B765" s="2" t="s">
        <v>1749</v>
      </c>
      <c r="C765" s="158">
        <v>52</v>
      </c>
      <c r="D765" s="152">
        <v>250</v>
      </c>
      <c r="E765" s="152"/>
      <c r="F765" s="153"/>
      <c r="G765" s="154">
        <v>31.288399999999999</v>
      </c>
      <c r="H765" s="150">
        <v>30</v>
      </c>
    </row>
    <row r="766" spans="1:8" ht="24.95" customHeight="1" x14ac:dyDescent="0.2">
      <c r="A766" s="2" t="s">
        <v>1750</v>
      </c>
      <c r="B766" s="2" t="s">
        <v>1751</v>
      </c>
      <c r="C766" s="158">
        <v>700</v>
      </c>
      <c r="D766" s="152">
        <v>50</v>
      </c>
      <c r="E766" s="152"/>
      <c r="F766" s="153"/>
      <c r="G766" s="154">
        <v>388.29</v>
      </c>
      <c r="H766" s="150">
        <v>30</v>
      </c>
    </row>
    <row r="767" spans="1:8" ht="24.95" customHeight="1" x14ac:dyDescent="0.2">
      <c r="A767" s="2" t="s">
        <v>271</v>
      </c>
      <c r="B767" s="2" t="s">
        <v>272</v>
      </c>
      <c r="C767" s="158">
        <v>140</v>
      </c>
      <c r="D767" s="152">
        <v>50</v>
      </c>
      <c r="E767" s="152"/>
      <c r="F767" s="153"/>
      <c r="G767" s="154">
        <v>84.238</v>
      </c>
      <c r="H767" s="150">
        <v>30</v>
      </c>
    </row>
    <row r="768" spans="1:8" ht="24.95" customHeight="1" x14ac:dyDescent="0.2">
      <c r="A768" s="2" t="s">
        <v>1752</v>
      </c>
      <c r="B768" s="2" t="s">
        <v>1753</v>
      </c>
      <c r="C768" s="158">
        <v>830</v>
      </c>
      <c r="D768" s="152">
        <v>8</v>
      </c>
      <c r="E768" s="152"/>
      <c r="F768" s="153"/>
      <c r="G768" s="154">
        <v>460.40100000000001</v>
      </c>
      <c r="H768" s="150">
        <v>30</v>
      </c>
    </row>
    <row r="769" spans="1:8" ht="24.95" customHeight="1" x14ac:dyDescent="0.2">
      <c r="A769" s="2" t="s">
        <v>586</v>
      </c>
      <c r="B769" s="2" t="s">
        <v>587</v>
      </c>
      <c r="C769" s="158">
        <v>2401</v>
      </c>
      <c r="D769" s="152">
        <v>2</v>
      </c>
      <c r="E769" s="152"/>
      <c r="F769" s="153"/>
      <c r="G769" s="154">
        <v>1331.8347000000001</v>
      </c>
      <c r="H769" s="150">
        <v>60</v>
      </c>
    </row>
    <row r="770" spans="1:8" ht="24.95" customHeight="1" x14ac:dyDescent="0.2">
      <c r="A770" s="2" t="s">
        <v>594</v>
      </c>
      <c r="B770" s="2" t="s">
        <v>595</v>
      </c>
      <c r="C770" s="158">
        <v>2728</v>
      </c>
      <c r="D770" s="152">
        <v>2</v>
      </c>
      <c r="E770" s="152"/>
      <c r="F770" s="153"/>
      <c r="G770" s="154">
        <v>1513.2216000000001</v>
      </c>
      <c r="H770" s="150">
        <v>60</v>
      </c>
    </row>
    <row r="771" spans="1:8" ht="24.95" customHeight="1" x14ac:dyDescent="0.2">
      <c r="A771" s="2" t="s">
        <v>1754</v>
      </c>
      <c r="B771" s="2" t="s">
        <v>1755</v>
      </c>
      <c r="C771" s="158">
        <v>2268</v>
      </c>
      <c r="D771" s="152">
        <v>2</v>
      </c>
      <c r="E771" s="152"/>
      <c r="F771" s="153"/>
      <c r="G771" s="154">
        <v>1258.0596</v>
      </c>
      <c r="H771" s="150">
        <v>60</v>
      </c>
    </row>
    <row r="772" spans="1:8" ht="24.95" customHeight="1" x14ac:dyDescent="0.2">
      <c r="A772" s="143" t="s">
        <v>602</v>
      </c>
      <c r="B772" s="136" t="s">
        <v>603</v>
      </c>
      <c r="C772" s="158">
        <v>2926</v>
      </c>
      <c r="D772" s="152">
        <v>2</v>
      </c>
      <c r="E772" s="152"/>
      <c r="F772" s="153"/>
      <c r="G772" s="154">
        <v>1623.0522000000001</v>
      </c>
      <c r="H772" s="150">
        <v>60</v>
      </c>
    </row>
    <row r="773" spans="1:8" ht="24.95" customHeight="1" x14ac:dyDescent="0.2">
      <c r="A773" s="143" t="s">
        <v>1756</v>
      </c>
      <c r="B773" s="136" t="s">
        <v>1757</v>
      </c>
      <c r="C773" s="158">
        <v>3000</v>
      </c>
      <c r="D773" s="152">
        <v>1</v>
      </c>
      <c r="E773" s="152"/>
      <c r="F773" s="153"/>
      <c r="G773" s="154">
        <v>1664.1000000000001</v>
      </c>
      <c r="H773" s="150">
        <v>60</v>
      </c>
    </row>
    <row r="774" spans="1:8" ht="24.95" customHeight="1" x14ac:dyDescent="0.2">
      <c r="A774" s="143" t="s">
        <v>592</v>
      </c>
      <c r="B774" s="136" t="s">
        <v>593</v>
      </c>
      <c r="C774" s="158">
        <v>2797</v>
      </c>
      <c r="D774" s="152">
        <v>2</v>
      </c>
      <c r="E774" s="152"/>
      <c r="F774" s="153"/>
      <c r="G774" s="154">
        <v>1551.4959000000001</v>
      </c>
      <c r="H774" s="150">
        <v>60</v>
      </c>
    </row>
    <row r="775" spans="1:8" ht="24.95" customHeight="1" x14ac:dyDescent="0.2">
      <c r="A775" s="143" t="s">
        <v>590</v>
      </c>
      <c r="B775" s="136" t="s">
        <v>591</v>
      </c>
      <c r="C775" s="158">
        <v>986</v>
      </c>
      <c r="D775" s="152">
        <v>5</v>
      </c>
      <c r="E775" s="152"/>
      <c r="F775" s="153"/>
      <c r="G775" s="154">
        <v>546.93420000000003</v>
      </c>
      <c r="H775" s="150">
        <v>60</v>
      </c>
    </row>
    <row r="776" spans="1:8" ht="24.95" customHeight="1" x14ac:dyDescent="0.2">
      <c r="A776" s="143" t="s">
        <v>1758</v>
      </c>
      <c r="B776" s="143" t="s">
        <v>1759</v>
      </c>
      <c r="C776" s="158">
        <v>950</v>
      </c>
      <c r="D776" s="152">
        <v>5</v>
      </c>
      <c r="E776" s="152"/>
      <c r="F776" s="153"/>
      <c r="G776" s="154">
        <v>526.96500000000003</v>
      </c>
      <c r="H776" s="150">
        <v>60</v>
      </c>
    </row>
    <row r="777" spans="1:8" ht="24.95" customHeight="1" x14ac:dyDescent="0.2">
      <c r="A777" s="143" t="s">
        <v>1760</v>
      </c>
      <c r="B777" s="143" t="s">
        <v>1761</v>
      </c>
      <c r="C777" s="158">
        <v>1065</v>
      </c>
      <c r="D777" s="152">
        <v>5</v>
      </c>
      <c r="E777" s="152"/>
      <c r="F777" s="153"/>
      <c r="G777" s="154">
        <v>590.75549999999998</v>
      </c>
      <c r="H777" s="150">
        <v>60</v>
      </c>
    </row>
    <row r="778" spans="1:8" ht="24.95" customHeight="1" x14ac:dyDescent="0.2">
      <c r="A778" s="2" t="s">
        <v>605</v>
      </c>
      <c r="B778" s="136" t="s">
        <v>606</v>
      </c>
      <c r="C778" s="158">
        <v>1450</v>
      </c>
      <c r="D778" s="152">
        <v>6</v>
      </c>
      <c r="E778" s="152"/>
      <c r="F778" s="153"/>
      <c r="G778" s="154">
        <v>804.31500000000005</v>
      </c>
      <c r="H778" s="150">
        <v>60</v>
      </c>
    </row>
    <row r="779" spans="1:8" ht="24.95" customHeight="1" x14ac:dyDescent="0.2">
      <c r="A779" s="2" t="s">
        <v>1762</v>
      </c>
      <c r="B779" s="136" t="s">
        <v>1763</v>
      </c>
      <c r="C779" s="158">
        <v>1490</v>
      </c>
      <c r="D779" s="152">
        <v>6</v>
      </c>
      <c r="E779" s="152"/>
      <c r="F779" s="153"/>
      <c r="G779" s="154">
        <v>826.50300000000004</v>
      </c>
      <c r="H779" s="150">
        <v>60</v>
      </c>
    </row>
    <row r="780" spans="1:8" ht="24.95" customHeight="1" x14ac:dyDescent="0.2">
      <c r="A780" s="1" t="s">
        <v>588</v>
      </c>
      <c r="B780" s="2" t="s">
        <v>589</v>
      </c>
      <c r="C780" s="158">
        <v>1400</v>
      </c>
      <c r="D780" s="152">
        <v>6</v>
      </c>
      <c r="E780" s="152"/>
      <c r="F780" s="152"/>
      <c r="G780" s="154">
        <v>776.58</v>
      </c>
      <c r="H780" s="150">
        <v>60</v>
      </c>
    </row>
    <row r="781" spans="1:8" ht="24.95" customHeight="1" x14ac:dyDescent="0.2">
      <c r="A781" s="1" t="s">
        <v>1764</v>
      </c>
      <c r="B781" s="2" t="s">
        <v>1765</v>
      </c>
      <c r="C781" s="158">
        <v>1745</v>
      </c>
      <c r="D781" s="152">
        <v>4</v>
      </c>
      <c r="E781" s="152"/>
      <c r="F781" s="152"/>
      <c r="G781" s="154">
        <v>967.95150000000001</v>
      </c>
      <c r="H781" s="150">
        <v>60</v>
      </c>
    </row>
    <row r="782" spans="1:8" ht="24.95" customHeight="1" x14ac:dyDescent="0.2">
      <c r="A782" s="1" t="s">
        <v>607</v>
      </c>
      <c r="B782" s="2" t="s">
        <v>608</v>
      </c>
      <c r="C782" s="158">
        <v>1150</v>
      </c>
      <c r="D782" s="161">
        <v>2</v>
      </c>
      <c r="E782" s="152"/>
      <c r="F782" s="153"/>
      <c r="G782" s="154">
        <v>637.90500000000009</v>
      </c>
      <c r="H782" s="150">
        <v>60</v>
      </c>
    </row>
    <row r="783" spans="1:8" ht="24.95" customHeight="1" x14ac:dyDescent="0.2">
      <c r="A783" s="1" t="s">
        <v>596</v>
      </c>
      <c r="B783" s="2" t="s">
        <v>597</v>
      </c>
      <c r="C783" s="158">
        <v>1400</v>
      </c>
      <c r="D783" s="161">
        <v>2</v>
      </c>
      <c r="E783" s="152"/>
      <c r="F783" s="153"/>
      <c r="G783" s="154">
        <v>776.58</v>
      </c>
      <c r="H783" s="150">
        <v>60</v>
      </c>
    </row>
    <row r="784" spans="1:8" ht="24.95" customHeight="1" x14ac:dyDescent="0.2">
      <c r="A784" s="1" t="s">
        <v>1766</v>
      </c>
      <c r="B784" s="2" t="s">
        <v>1767</v>
      </c>
      <c r="C784" s="158">
        <v>910</v>
      </c>
      <c r="D784" s="161">
        <v>2</v>
      </c>
      <c r="E784" s="152"/>
      <c r="F784" s="153"/>
      <c r="G784" s="154">
        <v>504.77700000000004</v>
      </c>
      <c r="H784" s="150">
        <v>60</v>
      </c>
    </row>
    <row r="785" spans="1:8" ht="24.95" customHeight="1" x14ac:dyDescent="0.2">
      <c r="A785" s="1" t="s">
        <v>600</v>
      </c>
      <c r="B785" s="2" t="s">
        <v>601</v>
      </c>
      <c r="C785" s="158">
        <v>1150</v>
      </c>
      <c r="D785" s="161">
        <v>2</v>
      </c>
      <c r="E785" s="152"/>
      <c r="F785" s="153"/>
      <c r="G785" s="154">
        <v>637.90500000000009</v>
      </c>
      <c r="H785" s="150">
        <v>60</v>
      </c>
    </row>
    <row r="786" spans="1:8" ht="24.95" customHeight="1" x14ac:dyDescent="0.2">
      <c r="A786" s="1" t="s">
        <v>598</v>
      </c>
      <c r="B786" s="2" t="s">
        <v>599</v>
      </c>
      <c r="C786" s="158">
        <v>1240</v>
      </c>
      <c r="D786" s="161">
        <v>2</v>
      </c>
      <c r="E786" s="152"/>
      <c r="F786" s="153"/>
      <c r="G786" s="154">
        <v>687.82800000000009</v>
      </c>
      <c r="H786" s="150">
        <v>60</v>
      </c>
    </row>
    <row r="787" spans="1:8" ht="24.95" customHeight="1" x14ac:dyDescent="0.2">
      <c r="A787" s="1" t="s">
        <v>1768</v>
      </c>
      <c r="B787" s="2" t="s">
        <v>1769</v>
      </c>
      <c r="C787" s="158">
        <v>1090</v>
      </c>
      <c r="D787" s="161">
        <v>5</v>
      </c>
      <c r="E787" s="152"/>
      <c r="F787" s="153"/>
      <c r="G787" s="154">
        <v>604.62300000000005</v>
      </c>
      <c r="H787" s="150">
        <v>60</v>
      </c>
    </row>
    <row r="788" spans="1:8" ht="24.95" customHeight="1" x14ac:dyDescent="0.2">
      <c r="A788" s="1" t="s">
        <v>1770</v>
      </c>
      <c r="B788" s="2" t="s">
        <v>1771</v>
      </c>
      <c r="C788" s="158">
        <v>1025</v>
      </c>
      <c r="D788" s="161">
        <v>5</v>
      </c>
      <c r="E788" s="152"/>
      <c r="F788" s="153"/>
      <c r="G788" s="154">
        <v>568.56750000000011</v>
      </c>
      <c r="H788" s="150">
        <v>60</v>
      </c>
    </row>
    <row r="789" spans="1:8" ht="24.95" customHeight="1" x14ac:dyDescent="0.2">
      <c r="A789" s="1" t="s">
        <v>1772</v>
      </c>
      <c r="B789" s="2" t="s">
        <v>1773</v>
      </c>
      <c r="C789" s="158">
        <v>1225</v>
      </c>
      <c r="D789" s="161">
        <v>2</v>
      </c>
      <c r="E789" s="152"/>
      <c r="F789" s="153"/>
      <c r="G789" s="154">
        <v>679.50750000000005</v>
      </c>
      <c r="H789" s="150">
        <v>60</v>
      </c>
    </row>
    <row r="790" spans="1:8" ht="24.95" customHeight="1" x14ac:dyDescent="0.2">
      <c r="A790" s="1" t="s">
        <v>1774</v>
      </c>
      <c r="B790" s="2" t="s">
        <v>1775</v>
      </c>
      <c r="C790" s="158">
        <v>1010</v>
      </c>
      <c r="D790" s="161">
        <v>2</v>
      </c>
      <c r="E790" s="152"/>
      <c r="F790" s="153"/>
      <c r="G790" s="154">
        <v>560.24700000000007</v>
      </c>
      <c r="H790" s="150">
        <v>60</v>
      </c>
    </row>
    <row r="791" spans="1:8" ht="24.95" customHeight="1" x14ac:dyDescent="0.2">
      <c r="A791" s="1" t="s">
        <v>1776</v>
      </c>
      <c r="B791" s="2" t="s">
        <v>1777</v>
      </c>
      <c r="C791" s="158">
        <v>1110</v>
      </c>
      <c r="D791" s="161">
        <v>2</v>
      </c>
      <c r="E791" s="152"/>
      <c r="F791" s="153"/>
      <c r="G791" s="154">
        <v>615.7170000000001</v>
      </c>
      <c r="H791" s="150">
        <v>60</v>
      </c>
    </row>
    <row r="792" spans="1:8" ht="24.95" customHeight="1" x14ac:dyDescent="0.2">
      <c r="A792" s="1" t="s">
        <v>1778</v>
      </c>
      <c r="B792" s="2" t="s">
        <v>1779</v>
      </c>
      <c r="C792" s="158">
        <v>950</v>
      </c>
      <c r="D792" s="161">
        <v>5</v>
      </c>
      <c r="E792" s="152"/>
      <c r="F792" s="153"/>
      <c r="G792" s="154">
        <v>526.96500000000003</v>
      </c>
      <c r="H792" s="150">
        <v>60</v>
      </c>
    </row>
    <row r="793" spans="1:8" ht="24.95" customHeight="1" x14ac:dyDescent="0.2">
      <c r="A793" s="1" t="s">
        <v>1780</v>
      </c>
      <c r="B793" s="2" t="s">
        <v>1781</v>
      </c>
      <c r="C793" s="158">
        <v>1500</v>
      </c>
      <c r="D793" s="161">
        <v>2</v>
      </c>
      <c r="E793" s="152"/>
      <c r="F793" s="153"/>
      <c r="G793" s="154">
        <v>832.05000000000007</v>
      </c>
      <c r="H793" s="150">
        <v>60</v>
      </c>
    </row>
    <row r="794" spans="1:8" ht="24.95" customHeight="1" x14ac:dyDescent="0.2">
      <c r="A794" s="1" t="s">
        <v>1782</v>
      </c>
      <c r="B794" s="2" t="s">
        <v>1783</v>
      </c>
      <c r="C794" s="158">
        <v>390</v>
      </c>
      <c r="D794" s="161">
        <v>6</v>
      </c>
      <c r="E794" s="152"/>
      <c r="F794" s="153"/>
      <c r="G794" s="154">
        <v>216.333</v>
      </c>
      <c r="H794" s="150">
        <v>60</v>
      </c>
    </row>
    <row r="795" spans="1:8" ht="24.95" customHeight="1" x14ac:dyDescent="0.2">
      <c r="A795" s="1" t="s">
        <v>1784</v>
      </c>
      <c r="B795" s="2" t="s">
        <v>1785</v>
      </c>
      <c r="C795" s="158">
        <v>2375</v>
      </c>
      <c r="D795" s="161">
        <v>5</v>
      </c>
      <c r="E795" s="152"/>
      <c r="F795" s="153"/>
      <c r="G795" s="154">
        <v>1317.4125000000001</v>
      </c>
      <c r="H795" s="150">
        <v>60</v>
      </c>
    </row>
    <row r="796" spans="1:8" ht="24.95" customHeight="1" x14ac:dyDescent="0.2">
      <c r="A796" s="1" t="s">
        <v>1786</v>
      </c>
      <c r="B796" s="2" t="s">
        <v>1787</v>
      </c>
      <c r="C796" s="158">
        <v>1400</v>
      </c>
      <c r="D796" s="161">
        <v>6</v>
      </c>
      <c r="E796" s="152"/>
      <c r="F796" s="153"/>
      <c r="G796" s="154">
        <v>776.58</v>
      </c>
      <c r="H796" s="150">
        <v>60</v>
      </c>
    </row>
    <row r="797" spans="1:8" ht="24.95" customHeight="1" x14ac:dyDescent="0.2">
      <c r="A797" s="1" t="s">
        <v>1788</v>
      </c>
      <c r="B797" s="2" t="s">
        <v>1789</v>
      </c>
      <c r="C797" s="158">
        <v>1375</v>
      </c>
      <c r="D797" s="152">
        <v>6</v>
      </c>
      <c r="E797" s="152"/>
      <c r="F797" s="153"/>
      <c r="G797" s="154">
        <v>762.71250000000009</v>
      </c>
      <c r="H797" s="150">
        <v>60</v>
      </c>
    </row>
    <row r="798" spans="1:8" ht="24.95" customHeight="1" x14ac:dyDescent="0.2">
      <c r="A798" s="1" t="s">
        <v>1790</v>
      </c>
      <c r="B798" s="2" t="s">
        <v>1791</v>
      </c>
      <c r="C798" s="158">
        <v>1375</v>
      </c>
      <c r="D798" s="152">
        <v>6</v>
      </c>
      <c r="E798" s="152"/>
      <c r="F798" s="153"/>
      <c r="G798" s="154">
        <v>762.71250000000009</v>
      </c>
      <c r="H798" s="150">
        <v>60</v>
      </c>
    </row>
    <row r="799" spans="1:8" ht="24.95" customHeight="1" x14ac:dyDescent="0.2">
      <c r="A799" s="1" t="s">
        <v>1792</v>
      </c>
      <c r="B799" s="2" t="s">
        <v>1793</v>
      </c>
      <c r="C799" s="158">
        <v>1375</v>
      </c>
      <c r="D799" s="152">
        <v>6</v>
      </c>
      <c r="E799" s="152"/>
      <c r="F799" s="153"/>
      <c r="G799" s="154">
        <v>762.71250000000009</v>
      </c>
      <c r="H799" s="150">
        <v>60</v>
      </c>
    </row>
    <row r="800" spans="1:8" ht="24.95" customHeight="1" x14ac:dyDescent="0.2">
      <c r="A800" s="1" t="s">
        <v>1794</v>
      </c>
      <c r="B800" s="2" t="s">
        <v>1795</v>
      </c>
      <c r="C800" s="158">
        <v>1300</v>
      </c>
      <c r="D800" s="152">
        <v>6</v>
      </c>
      <c r="E800" s="152"/>
      <c r="F800" s="153"/>
      <c r="G800" s="154">
        <v>721.11</v>
      </c>
      <c r="H800" s="150">
        <v>60</v>
      </c>
    </row>
    <row r="801" spans="1:8" ht="24.95" customHeight="1" x14ac:dyDescent="0.2">
      <c r="A801" s="1" t="s">
        <v>1796</v>
      </c>
      <c r="B801" s="2" t="s">
        <v>1797</v>
      </c>
      <c r="C801" s="158">
        <v>1410</v>
      </c>
      <c r="D801" s="152">
        <v>6</v>
      </c>
      <c r="E801" s="152"/>
      <c r="F801" s="153"/>
      <c r="G801" s="154">
        <v>782.12700000000007</v>
      </c>
      <c r="H801" s="150">
        <v>60</v>
      </c>
    </row>
    <row r="802" spans="1:8" ht="24.95" customHeight="1" x14ac:dyDescent="0.25">
      <c r="A802" s="1" t="s">
        <v>1798</v>
      </c>
      <c r="B802" s="147" t="s">
        <v>1799</v>
      </c>
      <c r="C802" s="158">
        <v>1410</v>
      </c>
      <c r="D802" s="152">
        <v>6</v>
      </c>
      <c r="E802" s="152"/>
      <c r="F802" s="153"/>
      <c r="G802" s="154">
        <v>782.12700000000007</v>
      </c>
      <c r="H802" s="150">
        <v>60</v>
      </c>
    </row>
    <row r="803" spans="1:8" ht="24.95" customHeight="1" x14ac:dyDescent="0.2">
      <c r="A803" s="1" t="s">
        <v>1800</v>
      </c>
      <c r="B803" s="2" t="s">
        <v>1801</v>
      </c>
      <c r="C803" s="158">
        <v>1130</v>
      </c>
      <c r="D803" s="161">
        <v>6</v>
      </c>
      <c r="E803" s="152"/>
      <c r="F803" s="153"/>
      <c r="G803" s="154">
        <v>626.81100000000004</v>
      </c>
      <c r="H803" s="150">
        <v>60</v>
      </c>
    </row>
    <row r="804" spans="1:8" ht="24.95" customHeight="1" x14ac:dyDescent="0.2">
      <c r="A804" s="1" t="s">
        <v>1802</v>
      </c>
      <c r="B804" s="2" t="s">
        <v>657</v>
      </c>
      <c r="C804" s="158">
        <v>950</v>
      </c>
      <c r="D804" s="161">
        <v>6</v>
      </c>
      <c r="E804" s="152"/>
      <c r="F804" s="153"/>
      <c r="G804" s="154">
        <v>526.96500000000003</v>
      </c>
      <c r="H804" s="150">
        <v>60</v>
      </c>
    </row>
    <row r="805" spans="1:8" ht="24.95" customHeight="1" x14ac:dyDescent="0.2">
      <c r="A805" s="1" t="s">
        <v>1803</v>
      </c>
      <c r="B805" s="2" t="s">
        <v>655</v>
      </c>
      <c r="C805" s="158">
        <v>950</v>
      </c>
      <c r="D805" s="161">
        <v>6</v>
      </c>
      <c r="E805" s="152"/>
      <c r="F805" s="153"/>
      <c r="G805" s="154">
        <v>526.96500000000003</v>
      </c>
      <c r="H805" s="150">
        <v>60</v>
      </c>
    </row>
    <row r="806" spans="1:8" ht="24.95" customHeight="1" x14ac:dyDescent="0.2">
      <c r="A806" s="1" t="s">
        <v>1804</v>
      </c>
      <c r="B806" s="2" t="s">
        <v>656</v>
      </c>
      <c r="C806" s="158">
        <v>925</v>
      </c>
      <c r="D806" s="161">
        <v>6</v>
      </c>
      <c r="E806" s="152"/>
      <c r="F806" s="153"/>
      <c r="G806" s="154">
        <v>513.09750000000008</v>
      </c>
      <c r="H806" s="150">
        <v>60</v>
      </c>
    </row>
    <row r="807" spans="1:8" ht="24.95" customHeight="1" x14ac:dyDescent="0.2">
      <c r="A807" s="1" t="s">
        <v>653</v>
      </c>
      <c r="B807" s="2" t="s">
        <v>654</v>
      </c>
      <c r="C807" s="158">
        <v>1370</v>
      </c>
      <c r="D807" s="161">
        <v>6</v>
      </c>
      <c r="E807" s="152"/>
      <c r="F807" s="153"/>
      <c r="G807" s="154">
        <v>759.93900000000008</v>
      </c>
      <c r="H807" s="150">
        <v>60</v>
      </c>
    </row>
    <row r="808" spans="1:8" ht="24.95" customHeight="1" x14ac:dyDescent="0.2">
      <c r="A808" s="1" t="s">
        <v>651</v>
      </c>
      <c r="B808" s="2" t="s">
        <v>652</v>
      </c>
      <c r="C808" s="158">
        <v>1020</v>
      </c>
      <c r="D808" s="161">
        <v>6</v>
      </c>
      <c r="E808" s="152"/>
      <c r="F808" s="153"/>
      <c r="G808" s="154">
        <v>565.7940000000001</v>
      </c>
      <c r="H808" s="150">
        <v>60</v>
      </c>
    </row>
    <row r="809" spans="1:8" ht="24.95" customHeight="1" x14ac:dyDescent="0.2">
      <c r="A809" s="1" t="s">
        <v>658</v>
      </c>
      <c r="B809" s="2" t="s">
        <v>659</v>
      </c>
      <c r="C809" s="158">
        <v>1730</v>
      </c>
      <c r="D809" s="161">
        <v>6</v>
      </c>
      <c r="E809" s="152"/>
      <c r="F809" s="153"/>
      <c r="G809" s="154">
        <v>959.63100000000009</v>
      </c>
      <c r="H809" s="150">
        <v>60</v>
      </c>
    </row>
    <row r="810" spans="1:8" ht="24.95" customHeight="1" x14ac:dyDescent="0.2">
      <c r="A810" s="1" t="s">
        <v>649</v>
      </c>
      <c r="B810" s="2" t="s">
        <v>650</v>
      </c>
      <c r="C810" s="158">
        <v>1380</v>
      </c>
      <c r="D810" s="161">
        <v>6</v>
      </c>
      <c r="E810" s="152"/>
      <c r="F810" s="153"/>
      <c r="G810" s="154">
        <v>765.48599999999999</v>
      </c>
      <c r="H810" s="150">
        <v>60</v>
      </c>
    </row>
    <row r="811" spans="1:8" ht="24.95" customHeight="1" x14ac:dyDescent="0.2">
      <c r="A811" s="1" t="s">
        <v>1805</v>
      </c>
      <c r="B811" s="2" t="s">
        <v>1806</v>
      </c>
      <c r="C811" s="158">
        <v>1650</v>
      </c>
      <c r="D811" s="161">
        <v>6</v>
      </c>
      <c r="E811" s="152"/>
      <c r="F811" s="153"/>
      <c r="G811" s="154">
        <v>915.255</v>
      </c>
      <c r="H811" s="150">
        <v>60</v>
      </c>
    </row>
    <row r="812" spans="1:8" ht="24.95" customHeight="1" x14ac:dyDescent="0.2">
      <c r="A812" s="1" t="s">
        <v>1807</v>
      </c>
      <c r="B812" s="2" t="s">
        <v>1808</v>
      </c>
      <c r="C812" s="158">
        <v>1410</v>
      </c>
      <c r="D812" s="161">
        <v>6</v>
      </c>
      <c r="E812" s="152"/>
      <c r="F812" s="153"/>
      <c r="G812" s="154">
        <v>782.12700000000007</v>
      </c>
      <c r="H812" s="150">
        <v>60</v>
      </c>
    </row>
    <row r="813" spans="1:8" ht="24.95" customHeight="1" x14ac:dyDescent="0.2">
      <c r="A813" s="1" t="s">
        <v>1809</v>
      </c>
      <c r="B813" s="2" t="s">
        <v>1810</v>
      </c>
      <c r="C813" s="158">
        <v>995</v>
      </c>
      <c r="D813" s="161">
        <v>6</v>
      </c>
      <c r="E813" s="152"/>
      <c r="F813" s="153"/>
      <c r="G813" s="154">
        <v>551.92650000000003</v>
      </c>
      <c r="H813" s="150">
        <v>60</v>
      </c>
    </row>
    <row r="814" spans="1:8" ht="24.95" customHeight="1" x14ac:dyDescent="0.2">
      <c r="A814" s="1" t="s">
        <v>1811</v>
      </c>
      <c r="B814" s="2" t="s">
        <v>1812</v>
      </c>
      <c r="C814" s="158">
        <v>1130</v>
      </c>
      <c r="D814" s="161">
        <v>6</v>
      </c>
      <c r="E814" s="152"/>
      <c r="F814" s="153"/>
      <c r="G814" s="154">
        <v>626.81100000000004</v>
      </c>
      <c r="H814" s="150">
        <v>60</v>
      </c>
    </row>
    <row r="815" spans="1:8" ht="24.95" customHeight="1" x14ac:dyDescent="0.2">
      <c r="A815" s="1" t="s">
        <v>1813</v>
      </c>
      <c r="B815" s="2" t="s">
        <v>1814</v>
      </c>
      <c r="C815" s="158">
        <v>1130</v>
      </c>
      <c r="D815" s="161">
        <v>6</v>
      </c>
      <c r="E815" s="152"/>
      <c r="F815" s="153"/>
      <c r="G815" s="154">
        <v>626.81100000000004</v>
      </c>
      <c r="H815" s="150">
        <v>60</v>
      </c>
    </row>
    <row r="816" spans="1:8" ht="24.95" customHeight="1" x14ac:dyDescent="0.2">
      <c r="A816" s="1" t="s">
        <v>1815</v>
      </c>
      <c r="B816" s="2" t="s">
        <v>1816</v>
      </c>
      <c r="C816" s="158">
        <v>110</v>
      </c>
      <c r="D816" s="161">
        <v>10</v>
      </c>
      <c r="E816" s="152"/>
      <c r="F816" s="153"/>
      <c r="G816" s="154">
        <v>61.017000000000003</v>
      </c>
      <c r="H816" s="150">
        <v>60</v>
      </c>
    </row>
    <row r="817" spans="1:8" ht="24.95" customHeight="1" x14ac:dyDescent="0.2">
      <c r="A817" s="1" t="s">
        <v>517</v>
      </c>
      <c r="B817" s="2" t="s">
        <v>518</v>
      </c>
      <c r="C817" s="158">
        <v>4797</v>
      </c>
      <c r="D817" s="161">
        <v>4</v>
      </c>
      <c r="E817" s="152"/>
      <c r="F817" s="153"/>
      <c r="G817" s="154">
        <v>2660.8959</v>
      </c>
      <c r="H817" s="150">
        <v>50</v>
      </c>
    </row>
    <row r="818" spans="1:8" ht="24.95" customHeight="1" x14ac:dyDescent="0.2">
      <c r="A818" s="1" t="s">
        <v>1817</v>
      </c>
      <c r="B818" s="2" t="s">
        <v>1818</v>
      </c>
      <c r="C818" s="158">
        <v>675</v>
      </c>
      <c r="D818" s="161">
        <v>6</v>
      </c>
      <c r="E818" s="152"/>
      <c r="F818" s="153"/>
      <c r="G818" s="154">
        <v>374.42250000000001</v>
      </c>
      <c r="H818" s="150">
        <v>50</v>
      </c>
    </row>
    <row r="819" spans="1:8" ht="24.95" customHeight="1" x14ac:dyDescent="0.2">
      <c r="A819" s="1" t="s">
        <v>521</v>
      </c>
      <c r="B819" s="2" t="s">
        <v>522</v>
      </c>
      <c r="C819" s="158">
        <v>485</v>
      </c>
      <c r="D819" s="161">
        <v>8</v>
      </c>
      <c r="E819" s="152"/>
      <c r="F819" s="153"/>
      <c r="G819" s="154">
        <v>269.02949999999998</v>
      </c>
      <c r="H819" s="150">
        <v>50</v>
      </c>
    </row>
    <row r="820" spans="1:8" ht="24.95" customHeight="1" x14ac:dyDescent="0.2">
      <c r="A820" s="1" t="s">
        <v>497</v>
      </c>
      <c r="B820" s="2" t="s">
        <v>498</v>
      </c>
      <c r="C820" s="158">
        <v>101</v>
      </c>
      <c r="D820" s="161">
        <v>35</v>
      </c>
      <c r="E820" s="152"/>
      <c r="F820" s="153"/>
      <c r="G820" s="154">
        <v>56.024700000000003</v>
      </c>
      <c r="H820" s="150">
        <v>50</v>
      </c>
    </row>
    <row r="821" spans="1:8" ht="24.95" customHeight="1" x14ac:dyDescent="0.2">
      <c r="A821" s="1" t="s">
        <v>519</v>
      </c>
      <c r="B821" s="2" t="s">
        <v>520</v>
      </c>
      <c r="C821" s="158">
        <v>261</v>
      </c>
      <c r="D821" s="161">
        <v>8</v>
      </c>
      <c r="E821" s="152"/>
      <c r="F821" s="153"/>
      <c r="G821" s="154">
        <v>144.77670000000001</v>
      </c>
      <c r="H821" s="150">
        <v>50</v>
      </c>
    </row>
    <row r="822" spans="1:8" ht="24.95" customHeight="1" x14ac:dyDescent="0.2">
      <c r="A822" s="1" t="s">
        <v>177</v>
      </c>
      <c r="B822" s="2" t="s">
        <v>178</v>
      </c>
      <c r="C822" s="158">
        <v>2320</v>
      </c>
      <c r="D822" s="161">
        <v>2</v>
      </c>
      <c r="E822" s="152"/>
      <c r="F822" s="153"/>
      <c r="G822" s="154">
        <v>1286.904</v>
      </c>
      <c r="H822" s="150">
        <v>30</v>
      </c>
    </row>
    <row r="823" spans="1:8" ht="24.95" customHeight="1" x14ac:dyDescent="0.2">
      <c r="A823" s="1" t="s">
        <v>179</v>
      </c>
      <c r="B823" s="2" t="s">
        <v>180</v>
      </c>
      <c r="C823" s="158">
        <v>2310</v>
      </c>
      <c r="D823" s="161">
        <v>2</v>
      </c>
      <c r="E823" s="152"/>
      <c r="F823" s="153"/>
      <c r="G823" s="154">
        <v>1281.357</v>
      </c>
      <c r="H823" s="150">
        <v>30</v>
      </c>
    </row>
    <row r="824" spans="1:8" ht="24.95" customHeight="1" x14ac:dyDescent="0.2">
      <c r="A824" s="1" t="s">
        <v>1819</v>
      </c>
      <c r="B824" s="2" t="s">
        <v>144</v>
      </c>
      <c r="C824" s="158">
        <v>8200</v>
      </c>
      <c r="D824" s="161">
        <v>1</v>
      </c>
      <c r="E824" s="152"/>
      <c r="F824" s="153"/>
      <c r="G824" s="154">
        <v>4548.5400000000009</v>
      </c>
      <c r="H824" s="150">
        <v>30</v>
      </c>
    </row>
    <row r="825" spans="1:8" ht="24.95" customHeight="1" x14ac:dyDescent="0.2">
      <c r="A825" s="1" t="s">
        <v>1820</v>
      </c>
      <c r="B825" s="2" t="s">
        <v>1821</v>
      </c>
      <c r="C825" s="158">
        <v>5000</v>
      </c>
      <c r="D825" s="161">
        <v>1</v>
      </c>
      <c r="E825" s="152"/>
      <c r="F825" s="153"/>
      <c r="G825" s="154">
        <v>2773.5</v>
      </c>
      <c r="H825" s="150">
        <v>30</v>
      </c>
    </row>
    <row r="826" spans="1:8" ht="24.95" customHeight="1" x14ac:dyDescent="0.2">
      <c r="A826" s="1" t="s">
        <v>116</v>
      </c>
      <c r="B826" s="2" t="s">
        <v>117</v>
      </c>
      <c r="C826" s="158">
        <v>4100</v>
      </c>
      <c r="D826" s="161">
        <v>1</v>
      </c>
      <c r="E826" s="152"/>
      <c r="F826" s="153"/>
      <c r="G826" s="154">
        <v>2274.2700000000004</v>
      </c>
      <c r="H826" s="150">
        <v>30</v>
      </c>
    </row>
    <row r="827" spans="1:8" ht="24.95" customHeight="1" x14ac:dyDescent="0.2">
      <c r="A827" s="1" t="s">
        <v>118</v>
      </c>
      <c r="B827" s="2" t="s">
        <v>119</v>
      </c>
      <c r="C827" s="158">
        <v>4150</v>
      </c>
      <c r="D827" s="161">
        <v>1</v>
      </c>
      <c r="E827" s="152"/>
      <c r="F827" s="153"/>
      <c r="G827" s="154">
        <v>2302.0050000000001</v>
      </c>
      <c r="H827" s="150">
        <v>30</v>
      </c>
    </row>
    <row r="828" spans="1:8" ht="24.95" customHeight="1" x14ac:dyDescent="0.2">
      <c r="A828" s="1" t="s">
        <v>120</v>
      </c>
      <c r="B828" s="2" t="s">
        <v>121</v>
      </c>
      <c r="C828" s="158">
        <v>7200</v>
      </c>
      <c r="D828" s="161">
        <v>1</v>
      </c>
      <c r="E828" s="152"/>
      <c r="F828" s="153"/>
      <c r="G828" s="154">
        <v>3993.84</v>
      </c>
      <c r="H828" s="150">
        <v>30</v>
      </c>
    </row>
    <row r="829" spans="1:8" ht="24.95" customHeight="1" x14ac:dyDescent="0.2">
      <c r="A829" s="1" t="s">
        <v>1822</v>
      </c>
      <c r="B829" s="2" t="s">
        <v>1823</v>
      </c>
      <c r="C829" s="158">
        <v>6750</v>
      </c>
      <c r="D829" s="161">
        <v>1</v>
      </c>
      <c r="E829" s="152"/>
      <c r="F829" s="153"/>
      <c r="G829" s="154">
        <v>3744.2250000000004</v>
      </c>
      <c r="H829" s="150">
        <v>30</v>
      </c>
    </row>
    <row r="830" spans="1:8" ht="24.95" customHeight="1" x14ac:dyDescent="0.2">
      <c r="A830" s="1" t="s">
        <v>122</v>
      </c>
      <c r="B830" s="2" t="s">
        <v>123</v>
      </c>
      <c r="C830" s="158">
        <v>4050</v>
      </c>
      <c r="D830" s="161">
        <v>1</v>
      </c>
      <c r="E830" s="152"/>
      <c r="F830" s="153"/>
      <c r="G830" s="154">
        <v>2246.5349999999999</v>
      </c>
      <c r="H830" s="150">
        <v>30</v>
      </c>
    </row>
    <row r="831" spans="1:8" ht="24.95" customHeight="1" x14ac:dyDescent="0.2">
      <c r="A831" s="1" t="s">
        <v>1824</v>
      </c>
      <c r="B831" s="2" t="s">
        <v>114</v>
      </c>
      <c r="C831" s="158">
        <v>5190</v>
      </c>
      <c r="D831" s="161">
        <v>1</v>
      </c>
      <c r="E831" s="152"/>
      <c r="F831" s="153"/>
      <c r="G831" s="154">
        <v>2878.893</v>
      </c>
      <c r="H831" s="150">
        <v>30</v>
      </c>
    </row>
    <row r="832" spans="1:8" ht="24.95" customHeight="1" x14ac:dyDescent="0.2">
      <c r="A832" s="1" t="s">
        <v>140</v>
      </c>
      <c r="B832" s="2" t="s">
        <v>141</v>
      </c>
      <c r="C832" s="158">
        <v>5000</v>
      </c>
      <c r="D832" s="161">
        <v>1</v>
      </c>
      <c r="E832" s="152"/>
      <c r="F832" s="153"/>
      <c r="G832" s="154">
        <v>2773.5</v>
      </c>
      <c r="H832" s="150">
        <v>30</v>
      </c>
    </row>
    <row r="833" spans="1:8" ht="24.95" customHeight="1" x14ac:dyDescent="0.2">
      <c r="A833" s="1" t="s">
        <v>111</v>
      </c>
      <c r="B833" s="2" t="s">
        <v>112</v>
      </c>
      <c r="C833" s="158">
        <v>5660</v>
      </c>
      <c r="D833" s="161">
        <v>1</v>
      </c>
      <c r="E833" s="152"/>
      <c r="F833" s="153"/>
      <c r="G833" s="154">
        <v>3139.6020000000003</v>
      </c>
      <c r="H833" s="150">
        <v>30</v>
      </c>
    </row>
    <row r="834" spans="1:8" ht="24.95" customHeight="1" x14ac:dyDescent="0.2">
      <c r="A834" s="1" t="s">
        <v>126</v>
      </c>
      <c r="B834" s="2" t="s">
        <v>127</v>
      </c>
      <c r="C834" s="158">
        <v>4270</v>
      </c>
      <c r="D834" s="161">
        <v>1</v>
      </c>
      <c r="E834" s="152"/>
      <c r="F834" s="153"/>
      <c r="G834" s="154">
        <v>2368.5690000000004</v>
      </c>
      <c r="H834" s="150">
        <v>30</v>
      </c>
    </row>
    <row r="835" spans="1:8" ht="24.95" customHeight="1" x14ac:dyDescent="0.2">
      <c r="A835" s="1" t="s">
        <v>128</v>
      </c>
      <c r="B835" s="2" t="s">
        <v>129</v>
      </c>
      <c r="C835" s="158">
        <v>4300</v>
      </c>
      <c r="D835" s="161">
        <v>1</v>
      </c>
      <c r="E835" s="152"/>
      <c r="F835" s="153"/>
      <c r="G835" s="154">
        <v>2385.21</v>
      </c>
      <c r="H835" s="150">
        <v>30</v>
      </c>
    </row>
    <row r="836" spans="1:8" ht="24.95" customHeight="1" x14ac:dyDescent="0.2">
      <c r="A836" s="1" t="s">
        <v>1825</v>
      </c>
      <c r="B836" s="2" t="s">
        <v>1826</v>
      </c>
      <c r="C836" s="158">
        <v>9700</v>
      </c>
      <c r="D836" s="161">
        <v>1</v>
      </c>
      <c r="E836" s="152"/>
      <c r="F836" s="153"/>
      <c r="G836" s="154">
        <v>5380.59</v>
      </c>
      <c r="H836" s="150">
        <v>30</v>
      </c>
    </row>
    <row r="837" spans="1:8" ht="24.95" customHeight="1" x14ac:dyDescent="0.25">
      <c r="A837" s="1" t="s">
        <v>1827</v>
      </c>
      <c r="B837" s="148" t="s">
        <v>1828</v>
      </c>
      <c r="C837" s="158">
        <v>6600</v>
      </c>
      <c r="D837" s="161">
        <v>1</v>
      </c>
      <c r="E837" s="152"/>
      <c r="F837" s="153"/>
      <c r="G837" s="154">
        <v>3661.02</v>
      </c>
      <c r="H837" s="150">
        <v>30</v>
      </c>
    </row>
    <row r="838" spans="1:8" ht="24.95" customHeight="1" x14ac:dyDescent="0.2">
      <c r="A838" s="1" t="s">
        <v>124</v>
      </c>
      <c r="B838" s="2" t="s">
        <v>125</v>
      </c>
      <c r="C838" s="158">
        <v>4560</v>
      </c>
      <c r="D838" s="161">
        <v>1</v>
      </c>
      <c r="E838" s="152"/>
      <c r="F838" s="153"/>
      <c r="G838" s="154">
        <v>2529.4319999999998</v>
      </c>
      <c r="H838" s="150">
        <v>30</v>
      </c>
    </row>
    <row r="839" spans="1:8" ht="24.95" customHeight="1" x14ac:dyDescent="0.2">
      <c r="A839" s="1" t="s">
        <v>1829</v>
      </c>
      <c r="B839" s="2" t="s">
        <v>1830</v>
      </c>
      <c r="C839" s="158">
        <v>6400</v>
      </c>
      <c r="D839" s="161">
        <v>1</v>
      </c>
      <c r="E839" s="152"/>
      <c r="F839" s="153"/>
      <c r="G839" s="154">
        <v>3550.0800000000004</v>
      </c>
      <c r="H839" s="150">
        <v>30</v>
      </c>
    </row>
    <row r="840" spans="1:8" ht="24.95" customHeight="1" x14ac:dyDescent="0.2">
      <c r="A840" s="1" t="s">
        <v>1831</v>
      </c>
      <c r="B840" s="2" t="s">
        <v>1832</v>
      </c>
      <c r="C840" s="158">
        <v>30000</v>
      </c>
      <c r="D840" s="161">
        <v>1</v>
      </c>
      <c r="E840" s="152"/>
      <c r="F840" s="153"/>
      <c r="G840" s="154">
        <v>16641</v>
      </c>
      <c r="H840" s="150">
        <v>30</v>
      </c>
    </row>
    <row r="841" spans="1:8" ht="24.95" customHeight="1" x14ac:dyDescent="0.2">
      <c r="A841" s="1" t="s">
        <v>1833</v>
      </c>
      <c r="B841" s="2" t="s">
        <v>1834</v>
      </c>
      <c r="C841" s="158">
        <v>32000</v>
      </c>
      <c r="D841" s="161">
        <v>1</v>
      </c>
      <c r="E841" s="152"/>
      <c r="F841" s="153"/>
      <c r="G841" s="154">
        <v>17750.400000000001</v>
      </c>
      <c r="H841" s="150">
        <v>30</v>
      </c>
    </row>
    <row r="842" spans="1:8" ht="24.95" customHeight="1" x14ac:dyDescent="0.2">
      <c r="A842" s="1" t="s">
        <v>236</v>
      </c>
      <c r="B842" s="2" t="s">
        <v>237</v>
      </c>
      <c r="C842" s="158">
        <v>610</v>
      </c>
      <c r="D842" s="161">
        <v>6</v>
      </c>
      <c r="E842" s="152"/>
      <c r="F842" s="153"/>
      <c r="G842" s="154">
        <v>338.36700000000002</v>
      </c>
      <c r="H842" s="150">
        <v>31</v>
      </c>
    </row>
    <row r="843" spans="1:8" ht="24.95" customHeight="1" x14ac:dyDescent="0.2">
      <c r="A843" s="1" t="s">
        <v>226</v>
      </c>
      <c r="B843" s="2" t="s">
        <v>227</v>
      </c>
      <c r="C843" s="158">
        <v>570</v>
      </c>
      <c r="D843" s="161">
        <v>6</v>
      </c>
      <c r="E843" s="152"/>
      <c r="F843" s="153"/>
      <c r="G843" s="154">
        <v>316.17899999999997</v>
      </c>
      <c r="H843" s="150">
        <v>31</v>
      </c>
    </row>
    <row r="844" spans="1:8" ht="24.95" customHeight="1" x14ac:dyDescent="0.2">
      <c r="A844" s="1" t="s">
        <v>1835</v>
      </c>
      <c r="B844" s="2" t="s">
        <v>1836</v>
      </c>
      <c r="C844" s="158">
        <v>745</v>
      </c>
      <c r="D844" s="161">
        <v>6</v>
      </c>
      <c r="E844" s="152"/>
      <c r="F844" s="153"/>
      <c r="G844" s="154">
        <v>413.25150000000002</v>
      </c>
      <c r="H844" s="150">
        <v>31</v>
      </c>
    </row>
    <row r="845" spans="1:8" ht="24.95" customHeight="1" x14ac:dyDescent="0.2">
      <c r="A845" s="1" t="s">
        <v>1837</v>
      </c>
      <c r="B845" s="2" t="s">
        <v>240</v>
      </c>
      <c r="C845" s="158">
        <v>760</v>
      </c>
      <c r="D845" s="161">
        <v>6</v>
      </c>
      <c r="E845" s="152"/>
      <c r="F845" s="153"/>
      <c r="G845" s="154">
        <v>421.572</v>
      </c>
      <c r="H845" s="150">
        <v>31</v>
      </c>
    </row>
    <row r="846" spans="1:8" ht="24.95" customHeight="1" x14ac:dyDescent="0.2">
      <c r="A846" s="1" t="s">
        <v>228</v>
      </c>
      <c r="B846" s="2" t="s">
        <v>229</v>
      </c>
      <c r="C846" s="158">
        <v>655</v>
      </c>
      <c r="D846" s="161">
        <v>6</v>
      </c>
      <c r="E846" s="152"/>
      <c r="F846" s="153"/>
      <c r="G846" s="154">
        <v>363.32850000000002</v>
      </c>
      <c r="H846" s="150">
        <v>31</v>
      </c>
    </row>
    <row r="847" spans="1:8" ht="24.95" customHeight="1" x14ac:dyDescent="0.25">
      <c r="A847" s="1" t="s">
        <v>230</v>
      </c>
      <c r="B847" s="148" t="s">
        <v>231</v>
      </c>
      <c r="C847" s="158">
        <v>770</v>
      </c>
      <c r="D847" s="161">
        <v>6</v>
      </c>
      <c r="E847" s="152"/>
      <c r="F847" s="153"/>
      <c r="G847" s="154">
        <v>427.11900000000003</v>
      </c>
      <c r="H847" s="150">
        <v>31</v>
      </c>
    </row>
    <row r="848" spans="1:8" ht="24.95" customHeight="1" x14ac:dyDescent="0.25">
      <c r="A848" s="1" t="s">
        <v>1838</v>
      </c>
      <c r="B848" s="148" t="s">
        <v>1839</v>
      </c>
      <c r="C848" s="158">
        <v>900</v>
      </c>
      <c r="D848" s="161">
        <v>6</v>
      </c>
      <c r="E848" s="152"/>
      <c r="F848" s="153"/>
      <c r="G848" s="154">
        <v>499.23</v>
      </c>
      <c r="H848" s="150">
        <v>31</v>
      </c>
    </row>
    <row r="849" spans="1:8" ht="24.95" customHeight="1" x14ac:dyDescent="0.2">
      <c r="A849" s="1" t="s">
        <v>1840</v>
      </c>
      <c r="B849" s="2" t="s">
        <v>1841</v>
      </c>
      <c r="C849" s="158">
        <v>875</v>
      </c>
      <c r="D849" s="161">
        <v>6</v>
      </c>
      <c r="E849" s="152"/>
      <c r="F849" s="153"/>
      <c r="G849" s="154">
        <v>485.36250000000001</v>
      </c>
      <c r="H849" s="150">
        <v>30</v>
      </c>
    </row>
    <row r="850" spans="1:8" ht="24.95" customHeight="1" x14ac:dyDescent="0.2">
      <c r="A850" s="1" t="s">
        <v>183</v>
      </c>
      <c r="B850" s="2" t="s">
        <v>184</v>
      </c>
      <c r="C850" s="158">
        <v>4450</v>
      </c>
      <c r="D850" s="161">
        <v>2</v>
      </c>
      <c r="E850" s="152"/>
      <c r="F850" s="153"/>
      <c r="G850" s="154">
        <v>2468.415</v>
      </c>
      <c r="H850" s="150">
        <v>30</v>
      </c>
    </row>
    <row r="851" spans="1:8" ht="24.95" customHeight="1" x14ac:dyDescent="0.2">
      <c r="A851" s="1" t="s">
        <v>181</v>
      </c>
      <c r="B851" s="2" t="s">
        <v>182</v>
      </c>
      <c r="C851" s="158">
        <v>4580</v>
      </c>
      <c r="D851" s="161">
        <v>2</v>
      </c>
      <c r="E851" s="152"/>
      <c r="F851" s="153"/>
      <c r="G851" s="154">
        <v>2540.5259999999998</v>
      </c>
      <c r="H851" s="150">
        <v>30</v>
      </c>
    </row>
    <row r="852" spans="1:8" ht="24.95" customHeight="1" x14ac:dyDescent="0.2">
      <c r="A852" s="1" t="s">
        <v>185</v>
      </c>
      <c r="B852" s="2" t="s">
        <v>186</v>
      </c>
      <c r="C852" s="158">
        <v>2415</v>
      </c>
      <c r="D852" s="161">
        <v>2</v>
      </c>
      <c r="E852" s="152"/>
      <c r="F852" s="153"/>
      <c r="G852" s="154">
        <v>1339.6005</v>
      </c>
      <c r="H852" s="150">
        <v>30</v>
      </c>
    </row>
    <row r="853" spans="1:8" ht="24.95" customHeight="1" x14ac:dyDescent="0.2">
      <c r="A853" s="1" t="s">
        <v>187</v>
      </c>
      <c r="B853" s="2" t="s">
        <v>188</v>
      </c>
      <c r="C853" s="158">
        <v>2420</v>
      </c>
      <c r="D853" s="161">
        <v>2</v>
      </c>
      <c r="E853" s="152"/>
      <c r="F853" s="153"/>
      <c r="G853" s="154">
        <v>1342.374</v>
      </c>
      <c r="H853" s="150">
        <v>30</v>
      </c>
    </row>
    <row r="854" spans="1:8" ht="24.95" customHeight="1" x14ac:dyDescent="0.2">
      <c r="A854" s="1" t="s">
        <v>165</v>
      </c>
      <c r="B854" s="2" t="s">
        <v>166</v>
      </c>
      <c r="C854" s="158">
        <v>1850</v>
      </c>
      <c r="D854" s="161">
        <v>2</v>
      </c>
      <c r="E854" s="152"/>
      <c r="F854" s="153"/>
      <c r="G854" s="154">
        <v>1026.1950000000002</v>
      </c>
      <c r="H854" s="150">
        <v>30</v>
      </c>
    </row>
    <row r="855" spans="1:8" ht="24.95" customHeight="1" x14ac:dyDescent="0.2">
      <c r="A855" s="1" t="s">
        <v>167</v>
      </c>
      <c r="B855" s="2" t="s">
        <v>168</v>
      </c>
      <c r="C855" s="158">
        <v>1850</v>
      </c>
      <c r="D855" s="161">
        <v>2</v>
      </c>
      <c r="E855" s="152"/>
      <c r="F855" s="153"/>
      <c r="G855" s="154">
        <v>1026.1950000000002</v>
      </c>
      <c r="H855" s="150">
        <v>30</v>
      </c>
    </row>
    <row r="856" spans="1:8" ht="24.95" customHeight="1" x14ac:dyDescent="0.2">
      <c r="A856" s="1" t="s">
        <v>209</v>
      </c>
      <c r="B856" s="2" t="s">
        <v>210</v>
      </c>
      <c r="C856" s="158">
        <v>2280</v>
      </c>
      <c r="D856" s="161">
        <v>2</v>
      </c>
      <c r="E856" s="152"/>
      <c r="F856" s="153"/>
      <c r="G856" s="154">
        <v>1264.7159999999999</v>
      </c>
      <c r="H856" s="150">
        <v>30</v>
      </c>
    </row>
    <row r="857" spans="1:8" ht="24.95" customHeight="1" x14ac:dyDescent="0.2">
      <c r="A857" s="1" t="s">
        <v>211</v>
      </c>
      <c r="B857" s="2" t="s">
        <v>212</v>
      </c>
      <c r="C857" s="158">
        <v>2320</v>
      </c>
      <c r="D857" s="161">
        <v>2</v>
      </c>
      <c r="E857" s="152"/>
      <c r="F857" s="153"/>
      <c r="G857" s="154">
        <v>1286.904</v>
      </c>
      <c r="H857" s="150">
        <v>30</v>
      </c>
    </row>
    <row r="858" spans="1:8" ht="24.95" customHeight="1" x14ac:dyDescent="0.2">
      <c r="A858" s="1" t="s">
        <v>201</v>
      </c>
      <c r="B858" s="2" t="s">
        <v>202</v>
      </c>
      <c r="C858" s="158">
        <v>2100</v>
      </c>
      <c r="D858" s="161">
        <v>2</v>
      </c>
      <c r="E858" s="152"/>
      <c r="F858" s="153"/>
      <c r="G858" s="154">
        <v>1164.8699999999999</v>
      </c>
      <c r="H858" s="150">
        <v>30</v>
      </c>
    </row>
    <row r="859" spans="1:8" ht="24.95" customHeight="1" x14ac:dyDescent="0.2">
      <c r="A859" s="1" t="s">
        <v>203</v>
      </c>
      <c r="B859" s="2" t="s">
        <v>204</v>
      </c>
      <c r="C859" s="158">
        <v>2100</v>
      </c>
      <c r="D859" s="161">
        <v>2</v>
      </c>
      <c r="E859" s="152"/>
      <c r="F859" s="153"/>
      <c r="G859" s="154">
        <v>1164.8699999999999</v>
      </c>
      <c r="H859" s="150">
        <v>30</v>
      </c>
    </row>
    <row r="860" spans="1:8" ht="24.95" customHeight="1" x14ac:dyDescent="0.2">
      <c r="A860" s="1" t="s">
        <v>205</v>
      </c>
      <c r="B860" s="2" t="s">
        <v>206</v>
      </c>
      <c r="C860" s="158">
        <v>2200</v>
      </c>
      <c r="D860" s="161">
        <v>2</v>
      </c>
      <c r="E860" s="152"/>
      <c r="F860" s="153"/>
      <c r="G860" s="154">
        <v>1220.3400000000001</v>
      </c>
      <c r="H860" s="150">
        <v>30</v>
      </c>
    </row>
    <row r="861" spans="1:8" ht="24.95" customHeight="1" x14ac:dyDescent="0.2">
      <c r="A861" s="1" t="s">
        <v>207</v>
      </c>
      <c r="B861" s="2" t="s">
        <v>208</v>
      </c>
      <c r="C861" s="158">
        <v>2290</v>
      </c>
      <c r="D861" s="161">
        <v>2</v>
      </c>
      <c r="E861" s="152"/>
      <c r="F861" s="153"/>
      <c r="G861" s="154">
        <v>1270.2629999999999</v>
      </c>
      <c r="H861" s="150">
        <v>30</v>
      </c>
    </row>
    <row r="862" spans="1:8" ht="24.95" customHeight="1" x14ac:dyDescent="0.2">
      <c r="A862" s="1" t="s">
        <v>197</v>
      </c>
      <c r="B862" s="2" t="s">
        <v>198</v>
      </c>
      <c r="C862" s="158">
        <v>2290</v>
      </c>
      <c r="D862" s="161">
        <v>2</v>
      </c>
      <c r="E862" s="152"/>
      <c r="F862" s="153"/>
      <c r="G862" s="154">
        <v>1270.2629999999999</v>
      </c>
      <c r="H862" s="150">
        <v>30</v>
      </c>
    </row>
    <row r="863" spans="1:8" ht="24.95" customHeight="1" x14ac:dyDescent="0.2">
      <c r="A863" s="1" t="s">
        <v>199</v>
      </c>
      <c r="B863" s="2" t="s">
        <v>200</v>
      </c>
      <c r="C863" s="158">
        <v>2290</v>
      </c>
      <c r="D863" s="161">
        <v>2</v>
      </c>
      <c r="E863" s="152"/>
      <c r="F863" s="153"/>
      <c r="G863" s="154">
        <v>1270.2629999999999</v>
      </c>
      <c r="H863" s="150">
        <v>30</v>
      </c>
    </row>
    <row r="864" spans="1:8" ht="24.95" customHeight="1" x14ac:dyDescent="0.2">
      <c r="A864" s="1" t="s">
        <v>189</v>
      </c>
      <c r="B864" s="2" t="s">
        <v>190</v>
      </c>
      <c r="C864" s="158">
        <v>2420</v>
      </c>
      <c r="D864" s="161">
        <v>2</v>
      </c>
      <c r="E864" s="152"/>
      <c r="F864" s="153"/>
      <c r="G864" s="154">
        <v>1342.374</v>
      </c>
      <c r="H864" s="150">
        <v>30</v>
      </c>
    </row>
    <row r="865" spans="1:8" ht="24.95" customHeight="1" x14ac:dyDescent="0.2">
      <c r="A865" s="1" t="s">
        <v>191</v>
      </c>
      <c r="B865" s="2" t="s">
        <v>192</v>
      </c>
      <c r="C865" s="158">
        <v>2420</v>
      </c>
      <c r="D865" s="161">
        <v>2</v>
      </c>
      <c r="E865" s="152"/>
      <c r="F865" s="153"/>
      <c r="G865" s="154">
        <v>1342.374</v>
      </c>
      <c r="H865" s="150">
        <v>30</v>
      </c>
    </row>
    <row r="866" spans="1:8" ht="24.95" customHeight="1" x14ac:dyDescent="0.2">
      <c r="A866" s="1" t="s">
        <v>193</v>
      </c>
      <c r="B866" s="2" t="s">
        <v>194</v>
      </c>
      <c r="C866" s="158">
        <v>2290</v>
      </c>
      <c r="D866" s="161">
        <v>2</v>
      </c>
      <c r="E866" s="152"/>
      <c r="F866" s="153"/>
      <c r="G866" s="154">
        <v>1270.2629999999999</v>
      </c>
      <c r="H866" s="150">
        <v>30</v>
      </c>
    </row>
    <row r="867" spans="1:8" ht="24.95" customHeight="1" x14ac:dyDescent="0.2">
      <c r="A867" s="1" t="s">
        <v>195</v>
      </c>
      <c r="B867" s="2" t="s">
        <v>196</v>
      </c>
      <c r="C867" s="158">
        <v>2290</v>
      </c>
      <c r="D867" s="161">
        <v>2</v>
      </c>
      <c r="E867" s="152"/>
      <c r="F867" s="153"/>
      <c r="G867" s="154">
        <v>1270.2629999999999</v>
      </c>
      <c r="H867" s="150">
        <v>30</v>
      </c>
    </row>
    <row r="868" spans="1:8" ht="24.95" customHeight="1" x14ac:dyDescent="0.2">
      <c r="A868" s="1" t="s">
        <v>1842</v>
      </c>
      <c r="B868" s="2" t="s">
        <v>1843</v>
      </c>
      <c r="C868" s="158">
        <v>810</v>
      </c>
      <c r="D868" s="161">
        <v>3</v>
      </c>
      <c r="E868" s="152"/>
      <c r="F868" s="153"/>
      <c r="G868" s="154">
        <v>449.30700000000002</v>
      </c>
      <c r="H868" s="150">
        <v>30</v>
      </c>
    </row>
    <row r="869" spans="1:8" ht="24.95" customHeight="1" x14ac:dyDescent="0.25">
      <c r="A869" s="1" t="s">
        <v>1844</v>
      </c>
      <c r="B869" s="147" t="s">
        <v>1845</v>
      </c>
      <c r="C869" s="158">
        <v>825</v>
      </c>
      <c r="D869" s="161">
        <v>3</v>
      </c>
      <c r="E869" s="152"/>
      <c r="F869" s="153"/>
      <c r="G869" s="154">
        <v>457.6275</v>
      </c>
      <c r="H869" s="150">
        <v>30</v>
      </c>
    </row>
    <row r="870" spans="1:8" ht="24.95" customHeight="1" x14ac:dyDescent="0.25">
      <c r="A870" s="1" t="s">
        <v>1846</v>
      </c>
      <c r="B870" s="147" t="s">
        <v>1847</v>
      </c>
      <c r="C870" s="158">
        <v>930</v>
      </c>
      <c r="D870" s="161">
        <v>8</v>
      </c>
      <c r="E870" s="152"/>
      <c r="F870" s="153"/>
      <c r="G870" s="154">
        <v>515.87100000000009</v>
      </c>
      <c r="H870" s="150">
        <v>30</v>
      </c>
    </row>
    <row r="871" spans="1:8" ht="24.95" customHeight="1" x14ac:dyDescent="0.25">
      <c r="A871" s="1" t="s">
        <v>338</v>
      </c>
      <c r="B871" s="147" t="s">
        <v>339</v>
      </c>
      <c r="C871" s="158">
        <v>900</v>
      </c>
      <c r="D871" s="161">
        <v>8</v>
      </c>
      <c r="E871" s="152"/>
      <c r="F871" s="153"/>
      <c r="G871" s="154">
        <v>499.23</v>
      </c>
      <c r="H871" s="150">
        <v>30</v>
      </c>
    </row>
    <row r="872" spans="1:8" ht="24.95" customHeight="1" x14ac:dyDescent="0.25">
      <c r="A872" s="1" t="s">
        <v>1848</v>
      </c>
      <c r="B872" s="147" t="s">
        <v>1849</v>
      </c>
      <c r="C872" s="158">
        <v>2050</v>
      </c>
      <c r="D872" s="161">
        <v>3</v>
      </c>
      <c r="E872" s="152"/>
      <c r="F872" s="153"/>
      <c r="G872" s="154">
        <v>1137.1350000000002</v>
      </c>
      <c r="H872" s="150">
        <v>30</v>
      </c>
    </row>
    <row r="873" spans="1:8" ht="24.95" customHeight="1" x14ac:dyDescent="0.2">
      <c r="A873" s="1" t="s">
        <v>293</v>
      </c>
      <c r="B873" s="2" t="s">
        <v>294</v>
      </c>
      <c r="C873" s="158">
        <v>800</v>
      </c>
      <c r="D873" s="161">
        <v>6</v>
      </c>
      <c r="E873" s="152"/>
      <c r="F873" s="153"/>
      <c r="G873" s="154">
        <v>443.76000000000005</v>
      </c>
      <c r="H873" s="150">
        <v>30</v>
      </c>
    </row>
    <row r="874" spans="1:8" ht="24.95" customHeight="1" x14ac:dyDescent="0.25">
      <c r="A874" s="1" t="s">
        <v>295</v>
      </c>
      <c r="B874" s="147" t="s">
        <v>296</v>
      </c>
      <c r="C874" s="158">
        <v>790</v>
      </c>
      <c r="D874" s="161">
        <v>6</v>
      </c>
      <c r="E874" s="152"/>
      <c r="F874" s="153"/>
      <c r="G874" s="154">
        <v>438.21300000000002</v>
      </c>
      <c r="H874" s="150">
        <v>30</v>
      </c>
    </row>
    <row r="875" spans="1:8" ht="24.95" customHeight="1" x14ac:dyDescent="0.25">
      <c r="A875" s="1" t="s">
        <v>297</v>
      </c>
      <c r="B875" s="147" t="s">
        <v>298</v>
      </c>
      <c r="C875" s="158">
        <v>790</v>
      </c>
      <c r="D875" s="161">
        <v>6</v>
      </c>
      <c r="E875" s="152"/>
      <c r="F875" s="153"/>
      <c r="G875" s="154">
        <v>438.21300000000002</v>
      </c>
      <c r="H875" s="150">
        <v>30</v>
      </c>
    </row>
    <row r="876" spans="1:8" ht="24.95" customHeight="1" x14ac:dyDescent="0.25">
      <c r="A876" s="1" t="s">
        <v>299</v>
      </c>
      <c r="B876" s="147" t="s">
        <v>300</v>
      </c>
      <c r="C876" s="158">
        <v>835</v>
      </c>
      <c r="D876" s="161">
        <v>6</v>
      </c>
      <c r="E876" s="152"/>
      <c r="F876" s="153"/>
      <c r="G876" s="154">
        <v>463.17450000000002</v>
      </c>
      <c r="H876" s="150">
        <v>30</v>
      </c>
    </row>
    <row r="877" spans="1:8" ht="24.95" customHeight="1" x14ac:dyDescent="0.25">
      <c r="A877" s="1" t="s">
        <v>1850</v>
      </c>
      <c r="B877" s="147" t="s">
        <v>1851</v>
      </c>
      <c r="C877" s="158">
        <v>895</v>
      </c>
      <c r="D877" s="161">
        <v>6</v>
      </c>
      <c r="E877" s="152"/>
      <c r="F877" s="153"/>
      <c r="G877" s="154">
        <v>496.45650000000001</v>
      </c>
      <c r="H877" s="150">
        <v>30</v>
      </c>
    </row>
    <row r="878" spans="1:8" ht="24.95" customHeight="1" x14ac:dyDescent="0.2">
      <c r="A878" s="1" t="s">
        <v>1852</v>
      </c>
      <c r="B878" s="2" t="s">
        <v>1853</v>
      </c>
      <c r="C878" s="158">
        <v>910</v>
      </c>
      <c r="D878" s="161">
        <v>6</v>
      </c>
      <c r="E878" s="152"/>
      <c r="F878" s="153"/>
      <c r="G878" s="154">
        <v>504.77700000000004</v>
      </c>
      <c r="H878" s="150">
        <v>30</v>
      </c>
    </row>
    <row r="879" spans="1:8" ht="24.95" customHeight="1" x14ac:dyDescent="0.25">
      <c r="A879" s="1" t="s">
        <v>301</v>
      </c>
      <c r="B879" s="147" t="s">
        <v>302</v>
      </c>
      <c r="C879" s="158">
        <v>1290</v>
      </c>
      <c r="D879" s="161">
        <v>6</v>
      </c>
      <c r="E879" s="152"/>
      <c r="F879" s="153"/>
      <c r="G879" s="154">
        <v>715.56299999999999</v>
      </c>
      <c r="H879" s="150">
        <v>30</v>
      </c>
    </row>
    <row r="880" spans="1:8" ht="24.95" customHeight="1" x14ac:dyDescent="0.2">
      <c r="A880" s="1" t="s">
        <v>331</v>
      </c>
      <c r="B880" s="2" t="s">
        <v>332</v>
      </c>
      <c r="C880" s="158">
        <v>1020</v>
      </c>
      <c r="D880" s="161">
        <v>6</v>
      </c>
      <c r="E880" s="152"/>
      <c r="F880" s="153"/>
      <c r="G880" s="154">
        <v>565.7940000000001</v>
      </c>
      <c r="H880" s="150">
        <v>30</v>
      </c>
    </row>
    <row r="881" spans="1:8" ht="24.95" customHeight="1" x14ac:dyDescent="0.25">
      <c r="A881" s="1" t="s">
        <v>323</v>
      </c>
      <c r="B881" s="147" t="s">
        <v>324</v>
      </c>
      <c r="C881" s="158">
        <v>990</v>
      </c>
      <c r="D881" s="161">
        <v>6</v>
      </c>
      <c r="E881" s="152"/>
      <c r="F881" s="153"/>
      <c r="G881" s="154">
        <v>549.15300000000002</v>
      </c>
      <c r="H881" s="150">
        <v>30</v>
      </c>
    </row>
    <row r="882" spans="1:8" ht="24.95" customHeight="1" x14ac:dyDescent="0.25">
      <c r="A882" s="1" t="s">
        <v>325</v>
      </c>
      <c r="B882" s="147" t="s">
        <v>326</v>
      </c>
      <c r="C882" s="158">
        <v>990</v>
      </c>
      <c r="D882" s="161">
        <v>6</v>
      </c>
      <c r="E882" s="152"/>
      <c r="F882" s="153"/>
      <c r="G882" s="154">
        <v>549.15300000000002</v>
      </c>
      <c r="H882" s="150">
        <v>30</v>
      </c>
    </row>
    <row r="883" spans="1:8" ht="24.95" customHeight="1" x14ac:dyDescent="0.2">
      <c r="A883" s="1" t="s">
        <v>327</v>
      </c>
      <c r="B883" s="2" t="s">
        <v>328</v>
      </c>
      <c r="C883" s="158">
        <v>1025</v>
      </c>
      <c r="D883" s="161">
        <v>6</v>
      </c>
      <c r="E883" s="152"/>
      <c r="F883" s="153"/>
      <c r="G883" s="154">
        <v>568.56750000000011</v>
      </c>
      <c r="H883" s="150">
        <v>30</v>
      </c>
    </row>
    <row r="884" spans="1:8" ht="24.95" customHeight="1" x14ac:dyDescent="0.2">
      <c r="A884" s="1" t="s">
        <v>329</v>
      </c>
      <c r="B884" s="2" t="s">
        <v>330</v>
      </c>
      <c r="C884" s="158">
        <v>1025</v>
      </c>
      <c r="D884" s="161">
        <v>6</v>
      </c>
      <c r="E884" s="152"/>
      <c r="F884" s="153"/>
      <c r="G884" s="154">
        <v>568.56750000000011</v>
      </c>
      <c r="H884" s="150">
        <v>30</v>
      </c>
    </row>
    <row r="885" spans="1:8" ht="24.95" customHeight="1" x14ac:dyDescent="0.2">
      <c r="A885" s="1" t="s">
        <v>303</v>
      </c>
      <c r="B885" s="2" t="s">
        <v>304</v>
      </c>
      <c r="C885" s="158">
        <v>1260</v>
      </c>
      <c r="D885" s="161">
        <v>6</v>
      </c>
      <c r="E885" s="152"/>
      <c r="F885" s="153"/>
      <c r="G885" s="154">
        <v>698.92200000000003</v>
      </c>
      <c r="H885" s="150">
        <v>30</v>
      </c>
    </row>
    <row r="886" spans="1:8" ht="24.95" customHeight="1" x14ac:dyDescent="0.2">
      <c r="A886" s="1" t="s">
        <v>1854</v>
      </c>
      <c r="B886" s="2" t="s">
        <v>309</v>
      </c>
      <c r="C886" s="158">
        <v>820</v>
      </c>
      <c r="D886" s="161">
        <v>6</v>
      </c>
      <c r="E886" s="152"/>
      <c r="F886" s="153"/>
      <c r="G886" s="154">
        <v>454.85400000000004</v>
      </c>
      <c r="H886" s="150">
        <v>30</v>
      </c>
    </row>
    <row r="887" spans="1:8" ht="24.95" customHeight="1" x14ac:dyDescent="0.25">
      <c r="A887" s="1" t="s">
        <v>1855</v>
      </c>
      <c r="B887" s="147" t="s">
        <v>310</v>
      </c>
      <c r="C887" s="158">
        <v>820</v>
      </c>
      <c r="D887" s="161">
        <v>6</v>
      </c>
      <c r="E887" s="152"/>
      <c r="F887" s="153"/>
      <c r="G887" s="154">
        <v>454.85400000000004</v>
      </c>
      <c r="H887" s="150">
        <v>30</v>
      </c>
    </row>
    <row r="888" spans="1:8" ht="24.95" customHeight="1" x14ac:dyDescent="0.25">
      <c r="A888" s="1" t="s">
        <v>319</v>
      </c>
      <c r="B888" s="147" t="s">
        <v>320</v>
      </c>
      <c r="C888" s="158">
        <v>1020</v>
      </c>
      <c r="D888" s="161">
        <v>6</v>
      </c>
      <c r="E888" s="152"/>
      <c r="F888" s="153"/>
      <c r="G888" s="154">
        <v>565.7940000000001</v>
      </c>
      <c r="H888" s="150">
        <v>30</v>
      </c>
    </row>
    <row r="889" spans="1:8" ht="24.95" customHeight="1" x14ac:dyDescent="0.25">
      <c r="A889" s="1" t="s">
        <v>321</v>
      </c>
      <c r="B889" s="147" t="s">
        <v>322</v>
      </c>
      <c r="C889" s="158">
        <v>1020</v>
      </c>
      <c r="D889" s="161">
        <v>6</v>
      </c>
      <c r="E889" s="152"/>
      <c r="F889" s="153"/>
      <c r="G889" s="154">
        <v>565.7940000000001</v>
      </c>
      <c r="H889" s="150">
        <v>30</v>
      </c>
    </row>
    <row r="890" spans="1:8" ht="24.95" customHeight="1" x14ac:dyDescent="0.2">
      <c r="A890" s="1" t="s">
        <v>305</v>
      </c>
      <c r="B890" s="2" t="s">
        <v>306</v>
      </c>
      <c r="C890" s="158">
        <v>788</v>
      </c>
      <c r="D890" s="161">
        <v>6</v>
      </c>
      <c r="E890" s="152"/>
      <c r="G890" s="154">
        <v>437.10360000000003</v>
      </c>
      <c r="H890" s="150">
        <v>30</v>
      </c>
    </row>
    <row r="891" spans="1:8" ht="24.95" customHeight="1" x14ac:dyDescent="0.2">
      <c r="A891" s="1" t="s">
        <v>307</v>
      </c>
      <c r="B891" s="2" t="s">
        <v>308</v>
      </c>
      <c r="C891" s="158">
        <v>770</v>
      </c>
      <c r="D891" s="161">
        <v>6</v>
      </c>
      <c r="E891" s="152"/>
      <c r="F891" s="153"/>
      <c r="G891" s="154">
        <v>427.11900000000003</v>
      </c>
      <c r="H891" s="150">
        <v>30</v>
      </c>
    </row>
    <row r="892" spans="1:8" ht="24.95" customHeight="1" x14ac:dyDescent="0.2">
      <c r="A892" s="1" t="s">
        <v>315</v>
      </c>
      <c r="B892" s="2" t="s">
        <v>316</v>
      </c>
      <c r="C892" s="158">
        <v>990</v>
      </c>
      <c r="D892" s="161">
        <v>6</v>
      </c>
      <c r="E892" s="152"/>
      <c r="F892" s="153"/>
      <c r="G892" s="154">
        <v>549.15300000000002</v>
      </c>
      <c r="H892" s="150">
        <v>30</v>
      </c>
    </row>
    <row r="893" spans="1:8" ht="24.95" customHeight="1" x14ac:dyDescent="0.2">
      <c r="A893" s="1" t="s">
        <v>317</v>
      </c>
      <c r="B893" s="2" t="s">
        <v>318</v>
      </c>
      <c r="C893" s="158">
        <v>1020</v>
      </c>
      <c r="D893" s="161">
        <v>6</v>
      </c>
      <c r="E893" s="152"/>
      <c r="F893" s="153"/>
      <c r="G893" s="154">
        <v>565.7940000000001</v>
      </c>
      <c r="H893" s="150">
        <v>30</v>
      </c>
    </row>
    <row r="894" spans="1:8" ht="24.95" customHeight="1" x14ac:dyDescent="0.2">
      <c r="A894" s="1" t="s">
        <v>1856</v>
      </c>
      <c r="B894" s="2" t="s">
        <v>1730</v>
      </c>
      <c r="C894" s="158">
        <v>1100</v>
      </c>
      <c r="D894" s="161">
        <v>6</v>
      </c>
      <c r="E894" s="152"/>
      <c r="F894" s="153"/>
      <c r="G894" s="154">
        <v>610.17000000000007</v>
      </c>
      <c r="H894" s="150">
        <v>30</v>
      </c>
    </row>
    <row r="895" spans="1:8" ht="24.95" customHeight="1" x14ac:dyDescent="0.2">
      <c r="A895" s="1" t="s">
        <v>1857</v>
      </c>
      <c r="B895" s="2" t="s">
        <v>1732</v>
      </c>
      <c r="C895" s="158">
        <v>1140</v>
      </c>
      <c r="D895" s="161">
        <v>6</v>
      </c>
      <c r="E895" s="152"/>
      <c r="F895" s="153"/>
      <c r="G895" s="154">
        <v>632.35799999999995</v>
      </c>
      <c r="H895" s="150">
        <v>30</v>
      </c>
    </row>
    <row r="896" spans="1:8" ht="24.95" customHeight="1" x14ac:dyDescent="0.2">
      <c r="A896" s="1" t="s">
        <v>1858</v>
      </c>
      <c r="B896" s="2" t="s">
        <v>1859</v>
      </c>
      <c r="C896" s="158">
        <v>1500</v>
      </c>
      <c r="D896" s="161">
        <v>6</v>
      </c>
      <c r="E896" s="152"/>
      <c r="F896" s="153"/>
      <c r="G896" s="154">
        <v>832.05000000000007</v>
      </c>
      <c r="H896" s="150">
        <v>30</v>
      </c>
    </row>
    <row r="897" spans="1:8" ht="24.95" customHeight="1" x14ac:dyDescent="0.2">
      <c r="A897" s="1" t="s">
        <v>1860</v>
      </c>
      <c r="B897" s="2" t="s">
        <v>1861</v>
      </c>
      <c r="C897" s="158">
        <v>1625</v>
      </c>
      <c r="D897" s="161">
        <v>6</v>
      </c>
      <c r="E897" s="152"/>
      <c r="F897" s="153"/>
      <c r="G897" s="154">
        <v>901.38750000000005</v>
      </c>
      <c r="H897" s="150">
        <v>30</v>
      </c>
    </row>
    <row r="898" spans="1:8" ht="24.95" customHeight="1" x14ac:dyDescent="0.2">
      <c r="A898" s="1" t="s">
        <v>251</v>
      </c>
      <c r="B898" s="2" t="s">
        <v>252</v>
      </c>
      <c r="C898" s="158">
        <v>1090</v>
      </c>
      <c r="D898" s="161">
        <v>6</v>
      </c>
      <c r="E898" s="152"/>
      <c r="F898" s="153"/>
      <c r="G898" s="154">
        <v>604.62300000000005</v>
      </c>
      <c r="H898" s="150">
        <v>31</v>
      </c>
    </row>
    <row r="899" spans="1:8" ht="24.95" customHeight="1" x14ac:dyDescent="0.2">
      <c r="A899" s="1" t="s">
        <v>1862</v>
      </c>
      <c r="B899" s="2" t="s">
        <v>1863</v>
      </c>
      <c r="C899" s="158">
        <v>120</v>
      </c>
      <c r="D899" s="161">
        <v>6</v>
      </c>
      <c r="E899" s="152"/>
      <c r="F899" s="153"/>
      <c r="G899" s="154">
        <v>72.204000000000008</v>
      </c>
      <c r="H899" s="150">
        <v>30</v>
      </c>
    </row>
    <row r="900" spans="1:8" ht="24.95" customHeight="1" x14ac:dyDescent="0.2">
      <c r="A900" s="1" t="s">
        <v>264</v>
      </c>
      <c r="B900" s="2" t="s">
        <v>265</v>
      </c>
      <c r="C900" s="158">
        <v>208</v>
      </c>
      <c r="D900" s="161">
        <v>12</v>
      </c>
      <c r="E900" s="152"/>
      <c r="F900" s="153"/>
      <c r="G900" s="154">
        <v>125.1536</v>
      </c>
      <c r="H900" s="150">
        <v>30</v>
      </c>
    </row>
    <row r="901" spans="1:8" ht="24.95" customHeight="1" x14ac:dyDescent="0.2">
      <c r="A901" s="1" t="s">
        <v>254</v>
      </c>
      <c r="B901" s="2" t="s">
        <v>255</v>
      </c>
      <c r="C901" s="158">
        <v>105</v>
      </c>
      <c r="D901" s="161">
        <v>12</v>
      </c>
      <c r="E901" s="152"/>
      <c r="F901" s="153"/>
      <c r="G901" s="154">
        <v>63.1785</v>
      </c>
      <c r="H901" s="150">
        <v>30</v>
      </c>
    </row>
    <row r="902" spans="1:8" ht="24.95" customHeight="1" x14ac:dyDescent="0.2">
      <c r="A902" s="1" t="s">
        <v>1864</v>
      </c>
      <c r="B902" s="2" t="s">
        <v>1865</v>
      </c>
      <c r="C902" s="158">
        <v>240</v>
      </c>
      <c r="D902" s="161">
        <v>6</v>
      </c>
      <c r="E902" s="152"/>
      <c r="F902" s="153"/>
      <c r="G902" s="154">
        <v>133.13</v>
      </c>
      <c r="H902" s="150">
        <v>30</v>
      </c>
    </row>
    <row r="903" spans="1:8" ht="24.95" customHeight="1" x14ac:dyDescent="0.2">
      <c r="A903" s="1" t="s">
        <v>1866</v>
      </c>
      <c r="B903" s="2" t="s">
        <v>1867</v>
      </c>
      <c r="C903" s="158">
        <v>65</v>
      </c>
      <c r="D903" s="161">
        <v>50</v>
      </c>
      <c r="E903" s="152"/>
      <c r="F903" s="153"/>
      <c r="G903" s="154">
        <v>36.06</v>
      </c>
      <c r="H903" s="150">
        <v>30</v>
      </c>
    </row>
    <row r="904" spans="1:8" ht="24.95" customHeight="1" x14ac:dyDescent="0.2">
      <c r="A904" s="1" t="s">
        <v>1868</v>
      </c>
      <c r="B904" s="2" t="s">
        <v>1869</v>
      </c>
      <c r="C904" s="158">
        <v>4900</v>
      </c>
      <c r="D904" s="161">
        <v>1</v>
      </c>
      <c r="E904" s="152"/>
      <c r="F904" s="153"/>
      <c r="G904" s="154">
        <v>2718.03</v>
      </c>
      <c r="H904" s="150">
        <v>30</v>
      </c>
    </row>
    <row r="905" spans="1:8" ht="24.95" customHeight="1" x14ac:dyDescent="0.2">
      <c r="A905" s="1" t="s">
        <v>1870</v>
      </c>
      <c r="B905" s="2" t="s">
        <v>1871</v>
      </c>
      <c r="C905" s="158">
        <v>6000</v>
      </c>
      <c r="D905" s="161">
        <v>1</v>
      </c>
      <c r="E905" s="152"/>
      <c r="F905" s="153"/>
      <c r="G905" s="154">
        <v>3328.2000000000003</v>
      </c>
      <c r="H905" s="150">
        <v>30</v>
      </c>
    </row>
    <row r="906" spans="1:8" ht="24.95" customHeight="1" x14ac:dyDescent="0.2">
      <c r="A906" s="1" t="s">
        <v>1872</v>
      </c>
      <c r="B906" s="2" t="s">
        <v>1873</v>
      </c>
      <c r="C906" s="158">
        <v>4690</v>
      </c>
      <c r="D906" s="161">
        <v>1</v>
      </c>
      <c r="E906" s="152"/>
      <c r="F906" s="153"/>
      <c r="G906" s="154">
        <v>2601.5430000000001</v>
      </c>
      <c r="H906" s="150">
        <v>30</v>
      </c>
    </row>
    <row r="907" spans="1:8" ht="24.95" customHeight="1" x14ac:dyDescent="0.2">
      <c r="A907" s="1" t="s">
        <v>1874</v>
      </c>
      <c r="B907" s="2" t="s">
        <v>1875</v>
      </c>
      <c r="C907" s="158">
        <v>4800</v>
      </c>
      <c r="D907" s="161">
        <v>1</v>
      </c>
      <c r="E907" s="152"/>
      <c r="F907" s="153"/>
      <c r="G907" s="154">
        <v>2662.56</v>
      </c>
      <c r="H907" s="150">
        <v>30</v>
      </c>
    </row>
    <row r="908" spans="1:8" ht="24.95" customHeight="1" x14ac:dyDescent="0.2">
      <c r="A908" s="1" t="s">
        <v>1876</v>
      </c>
      <c r="B908" s="2" t="s">
        <v>110</v>
      </c>
      <c r="C908" s="158">
        <v>6500</v>
      </c>
      <c r="D908" s="161">
        <v>1</v>
      </c>
      <c r="E908" s="152"/>
      <c r="F908" s="153"/>
      <c r="G908" s="154">
        <v>3605.55</v>
      </c>
      <c r="H908" s="150">
        <v>30</v>
      </c>
    </row>
    <row r="909" spans="1:8" ht="24.95" customHeight="1" x14ac:dyDescent="0.2">
      <c r="A909" s="1" t="s">
        <v>1877</v>
      </c>
      <c r="B909" s="2" t="s">
        <v>1878</v>
      </c>
      <c r="C909" s="158">
        <v>4480</v>
      </c>
      <c r="D909" s="161">
        <v>1</v>
      </c>
      <c r="E909" s="152"/>
      <c r="F909" s="153"/>
      <c r="G909" s="154">
        <v>2485.056</v>
      </c>
      <c r="H909" s="150">
        <v>30</v>
      </c>
    </row>
    <row r="910" spans="1:8" ht="24.95" customHeight="1" x14ac:dyDescent="0.2">
      <c r="A910" s="1" t="s">
        <v>1879</v>
      </c>
      <c r="B910" s="2" t="s">
        <v>1880</v>
      </c>
      <c r="C910" s="158">
        <v>4725</v>
      </c>
      <c r="D910" s="161">
        <v>1</v>
      </c>
      <c r="E910" s="152"/>
      <c r="F910" s="153"/>
      <c r="G910" s="154">
        <v>2620.9575</v>
      </c>
      <c r="H910" s="150">
        <v>30</v>
      </c>
    </row>
    <row r="911" spans="1:8" ht="24.95" customHeight="1" x14ac:dyDescent="0.2">
      <c r="A911" s="1" t="s">
        <v>1881</v>
      </c>
      <c r="B911" s="2" t="s">
        <v>1882</v>
      </c>
      <c r="C911" s="158">
        <v>4500</v>
      </c>
      <c r="D911" s="161">
        <v>1</v>
      </c>
      <c r="E911" s="152"/>
      <c r="F911" s="153"/>
      <c r="G911" s="154">
        <v>2496.15</v>
      </c>
      <c r="H911" s="150">
        <v>30</v>
      </c>
    </row>
    <row r="912" spans="1:8" ht="24.95" customHeight="1" x14ac:dyDescent="0.2">
      <c r="A912" s="1" t="s">
        <v>1883</v>
      </c>
      <c r="B912" s="2" t="s">
        <v>1884</v>
      </c>
      <c r="C912" s="158">
        <v>4500</v>
      </c>
      <c r="D912" s="161">
        <v>1</v>
      </c>
      <c r="E912" s="152"/>
      <c r="F912" s="153"/>
      <c r="G912" s="154">
        <v>2496.15</v>
      </c>
      <c r="H912" s="150">
        <v>30</v>
      </c>
    </row>
    <row r="913" spans="1:8" ht="24.95" customHeight="1" x14ac:dyDescent="0.2">
      <c r="A913" s="1" t="s">
        <v>1885</v>
      </c>
      <c r="B913" s="2" t="s">
        <v>1886</v>
      </c>
      <c r="C913" s="158">
        <v>6500</v>
      </c>
      <c r="D913" s="161">
        <v>1</v>
      </c>
      <c r="E913" s="152"/>
      <c r="F913" s="153"/>
      <c r="G913" s="154">
        <v>3605.55</v>
      </c>
      <c r="H913" s="150">
        <v>30</v>
      </c>
    </row>
    <row r="914" spans="1:8" ht="24.95" customHeight="1" x14ac:dyDescent="0.2">
      <c r="A914" s="1" t="s">
        <v>130</v>
      </c>
      <c r="B914" s="2" t="s">
        <v>131</v>
      </c>
      <c r="C914" s="158">
        <v>4200</v>
      </c>
      <c r="D914" s="161">
        <v>1</v>
      </c>
      <c r="E914" s="152"/>
      <c r="F914" s="153"/>
      <c r="G914" s="154">
        <v>2329.7399999999998</v>
      </c>
      <c r="H914" s="150">
        <v>30</v>
      </c>
    </row>
    <row r="915" spans="1:8" ht="24.95" customHeight="1" x14ac:dyDescent="0.2">
      <c r="A915" s="1" t="s">
        <v>1887</v>
      </c>
      <c r="B915" s="2" t="s">
        <v>115</v>
      </c>
      <c r="C915" s="158">
        <v>4700</v>
      </c>
      <c r="D915" s="161">
        <v>1</v>
      </c>
      <c r="E915" s="152"/>
      <c r="F915" s="153"/>
      <c r="G915" s="154">
        <v>2607.09</v>
      </c>
      <c r="H915" s="150">
        <v>30</v>
      </c>
    </row>
    <row r="916" spans="1:8" ht="24.95" customHeight="1" x14ac:dyDescent="0.2">
      <c r="A916" s="1" t="s">
        <v>1888</v>
      </c>
      <c r="B916" s="2" t="s">
        <v>1889</v>
      </c>
      <c r="C916" s="158">
        <v>4100</v>
      </c>
      <c r="D916" s="161">
        <v>1</v>
      </c>
      <c r="E916" s="152"/>
      <c r="F916" s="153"/>
      <c r="G916" s="154">
        <v>2274.2700000000004</v>
      </c>
      <c r="H916" s="150">
        <v>30</v>
      </c>
    </row>
    <row r="917" spans="1:8" ht="24.95" customHeight="1" x14ac:dyDescent="0.2">
      <c r="A917" s="1" t="s">
        <v>132</v>
      </c>
      <c r="B917" s="2" t="s">
        <v>133</v>
      </c>
      <c r="C917" s="158">
        <v>4800</v>
      </c>
      <c r="D917" s="161">
        <v>1</v>
      </c>
      <c r="E917" s="152"/>
      <c r="F917" s="153"/>
      <c r="G917" s="154">
        <v>2662.56</v>
      </c>
      <c r="H917" s="150">
        <v>30</v>
      </c>
    </row>
    <row r="918" spans="1:8" ht="24.95" customHeight="1" x14ac:dyDescent="0.2">
      <c r="A918" s="1" t="s">
        <v>134</v>
      </c>
      <c r="B918" s="2" t="s">
        <v>135</v>
      </c>
      <c r="C918" s="158">
        <v>5100</v>
      </c>
      <c r="D918" s="161">
        <v>1</v>
      </c>
      <c r="E918" s="152"/>
      <c r="F918" s="153"/>
      <c r="G918" s="154">
        <v>2828.9700000000003</v>
      </c>
      <c r="H918" s="150">
        <v>30</v>
      </c>
    </row>
    <row r="919" spans="1:8" ht="24.95" customHeight="1" x14ac:dyDescent="0.2">
      <c r="A919" s="1" t="s">
        <v>136</v>
      </c>
      <c r="B919" s="2" t="s">
        <v>137</v>
      </c>
      <c r="C919" s="158">
        <v>4700</v>
      </c>
      <c r="D919" s="161">
        <v>1</v>
      </c>
      <c r="E919" s="152"/>
      <c r="F919" s="153"/>
      <c r="G919" s="154">
        <v>2607.09</v>
      </c>
      <c r="H919" s="150">
        <v>30</v>
      </c>
    </row>
    <row r="920" spans="1:8" ht="24.95" customHeight="1" x14ac:dyDescent="0.25">
      <c r="A920" s="1" t="s">
        <v>1890</v>
      </c>
      <c r="B920" s="147" t="s">
        <v>1830</v>
      </c>
      <c r="C920" s="158">
        <v>6600</v>
      </c>
      <c r="D920" s="161">
        <v>1</v>
      </c>
      <c r="E920" s="152"/>
      <c r="F920" s="153"/>
      <c r="G920" s="154">
        <v>3661.02</v>
      </c>
      <c r="H920" s="150">
        <v>30</v>
      </c>
    </row>
    <row r="921" spans="1:8" ht="24.95" customHeight="1" x14ac:dyDescent="0.2">
      <c r="A921" s="1" t="s">
        <v>1891</v>
      </c>
      <c r="B921" s="2" t="s">
        <v>113</v>
      </c>
      <c r="C921" s="158">
        <v>5200</v>
      </c>
      <c r="D921" s="161">
        <v>1</v>
      </c>
      <c r="E921" s="152"/>
      <c r="F921" s="153"/>
      <c r="G921" s="154">
        <v>2884.44</v>
      </c>
      <c r="H921" s="150">
        <v>30</v>
      </c>
    </row>
    <row r="922" spans="1:8" ht="24.95" customHeight="1" x14ac:dyDescent="0.2">
      <c r="A922" s="1" t="s">
        <v>1892</v>
      </c>
      <c r="B922" s="2" t="s">
        <v>1893</v>
      </c>
      <c r="C922" s="158">
        <v>4400</v>
      </c>
      <c r="D922" s="161">
        <v>1</v>
      </c>
      <c r="E922" s="152"/>
      <c r="F922" s="165"/>
      <c r="G922" s="154">
        <v>2440.6800000000003</v>
      </c>
      <c r="H922" s="150">
        <v>30</v>
      </c>
    </row>
    <row r="923" spans="1:8" ht="24.95" customHeight="1" x14ac:dyDescent="0.2">
      <c r="A923" s="1" t="s">
        <v>1894</v>
      </c>
      <c r="B923" s="2" t="s">
        <v>1895</v>
      </c>
      <c r="C923" s="158">
        <v>4400</v>
      </c>
      <c r="D923" s="161">
        <v>1</v>
      </c>
      <c r="E923" s="152"/>
      <c r="F923" s="165"/>
      <c r="G923" s="154">
        <v>2440.6800000000003</v>
      </c>
      <c r="H923" s="150">
        <v>30</v>
      </c>
    </row>
    <row r="924" spans="1:8" ht="24.95" customHeight="1" x14ac:dyDescent="0.2">
      <c r="A924" s="1" t="s">
        <v>142</v>
      </c>
      <c r="B924" s="2" t="s">
        <v>143</v>
      </c>
      <c r="C924" s="158">
        <v>5400</v>
      </c>
      <c r="D924" s="161">
        <v>1</v>
      </c>
      <c r="E924" s="152"/>
      <c r="F924" s="165"/>
      <c r="G924" s="154">
        <v>2995.38</v>
      </c>
      <c r="H924" s="150">
        <v>30</v>
      </c>
    </row>
    <row r="925" spans="1:8" ht="24.95" customHeight="1" x14ac:dyDescent="0.2">
      <c r="A925" s="1" t="s">
        <v>1896</v>
      </c>
      <c r="B925" s="2" t="s">
        <v>1897</v>
      </c>
      <c r="C925" s="158">
        <v>5100</v>
      </c>
      <c r="D925" s="161">
        <v>1</v>
      </c>
      <c r="E925" s="152"/>
      <c r="F925" s="165"/>
      <c r="G925" s="154">
        <v>2828.9700000000003</v>
      </c>
      <c r="H925" s="150">
        <v>30</v>
      </c>
    </row>
    <row r="926" spans="1:8" ht="24.95" customHeight="1" x14ac:dyDescent="0.2">
      <c r="A926" s="1" t="s">
        <v>138</v>
      </c>
      <c r="B926" s="2" t="s">
        <v>139</v>
      </c>
      <c r="C926" s="158">
        <v>5200</v>
      </c>
      <c r="D926" s="161">
        <v>1</v>
      </c>
      <c r="E926" s="152"/>
      <c r="F926" s="165"/>
      <c r="G926" s="154">
        <v>2884.44</v>
      </c>
      <c r="H926" s="150">
        <v>30</v>
      </c>
    </row>
    <row r="927" spans="1:8" ht="24.95" customHeight="1" x14ac:dyDescent="0.2">
      <c r="A927" s="1" t="s">
        <v>1898</v>
      </c>
      <c r="B927" s="2" t="s">
        <v>1899</v>
      </c>
      <c r="C927" s="158">
        <v>23483</v>
      </c>
      <c r="D927" s="161">
        <v>1</v>
      </c>
      <c r="E927" s="152"/>
      <c r="F927" s="165"/>
      <c r="G927" s="154">
        <v>13026.0201</v>
      </c>
      <c r="H927" s="150">
        <v>30</v>
      </c>
    </row>
    <row r="928" spans="1:8" ht="24.95" customHeight="1" x14ac:dyDescent="0.2">
      <c r="A928" s="1" t="s">
        <v>1900</v>
      </c>
      <c r="B928" s="2" t="s">
        <v>1901</v>
      </c>
      <c r="C928" s="158">
        <v>745</v>
      </c>
      <c r="D928" s="161">
        <v>6</v>
      </c>
      <c r="E928" s="152"/>
      <c r="F928" s="165"/>
      <c r="G928" s="154">
        <v>413.25150000000002</v>
      </c>
      <c r="H928" s="150">
        <v>31</v>
      </c>
    </row>
    <row r="929" spans="1:8" ht="24.95" customHeight="1" x14ac:dyDescent="0.2">
      <c r="A929" s="1" t="s">
        <v>1902</v>
      </c>
      <c r="B929" s="2" t="s">
        <v>225</v>
      </c>
      <c r="C929" s="158">
        <v>690</v>
      </c>
      <c r="D929" s="161">
        <v>6</v>
      </c>
      <c r="E929" s="152"/>
      <c r="F929" s="165"/>
      <c r="G929" s="154">
        <v>382.74299999999999</v>
      </c>
      <c r="H929" s="150">
        <v>31</v>
      </c>
    </row>
    <row r="930" spans="1:8" ht="24.95" customHeight="1" x14ac:dyDescent="0.2">
      <c r="A930" s="1" t="s">
        <v>1903</v>
      </c>
      <c r="B930" s="2" t="s">
        <v>1904</v>
      </c>
      <c r="C930" s="158">
        <v>575</v>
      </c>
      <c r="D930" s="161">
        <v>6</v>
      </c>
      <c r="E930" s="152"/>
      <c r="F930" s="165"/>
      <c r="G930" s="154">
        <v>318.95250000000004</v>
      </c>
      <c r="H930" s="150">
        <v>31</v>
      </c>
    </row>
    <row r="931" spans="1:8" ht="24.95" customHeight="1" x14ac:dyDescent="0.2">
      <c r="A931" s="1" t="s">
        <v>1230</v>
      </c>
      <c r="B931" s="2" t="s">
        <v>1905</v>
      </c>
      <c r="C931" s="158">
        <v>640</v>
      </c>
      <c r="D931" s="161">
        <v>6</v>
      </c>
      <c r="E931" s="152"/>
      <c r="F931" s="165"/>
      <c r="G931" s="154">
        <v>355.00800000000004</v>
      </c>
      <c r="H931" s="150">
        <v>31</v>
      </c>
    </row>
    <row r="932" spans="1:8" ht="24.95" customHeight="1" x14ac:dyDescent="0.2">
      <c r="A932" s="1" t="s">
        <v>1231</v>
      </c>
      <c r="B932" s="2" t="s">
        <v>1906</v>
      </c>
      <c r="C932" s="158">
        <v>590</v>
      </c>
      <c r="D932" s="161">
        <v>6</v>
      </c>
      <c r="E932" s="152"/>
      <c r="F932" s="165"/>
      <c r="G932" s="154">
        <v>327.27300000000002</v>
      </c>
      <c r="H932" s="150">
        <v>31</v>
      </c>
    </row>
    <row r="933" spans="1:8" ht="24.95" customHeight="1" x14ac:dyDescent="0.2">
      <c r="A933" s="1" t="s">
        <v>1907</v>
      </c>
      <c r="B933" s="2" t="s">
        <v>1908</v>
      </c>
      <c r="C933" s="158">
        <v>650</v>
      </c>
      <c r="D933" s="161">
        <v>6</v>
      </c>
      <c r="E933" s="152"/>
      <c r="F933" s="165"/>
      <c r="G933" s="154">
        <v>360.55500000000001</v>
      </c>
      <c r="H933" s="150">
        <v>31</v>
      </c>
    </row>
    <row r="934" spans="1:8" ht="24.95" customHeight="1" x14ac:dyDescent="0.2">
      <c r="A934" s="1" t="s">
        <v>1909</v>
      </c>
      <c r="B934" s="2" t="s">
        <v>1910</v>
      </c>
      <c r="C934" s="158">
        <v>1190</v>
      </c>
      <c r="D934" s="161">
        <v>6</v>
      </c>
      <c r="E934" s="152"/>
      <c r="F934" s="165"/>
      <c r="G934" s="154">
        <v>660.09300000000007</v>
      </c>
      <c r="H934" s="150">
        <v>31</v>
      </c>
    </row>
    <row r="935" spans="1:8" ht="24.95" customHeight="1" x14ac:dyDescent="0.2">
      <c r="A935" s="1" t="s">
        <v>1911</v>
      </c>
      <c r="B935" s="2" t="s">
        <v>1912</v>
      </c>
      <c r="C935" s="158">
        <v>625</v>
      </c>
      <c r="D935" s="161">
        <v>6</v>
      </c>
      <c r="E935" s="152"/>
      <c r="F935" s="165"/>
      <c r="G935" s="154">
        <v>346.6875</v>
      </c>
      <c r="H935" s="150">
        <v>31</v>
      </c>
    </row>
    <row r="936" spans="1:8" ht="24.95" customHeight="1" x14ac:dyDescent="0.2">
      <c r="A936" s="1" t="s">
        <v>1913</v>
      </c>
      <c r="B936" s="2" t="s">
        <v>1914</v>
      </c>
      <c r="C936" s="158">
        <v>950</v>
      </c>
      <c r="D936" s="161">
        <v>6</v>
      </c>
      <c r="E936" s="152"/>
      <c r="F936" s="165"/>
      <c r="G936" s="154">
        <v>526.96500000000003</v>
      </c>
      <c r="H936" s="150">
        <v>31</v>
      </c>
    </row>
    <row r="937" spans="1:8" ht="24.95" customHeight="1" x14ac:dyDescent="0.2">
      <c r="A937" s="1" t="s">
        <v>1915</v>
      </c>
      <c r="B937" s="2" t="s">
        <v>250</v>
      </c>
      <c r="C937" s="158">
        <v>990</v>
      </c>
      <c r="D937" s="161">
        <v>6</v>
      </c>
      <c r="E937" s="152"/>
      <c r="F937" s="165"/>
      <c r="G937" s="154">
        <v>549.15300000000002</v>
      </c>
      <c r="H937" s="150">
        <v>31</v>
      </c>
    </row>
    <row r="938" spans="1:8" ht="24.95" customHeight="1" x14ac:dyDescent="0.2">
      <c r="A938" s="1" t="s">
        <v>234</v>
      </c>
      <c r="B938" s="2" t="s">
        <v>235</v>
      </c>
      <c r="C938" s="158">
        <v>750</v>
      </c>
      <c r="D938" s="161">
        <v>6</v>
      </c>
      <c r="E938" s="152"/>
      <c r="F938" s="165"/>
      <c r="G938" s="154">
        <v>416.02500000000003</v>
      </c>
      <c r="H938" s="150">
        <v>31</v>
      </c>
    </row>
    <row r="939" spans="1:8" ht="24.95" customHeight="1" x14ac:dyDescent="0.2">
      <c r="A939" s="1" t="s">
        <v>1916</v>
      </c>
      <c r="B939" s="2" t="s">
        <v>1917</v>
      </c>
      <c r="C939" s="158">
        <v>600</v>
      </c>
      <c r="D939" s="161">
        <v>6</v>
      </c>
      <c r="E939" s="152"/>
      <c r="F939" s="165"/>
      <c r="G939" s="154">
        <v>332.82</v>
      </c>
      <c r="H939" s="150">
        <v>31</v>
      </c>
    </row>
    <row r="940" spans="1:8" ht="24.95" customHeight="1" x14ac:dyDescent="0.2">
      <c r="A940" s="1" t="s">
        <v>1918</v>
      </c>
      <c r="B940" s="2" t="s">
        <v>1919</v>
      </c>
      <c r="C940" s="158">
        <v>545</v>
      </c>
      <c r="D940" s="161">
        <v>6</v>
      </c>
      <c r="E940" s="152"/>
      <c r="F940" s="165"/>
      <c r="G940" s="154">
        <v>302.31150000000002</v>
      </c>
      <c r="H940" s="150">
        <v>31</v>
      </c>
    </row>
    <row r="941" spans="1:8" ht="24.95" customHeight="1" x14ac:dyDescent="0.2">
      <c r="A941" s="1" t="s">
        <v>1920</v>
      </c>
      <c r="B941" s="2" t="s">
        <v>1921</v>
      </c>
      <c r="C941" s="158">
        <v>925</v>
      </c>
      <c r="D941" s="161">
        <v>6</v>
      </c>
      <c r="E941" s="152"/>
      <c r="F941" s="165"/>
      <c r="G941" s="154">
        <v>513.09750000000008</v>
      </c>
      <c r="H941" s="150">
        <v>31</v>
      </c>
    </row>
    <row r="942" spans="1:8" ht="24.95" customHeight="1" x14ac:dyDescent="0.2">
      <c r="A942" s="1" t="s">
        <v>1922</v>
      </c>
      <c r="B942" s="2" t="s">
        <v>1923</v>
      </c>
      <c r="C942" s="158">
        <v>775</v>
      </c>
      <c r="D942" s="161">
        <v>6</v>
      </c>
      <c r="E942" s="152"/>
      <c r="F942" s="165"/>
      <c r="G942" s="154">
        <v>429.89250000000004</v>
      </c>
      <c r="H942" s="150">
        <v>31</v>
      </c>
    </row>
    <row r="943" spans="1:8" ht="24.95" customHeight="1" x14ac:dyDescent="0.2">
      <c r="A943" s="1" t="s">
        <v>1924</v>
      </c>
      <c r="B943" s="2" t="s">
        <v>222</v>
      </c>
      <c r="C943" s="158">
        <v>710</v>
      </c>
      <c r="D943" s="161">
        <v>6</v>
      </c>
      <c r="E943" s="152"/>
      <c r="F943" s="165"/>
      <c r="G943" s="154">
        <v>393.83700000000005</v>
      </c>
      <c r="H943" s="150">
        <v>31</v>
      </c>
    </row>
    <row r="944" spans="1:8" ht="24.95" customHeight="1" x14ac:dyDescent="0.2">
      <c r="A944" s="1" t="s">
        <v>1925</v>
      </c>
      <c r="B944" s="2" t="s">
        <v>1926</v>
      </c>
      <c r="C944" s="158">
        <v>600</v>
      </c>
      <c r="D944" s="161">
        <v>6</v>
      </c>
      <c r="E944" s="152"/>
      <c r="F944" s="165"/>
      <c r="G944" s="154">
        <v>332.82</v>
      </c>
      <c r="H944" s="150">
        <v>31</v>
      </c>
    </row>
    <row r="945" spans="1:8" ht="24.95" customHeight="1" x14ac:dyDescent="0.2">
      <c r="A945" s="1" t="s">
        <v>1229</v>
      </c>
      <c r="B945" s="2" t="s">
        <v>1927</v>
      </c>
      <c r="C945" s="158">
        <v>545</v>
      </c>
      <c r="D945" s="161">
        <v>6</v>
      </c>
      <c r="E945" s="152"/>
      <c r="F945" s="165"/>
      <c r="G945" s="154">
        <v>302.31150000000002</v>
      </c>
      <c r="H945" s="150">
        <v>31</v>
      </c>
    </row>
    <row r="946" spans="1:8" ht="24.95" customHeight="1" x14ac:dyDescent="0.2">
      <c r="A946" s="1" t="s">
        <v>1928</v>
      </c>
      <c r="B946" s="2" t="s">
        <v>243</v>
      </c>
      <c r="C946" s="158">
        <v>575</v>
      </c>
      <c r="D946" s="161">
        <v>6</v>
      </c>
      <c r="E946" s="152"/>
      <c r="F946" s="165"/>
      <c r="G946" s="154">
        <v>318.95250000000004</v>
      </c>
      <c r="H946" s="150">
        <v>31</v>
      </c>
    </row>
    <row r="947" spans="1:8" ht="24.95" customHeight="1" x14ac:dyDescent="0.2">
      <c r="A947" s="1" t="s">
        <v>1929</v>
      </c>
      <c r="B947" s="2" t="s">
        <v>244</v>
      </c>
      <c r="C947" s="158">
        <v>570</v>
      </c>
      <c r="D947" s="161">
        <v>6</v>
      </c>
      <c r="E947" s="152"/>
      <c r="F947" s="165"/>
      <c r="G947" s="154">
        <v>316.17899999999997</v>
      </c>
      <c r="H947" s="150">
        <v>31</v>
      </c>
    </row>
    <row r="948" spans="1:8" ht="24.95" customHeight="1" x14ac:dyDescent="0.2">
      <c r="A948" s="1" t="s">
        <v>1930</v>
      </c>
      <c r="B948" s="2" t="s">
        <v>1931</v>
      </c>
      <c r="C948" s="158">
        <v>570</v>
      </c>
      <c r="D948" s="161">
        <v>6</v>
      </c>
      <c r="E948" s="152"/>
      <c r="F948" s="165"/>
      <c r="G948" s="154">
        <v>316.17899999999997</v>
      </c>
      <c r="H948" s="150">
        <v>31</v>
      </c>
    </row>
    <row r="949" spans="1:8" ht="24.95" customHeight="1" x14ac:dyDescent="0.2">
      <c r="A949" s="1" t="s">
        <v>1932</v>
      </c>
      <c r="B949" s="2" t="s">
        <v>224</v>
      </c>
      <c r="C949" s="158">
        <v>835</v>
      </c>
      <c r="D949" s="161">
        <v>6</v>
      </c>
      <c r="E949" s="152"/>
      <c r="F949" s="165"/>
      <c r="G949" s="154">
        <v>463.17450000000002</v>
      </c>
      <c r="H949" s="150">
        <v>31</v>
      </c>
    </row>
    <row r="950" spans="1:8" ht="24.95" customHeight="1" x14ac:dyDescent="0.2">
      <c r="A950" s="1" t="s">
        <v>1933</v>
      </c>
      <c r="B950" s="2" t="s">
        <v>223</v>
      </c>
      <c r="C950" s="158">
        <v>765</v>
      </c>
      <c r="D950" s="161">
        <v>6</v>
      </c>
      <c r="E950" s="152"/>
      <c r="F950" s="165"/>
      <c r="G950" s="154">
        <v>424.34550000000002</v>
      </c>
      <c r="H950" s="150">
        <v>31</v>
      </c>
    </row>
    <row r="951" spans="1:8" ht="24.95" customHeight="1" x14ac:dyDescent="0.2">
      <c r="A951" s="1" t="s">
        <v>221</v>
      </c>
      <c r="B951" s="2" t="s">
        <v>1934</v>
      </c>
      <c r="C951" s="158">
        <v>685</v>
      </c>
      <c r="D951" s="161">
        <v>6</v>
      </c>
      <c r="E951" s="152"/>
      <c r="F951" s="165"/>
      <c r="G951" s="154">
        <v>379.96950000000004</v>
      </c>
      <c r="H951" s="150">
        <v>31</v>
      </c>
    </row>
    <row r="952" spans="1:8" ht="24.95" customHeight="1" x14ac:dyDescent="0.2">
      <c r="A952" s="1" t="s">
        <v>1935</v>
      </c>
      <c r="B952" s="2" t="s">
        <v>1839</v>
      </c>
      <c r="C952" s="158">
        <v>950</v>
      </c>
      <c r="D952" s="161">
        <v>6</v>
      </c>
      <c r="E952" s="152"/>
      <c r="F952" s="165"/>
      <c r="G952" s="154">
        <v>526.96500000000003</v>
      </c>
      <c r="H952" s="150">
        <v>31</v>
      </c>
    </row>
    <row r="953" spans="1:8" ht="24.95" customHeight="1" x14ac:dyDescent="0.2">
      <c r="A953" s="1" t="s">
        <v>1936</v>
      </c>
      <c r="B953" s="2" t="s">
        <v>1937</v>
      </c>
      <c r="C953" s="158">
        <v>1060</v>
      </c>
      <c r="D953" s="161">
        <v>6</v>
      </c>
      <c r="E953" s="152"/>
      <c r="F953" s="165"/>
      <c r="G953" s="154">
        <v>587.98199999999997</v>
      </c>
      <c r="H953" s="150">
        <v>31</v>
      </c>
    </row>
    <row r="954" spans="1:8" ht="24.95" customHeight="1" x14ac:dyDescent="0.2">
      <c r="A954" s="1" t="s">
        <v>245</v>
      </c>
      <c r="B954" s="2" t="s">
        <v>246</v>
      </c>
      <c r="C954" s="158">
        <v>1000</v>
      </c>
      <c r="D954" s="161">
        <v>6</v>
      </c>
      <c r="E954" s="152"/>
      <c r="F954" s="165"/>
      <c r="G954" s="154">
        <v>554.70000000000005</v>
      </c>
      <c r="H954" s="150">
        <v>31</v>
      </c>
    </row>
    <row r="955" spans="1:8" ht="24.95" customHeight="1" x14ac:dyDescent="0.2">
      <c r="A955" s="1" t="s">
        <v>1938</v>
      </c>
      <c r="B955" s="2" t="s">
        <v>241</v>
      </c>
      <c r="C955" s="158">
        <v>760</v>
      </c>
      <c r="D955" s="161">
        <v>6</v>
      </c>
      <c r="E955" s="152"/>
      <c r="F955" s="165"/>
      <c r="G955" s="154">
        <v>421.572</v>
      </c>
      <c r="H955" s="150">
        <v>31</v>
      </c>
    </row>
    <row r="956" spans="1:8" ht="24.95" customHeight="1" x14ac:dyDescent="0.2">
      <c r="A956" s="1" t="s">
        <v>247</v>
      </c>
      <c r="B956" s="2" t="s">
        <v>248</v>
      </c>
      <c r="C956" s="158">
        <v>930</v>
      </c>
      <c r="D956" s="161">
        <v>6</v>
      </c>
      <c r="E956" s="152"/>
      <c r="F956" s="165"/>
      <c r="G956" s="154">
        <v>515.87100000000009</v>
      </c>
      <c r="H956" s="150">
        <v>31</v>
      </c>
    </row>
    <row r="957" spans="1:8" ht="24.95" customHeight="1" x14ac:dyDescent="0.2">
      <c r="A957" s="1" t="s">
        <v>1939</v>
      </c>
      <c r="B957" s="2" t="s">
        <v>238</v>
      </c>
      <c r="C957" s="158">
        <v>570</v>
      </c>
      <c r="D957" s="161">
        <v>6</v>
      </c>
      <c r="E957" s="152"/>
      <c r="F957" s="165"/>
      <c r="G957" s="154">
        <v>316.17899999999997</v>
      </c>
      <c r="H957" s="150">
        <v>31</v>
      </c>
    </row>
    <row r="958" spans="1:8" ht="24.95" customHeight="1" x14ac:dyDescent="0.2">
      <c r="A958" s="1" t="s">
        <v>1940</v>
      </c>
      <c r="B958" s="2" t="s">
        <v>1941</v>
      </c>
      <c r="C958" s="158">
        <v>1085</v>
      </c>
      <c r="D958" s="161">
        <v>6</v>
      </c>
      <c r="E958" s="152"/>
      <c r="F958" s="165"/>
      <c r="G958" s="154">
        <v>601.84950000000003</v>
      </c>
      <c r="H958" s="150">
        <v>31</v>
      </c>
    </row>
    <row r="959" spans="1:8" ht="24.95" customHeight="1" x14ac:dyDescent="0.2">
      <c r="A959" s="1" t="s">
        <v>1942</v>
      </c>
      <c r="B959" s="2" t="s">
        <v>1943</v>
      </c>
      <c r="C959" s="158">
        <v>675</v>
      </c>
      <c r="D959" s="161">
        <v>6</v>
      </c>
      <c r="E959" s="152"/>
      <c r="F959" s="165"/>
      <c r="G959" s="154">
        <v>374.42250000000001</v>
      </c>
      <c r="H959" s="150">
        <v>31</v>
      </c>
    </row>
    <row r="960" spans="1:8" ht="24.95" customHeight="1" x14ac:dyDescent="0.2">
      <c r="A960" s="1" t="s">
        <v>232</v>
      </c>
      <c r="B960" s="2" t="s">
        <v>233</v>
      </c>
      <c r="C960" s="158">
        <v>925</v>
      </c>
      <c r="D960" s="161">
        <v>6</v>
      </c>
      <c r="E960" s="152"/>
      <c r="F960" s="165"/>
      <c r="G960" s="154">
        <v>513.09750000000008</v>
      </c>
      <c r="H960" s="150">
        <v>31</v>
      </c>
    </row>
    <row r="961" spans="1:8" ht="24.95" customHeight="1" x14ac:dyDescent="0.2">
      <c r="A961" s="1" t="s">
        <v>145</v>
      </c>
      <c r="B961" s="2" t="s">
        <v>146</v>
      </c>
      <c r="C961" s="158">
        <v>2800</v>
      </c>
      <c r="D961" s="161">
        <v>2</v>
      </c>
      <c r="E961" s="152"/>
      <c r="F961" s="165"/>
      <c r="G961" s="154">
        <v>1553.16</v>
      </c>
      <c r="H961" s="150">
        <v>30</v>
      </c>
    </row>
    <row r="962" spans="1:8" ht="24.95" customHeight="1" x14ac:dyDescent="0.2">
      <c r="A962" s="1" t="s">
        <v>147</v>
      </c>
      <c r="B962" s="2" t="s">
        <v>148</v>
      </c>
      <c r="C962" s="158">
        <v>2800</v>
      </c>
      <c r="D962" s="161">
        <v>2</v>
      </c>
      <c r="E962" s="152"/>
      <c r="F962" s="165"/>
      <c r="G962" s="154">
        <v>1553.16</v>
      </c>
      <c r="H962" s="150">
        <v>30</v>
      </c>
    </row>
    <row r="963" spans="1:8" ht="24.95" customHeight="1" x14ac:dyDescent="0.2">
      <c r="A963" s="1" t="s">
        <v>149</v>
      </c>
      <c r="B963" s="2" t="s">
        <v>150</v>
      </c>
      <c r="C963" s="158">
        <v>2240</v>
      </c>
      <c r="D963" s="161">
        <v>2</v>
      </c>
      <c r="E963" s="152"/>
      <c r="F963" s="165"/>
      <c r="G963" s="154">
        <v>1242.528</v>
      </c>
      <c r="H963" s="150">
        <v>30</v>
      </c>
    </row>
    <row r="964" spans="1:8" ht="24.95" customHeight="1" x14ac:dyDescent="0.2">
      <c r="A964" s="1" t="s">
        <v>151</v>
      </c>
      <c r="B964" s="2" t="s">
        <v>152</v>
      </c>
      <c r="C964" s="158">
        <v>2240</v>
      </c>
      <c r="D964" s="161">
        <v>2</v>
      </c>
      <c r="E964" s="152"/>
      <c r="F964" s="165"/>
      <c r="G964" s="154">
        <v>1242.528</v>
      </c>
      <c r="H964" s="150">
        <v>30</v>
      </c>
    </row>
    <row r="965" spans="1:8" ht="24.95" customHeight="1" x14ac:dyDescent="0.2">
      <c r="A965" s="1" t="s">
        <v>1944</v>
      </c>
      <c r="B965" s="2" t="s">
        <v>1945</v>
      </c>
      <c r="C965" s="158">
        <v>3100</v>
      </c>
      <c r="D965" s="161">
        <v>2</v>
      </c>
      <c r="E965" s="152"/>
      <c r="F965" s="165"/>
      <c r="G965" s="154">
        <v>1719.5700000000002</v>
      </c>
      <c r="H965" s="150">
        <v>30</v>
      </c>
    </row>
    <row r="966" spans="1:8" ht="24.95" customHeight="1" x14ac:dyDescent="0.2">
      <c r="A966" s="1" t="s">
        <v>1946</v>
      </c>
      <c r="B966" s="2" t="s">
        <v>1947</v>
      </c>
      <c r="C966" s="158">
        <v>3100</v>
      </c>
      <c r="D966" s="161">
        <v>2</v>
      </c>
      <c r="E966" s="152"/>
      <c r="F966" s="165"/>
      <c r="G966" s="154">
        <v>1719.5700000000002</v>
      </c>
      <c r="H966" s="150">
        <v>30</v>
      </c>
    </row>
    <row r="967" spans="1:8" ht="24.95" customHeight="1" x14ac:dyDescent="0.2">
      <c r="A967" s="1" t="s">
        <v>153</v>
      </c>
      <c r="B967" s="2" t="s">
        <v>154</v>
      </c>
      <c r="C967" s="158">
        <v>3420</v>
      </c>
      <c r="D967" s="161">
        <v>2</v>
      </c>
      <c r="E967" s="152"/>
      <c r="F967" s="165"/>
      <c r="G967" s="154">
        <v>1897.0740000000001</v>
      </c>
      <c r="H967" s="150">
        <v>30</v>
      </c>
    </row>
    <row r="968" spans="1:8" ht="24.95" customHeight="1" x14ac:dyDescent="0.2">
      <c r="A968" s="1" t="s">
        <v>155</v>
      </c>
      <c r="B968" s="2" t="s">
        <v>156</v>
      </c>
      <c r="C968" s="158">
        <v>3420</v>
      </c>
      <c r="D968" s="161">
        <v>2</v>
      </c>
      <c r="E968" s="152"/>
      <c r="F968" s="165"/>
      <c r="G968" s="154">
        <v>1897.0740000000001</v>
      </c>
      <c r="H968" s="150">
        <v>30</v>
      </c>
    </row>
    <row r="969" spans="1:8" ht="24.95" customHeight="1" x14ac:dyDescent="0.2">
      <c r="A969" s="1" t="s">
        <v>157</v>
      </c>
      <c r="B969" s="2" t="s">
        <v>158</v>
      </c>
      <c r="C969" s="158">
        <v>3420</v>
      </c>
      <c r="D969" s="161">
        <v>2</v>
      </c>
      <c r="E969" s="152"/>
      <c r="F969" s="165"/>
      <c r="G969" s="154">
        <v>1897.0740000000001</v>
      </c>
      <c r="H969" s="150">
        <v>30</v>
      </c>
    </row>
    <row r="970" spans="1:8" ht="24.95" customHeight="1" x14ac:dyDescent="0.2">
      <c r="A970" s="1" t="s">
        <v>159</v>
      </c>
      <c r="B970" s="2" t="s">
        <v>160</v>
      </c>
      <c r="C970" s="158">
        <v>3520</v>
      </c>
      <c r="D970" s="161">
        <v>2</v>
      </c>
      <c r="E970" s="152"/>
      <c r="F970" s="165"/>
      <c r="G970" s="154">
        <v>1952.5440000000001</v>
      </c>
      <c r="H970" s="150">
        <v>30</v>
      </c>
    </row>
    <row r="971" spans="1:8" ht="24.95" customHeight="1" x14ac:dyDescent="0.2">
      <c r="A971" s="1" t="s">
        <v>173</v>
      </c>
      <c r="B971" s="2" t="s">
        <v>174</v>
      </c>
      <c r="C971" s="158">
        <v>2255</v>
      </c>
      <c r="D971" s="161">
        <v>2</v>
      </c>
      <c r="E971" s="152"/>
      <c r="F971" s="165"/>
      <c r="G971" s="154">
        <v>1250.8485000000001</v>
      </c>
      <c r="H971" s="150">
        <v>30</v>
      </c>
    </row>
    <row r="972" spans="1:8" ht="24.95" customHeight="1" x14ac:dyDescent="0.2">
      <c r="A972" s="1" t="s">
        <v>175</v>
      </c>
      <c r="B972" s="2" t="s">
        <v>176</v>
      </c>
      <c r="C972" s="158">
        <v>2260</v>
      </c>
      <c r="D972" s="161">
        <v>2</v>
      </c>
      <c r="E972" s="152"/>
      <c r="F972" s="165"/>
      <c r="G972" s="154">
        <v>1253.6220000000001</v>
      </c>
      <c r="H972" s="150">
        <v>30</v>
      </c>
    </row>
    <row r="973" spans="1:8" ht="24.95" customHeight="1" x14ac:dyDescent="0.2">
      <c r="A973" s="1" t="s">
        <v>161</v>
      </c>
      <c r="B973" s="2" t="s">
        <v>162</v>
      </c>
      <c r="C973" s="158">
        <v>3170</v>
      </c>
      <c r="D973" s="161">
        <v>2</v>
      </c>
      <c r="E973" s="152"/>
      <c r="F973" s="165"/>
      <c r="G973" s="154">
        <v>1758.3990000000001</v>
      </c>
      <c r="H973" s="150">
        <v>30</v>
      </c>
    </row>
    <row r="974" spans="1:8" ht="24.95" customHeight="1" x14ac:dyDescent="0.2">
      <c r="A974" s="1" t="s">
        <v>163</v>
      </c>
      <c r="B974" s="2" t="s">
        <v>164</v>
      </c>
      <c r="C974" s="158">
        <v>3220</v>
      </c>
      <c r="D974" s="161">
        <v>2</v>
      </c>
      <c r="E974" s="152"/>
      <c r="F974" s="165"/>
      <c r="G974" s="154">
        <v>1786.134</v>
      </c>
      <c r="H974" s="150">
        <v>30</v>
      </c>
    </row>
    <row r="975" spans="1:8" ht="24.95" customHeight="1" x14ac:dyDescent="0.2">
      <c r="A975" s="1" t="s">
        <v>169</v>
      </c>
      <c r="B975" s="2" t="s">
        <v>170</v>
      </c>
      <c r="C975" s="158">
        <v>1825</v>
      </c>
      <c r="D975" s="161">
        <v>2</v>
      </c>
      <c r="E975" s="152"/>
      <c r="F975" s="165"/>
      <c r="G975" s="154">
        <v>1012.3275000000001</v>
      </c>
      <c r="H975" s="150">
        <v>30</v>
      </c>
    </row>
    <row r="976" spans="1:8" ht="24.95" customHeight="1" x14ac:dyDescent="0.2">
      <c r="A976" s="1" t="s">
        <v>171</v>
      </c>
      <c r="B976" s="2" t="s">
        <v>172</v>
      </c>
      <c r="C976" s="158">
        <v>1825</v>
      </c>
      <c r="D976" s="161">
        <v>2</v>
      </c>
      <c r="E976" s="152"/>
      <c r="F976" s="165"/>
      <c r="G976" s="154">
        <v>1012.3275000000001</v>
      </c>
      <c r="H976" s="150">
        <v>30</v>
      </c>
    </row>
    <row r="977" spans="1:8" ht="24.95" customHeight="1" x14ac:dyDescent="0.2">
      <c r="A977" s="1" t="s">
        <v>340</v>
      </c>
      <c r="B977" s="2" t="s">
        <v>341</v>
      </c>
      <c r="C977" s="158">
        <v>1100</v>
      </c>
      <c r="D977" s="161">
        <v>3</v>
      </c>
      <c r="E977" s="152"/>
      <c r="F977" s="165"/>
      <c r="G977" s="154">
        <v>610.17000000000007</v>
      </c>
      <c r="H977" s="150">
        <v>30</v>
      </c>
    </row>
    <row r="978" spans="1:8" ht="24.95" customHeight="1" x14ac:dyDescent="0.2">
      <c r="A978" s="1" t="s">
        <v>1948</v>
      </c>
      <c r="B978" s="2" t="s">
        <v>1949</v>
      </c>
      <c r="C978" s="158">
        <v>760</v>
      </c>
      <c r="D978" s="161">
        <v>8</v>
      </c>
      <c r="E978" s="152"/>
      <c r="F978" s="165"/>
      <c r="G978" s="154">
        <v>421.572</v>
      </c>
      <c r="H978" s="150">
        <v>30</v>
      </c>
    </row>
    <row r="979" spans="1:8" ht="24.95" customHeight="1" x14ac:dyDescent="0.2">
      <c r="A979" s="1" t="s">
        <v>342</v>
      </c>
      <c r="B979" s="2" t="s">
        <v>343</v>
      </c>
      <c r="C979" s="158">
        <v>810</v>
      </c>
      <c r="D979" s="161">
        <v>8</v>
      </c>
      <c r="E979" s="152"/>
      <c r="F979" s="165"/>
      <c r="G979" s="154">
        <v>449.30700000000002</v>
      </c>
      <c r="H979" s="150">
        <v>30</v>
      </c>
    </row>
    <row r="980" spans="1:8" ht="24.95" customHeight="1" x14ac:dyDescent="0.2">
      <c r="A980" s="1" t="s">
        <v>1950</v>
      </c>
      <c r="B980" s="2" t="s">
        <v>1951</v>
      </c>
      <c r="C980" s="158">
        <v>1450</v>
      </c>
      <c r="D980" s="161">
        <v>3</v>
      </c>
      <c r="E980" s="152"/>
      <c r="F980" s="165"/>
      <c r="G980" s="154">
        <v>804.31500000000005</v>
      </c>
      <c r="H980" s="150">
        <v>30</v>
      </c>
    </row>
    <row r="981" spans="1:8" ht="24.95" customHeight="1" x14ac:dyDescent="0.2">
      <c r="A981" s="1" t="s">
        <v>344</v>
      </c>
      <c r="B981" s="2" t="s">
        <v>345</v>
      </c>
      <c r="C981" s="158">
        <v>810</v>
      </c>
      <c r="D981" s="161">
        <v>8</v>
      </c>
      <c r="E981" s="152"/>
      <c r="F981" s="165"/>
      <c r="G981" s="154">
        <v>449.30700000000002</v>
      </c>
      <c r="H981" s="150">
        <v>30</v>
      </c>
    </row>
    <row r="982" spans="1:8" ht="24.95" customHeight="1" x14ac:dyDescent="0.2">
      <c r="A982" s="1" t="s">
        <v>346</v>
      </c>
      <c r="B982" s="2" t="s">
        <v>347</v>
      </c>
      <c r="C982" s="158">
        <v>1156</v>
      </c>
      <c r="D982" s="161">
        <v>8</v>
      </c>
      <c r="E982" s="152"/>
      <c r="F982" s="165"/>
      <c r="G982" s="154">
        <v>641.23320000000001</v>
      </c>
      <c r="H982" s="150">
        <v>30</v>
      </c>
    </row>
    <row r="983" spans="1:8" ht="24.95" customHeight="1" x14ac:dyDescent="0.2">
      <c r="A983" s="1" t="s">
        <v>1952</v>
      </c>
      <c r="B983" s="2" t="s">
        <v>1953</v>
      </c>
      <c r="C983" s="158">
        <v>1000</v>
      </c>
      <c r="D983" s="161">
        <v>8</v>
      </c>
      <c r="E983" s="152"/>
      <c r="F983" s="165"/>
      <c r="G983" s="154">
        <v>554.70000000000005</v>
      </c>
      <c r="H983" s="150">
        <v>30</v>
      </c>
    </row>
    <row r="984" spans="1:8" ht="24.95" customHeight="1" x14ac:dyDescent="0.2">
      <c r="A984" s="1" t="s">
        <v>1954</v>
      </c>
      <c r="B984" s="2" t="s">
        <v>362</v>
      </c>
      <c r="C984" s="158">
        <v>352</v>
      </c>
      <c r="D984" s="161">
        <v>32</v>
      </c>
      <c r="E984" s="152"/>
      <c r="F984" s="165"/>
      <c r="G984" s="154">
        <v>211.79840000000002</v>
      </c>
      <c r="H984" s="150">
        <v>30.1</v>
      </c>
    </row>
    <row r="985" spans="1:8" ht="24.95" customHeight="1" x14ac:dyDescent="0.2">
      <c r="A985" s="1" t="s">
        <v>1955</v>
      </c>
      <c r="B985" s="2" t="s">
        <v>363</v>
      </c>
      <c r="C985" s="158">
        <v>326</v>
      </c>
      <c r="D985" s="161">
        <v>32</v>
      </c>
      <c r="E985" s="152"/>
      <c r="F985" s="165"/>
      <c r="G985" s="154">
        <v>196.1542</v>
      </c>
      <c r="H985" s="150">
        <v>30.1</v>
      </c>
    </row>
    <row r="986" spans="1:8" ht="24.95" customHeight="1" x14ac:dyDescent="0.2">
      <c r="A986" s="1" t="s">
        <v>1956</v>
      </c>
      <c r="B986" s="2" t="s">
        <v>370</v>
      </c>
      <c r="C986" s="158">
        <v>187</v>
      </c>
      <c r="D986" s="161">
        <v>64</v>
      </c>
      <c r="E986" s="152"/>
      <c r="F986" s="165"/>
      <c r="G986" s="154">
        <v>112.5179</v>
      </c>
      <c r="H986" s="150">
        <v>30.1</v>
      </c>
    </row>
    <row r="987" spans="1:8" ht="24.95" customHeight="1" x14ac:dyDescent="0.2">
      <c r="A987" s="1" t="s">
        <v>1957</v>
      </c>
      <c r="B987" s="2" t="s">
        <v>364</v>
      </c>
      <c r="C987" s="158">
        <v>194</v>
      </c>
      <c r="D987" s="161">
        <v>64</v>
      </c>
      <c r="E987" s="152"/>
      <c r="F987" s="165"/>
      <c r="G987" s="154">
        <v>116.7298</v>
      </c>
      <c r="H987" s="150">
        <v>30.1</v>
      </c>
    </row>
    <row r="988" spans="1:8" ht="24.95" customHeight="1" x14ac:dyDescent="0.2">
      <c r="A988" s="1" t="s">
        <v>1958</v>
      </c>
      <c r="B988" s="2" t="s">
        <v>359</v>
      </c>
      <c r="C988" s="158">
        <v>175</v>
      </c>
      <c r="D988" s="161">
        <v>64</v>
      </c>
      <c r="E988" s="152"/>
      <c r="F988" s="165"/>
      <c r="G988" s="154">
        <v>105.2975</v>
      </c>
      <c r="H988" s="150">
        <v>30.1</v>
      </c>
    </row>
    <row r="989" spans="1:8" ht="24.95" customHeight="1" x14ac:dyDescent="0.2">
      <c r="A989" s="1" t="s">
        <v>1959</v>
      </c>
      <c r="B989" s="2" t="s">
        <v>360</v>
      </c>
      <c r="C989" s="158">
        <v>252</v>
      </c>
      <c r="D989" s="161">
        <v>64</v>
      </c>
      <c r="E989" s="152"/>
      <c r="F989" s="165"/>
      <c r="G989" s="154">
        <v>151.6284</v>
      </c>
      <c r="H989" s="150">
        <v>30.1</v>
      </c>
    </row>
    <row r="990" spans="1:8" ht="24.95" customHeight="1" x14ac:dyDescent="0.2">
      <c r="A990" s="1" t="s">
        <v>1960</v>
      </c>
      <c r="B990" s="2" t="s">
        <v>348</v>
      </c>
      <c r="C990" s="158">
        <v>168</v>
      </c>
      <c r="D990" s="161">
        <v>64</v>
      </c>
      <c r="E990" s="152"/>
      <c r="F990" s="165"/>
      <c r="G990" s="154">
        <v>101.0856</v>
      </c>
      <c r="H990" s="150">
        <v>30.1</v>
      </c>
    </row>
    <row r="991" spans="1:8" ht="24.95" customHeight="1" x14ac:dyDescent="0.2">
      <c r="A991" s="1" t="s">
        <v>1961</v>
      </c>
      <c r="B991" s="2" t="s">
        <v>365</v>
      </c>
      <c r="C991" s="158">
        <v>268</v>
      </c>
      <c r="D991" s="161">
        <v>27</v>
      </c>
      <c r="E991" s="152"/>
      <c r="F991" s="165"/>
      <c r="G991" s="154">
        <v>161.25560000000002</v>
      </c>
      <c r="H991" s="150">
        <v>30.1</v>
      </c>
    </row>
    <row r="992" spans="1:8" ht="24.95" customHeight="1" x14ac:dyDescent="0.2">
      <c r="A992" s="1" t="s">
        <v>1962</v>
      </c>
      <c r="B992" s="2" t="s">
        <v>366</v>
      </c>
      <c r="C992" s="158">
        <v>260</v>
      </c>
      <c r="D992" s="161">
        <v>27</v>
      </c>
      <c r="E992" s="152"/>
      <c r="F992" s="165"/>
      <c r="G992" s="154">
        <v>156.44200000000001</v>
      </c>
      <c r="H992" s="150">
        <v>30.1</v>
      </c>
    </row>
    <row r="993" spans="1:8" ht="24.95" customHeight="1" x14ac:dyDescent="0.2">
      <c r="A993" s="1" t="s">
        <v>1963</v>
      </c>
      <c r="B993" s="2" t="s">
        <v>350</v>
      </c>
      <c r="C993" s="158">
        <v>302</v>
      </c>
      <c r="D993" s="161">
        <v>24</v>
      </c>
      <c r="E993" s="152"/>
      <c r="F993" s="165"/>
      <c r="G993" s="154">
        <v>181.71340000000001</v>
      </c>
      <c r="H993" s="150">
        <v>30.1</v>
      </c>
    </row>
    <row r="994" spans="1:8" ht="24.95" customHeight="1" x14ac:dyDescent="0.2">
      <c r="A994" s="1" t="s">
        <v>1964</v>
      </c>
      <c r="B994" s="2" t="s">
        <v>351</v>
      </c>
      <c r="C994" s="158">
        <v>282</v>
      </c>
      <c r="D994" s="161">
        <v>24</v>
      </c>
      <c r="E994" s="152"/>
      <c r="F994" s="165"/>
      <c r="G994" s="154">
        <v>156.43</v>
      </c>
      <c r="H994" s="150">
        <v>30.1</v>
      </c>
    </row>
    <row r="995" spans="1:8" ht="24.95" customHeight="1" x14ac:dyDescent="0.2">
      <c r="A995" s="1" t="s">
        <v>1965</v>
      </c>
      <c r="B995" s="2" t="s">
        <v>371</v>
      </c>
      <c r="C995" s="158">
        <v>292</v>
      </c>
      <c r="D995" s="161">
        <v>24</v>
      </c>
      <c r="E995" s="152"/>
      <c r="F995" s="165"/>
      <c r="G995" s="154">
        <v>161.97</v>
      </c>
      <c r="H995" s="150">
        <v>30.1</v>
      </c>
    </row>
    <row r="996" spans="1:8" ht="24.95" customHeight="1" x14ac:dyDescent="0.2">
      <c r="A996" s="1" t="s">
        <v>1966</v>
      </c>
      <c r="B996" s="2" t="s">
        <v>352</v>
      </c>
      <c r="C996" s="158">
        <v>289</v>
      </c>
      <c r="D996" s="161">
        <v>24</v>
      </c>
      <c r="E996" s="152"/>
      <c r="F996" s="165"/>
      <c r="G996" s="154">
        <v>173.8913</v>
      </c>
      <c r="H996" s="150">
        <v>30.1</v>
      </c>
    </row>
    <row r="997" spans="1:8" ht="24.95" customHeight="1" x14ac:dyDescent="0.2">
      <c r="A997" s="1" t="s">
        <v>1967</v>
      </c>
      <c r="B997" s="2" t="s">
        <v>353</v>
      </c>
      <c r="C997" s="158">
        <v>284</v>
      </c>
      <c r="D997" s="161">
        <v>24</v>
      </c>
      <c r="E997" s="152"/>
      <c r="F997" s="165"/>
      <c r="G997" s="154">
        <v>170.8828</v>
      </c>
      <c r="H997" s="150">
        <v>30.1</v>
      </c>
    </row>
    <row r="998" spans="1:8" ht="24.95" customHeight="1" x14ac:dyDescent="0.2">
      <c r="A998" s="1" t="s">
        <v>1968</v>
      </c>
      <c r="B998" s="2" t="s">
        <v>354</v>
      </c>
      <c r="C998" s="158">
        <v>336</v>
      </c>
      <c r="D998" s="161">
        <v>24</v>
      </c>
      <c r="E998" s="152"/>
      <c r="F998" s="165"/>
      <c r="G998" s="154">
        <v>202.1712</v>
      </c>
      <c r="H998" s="150">
        <v>30.1</v>
      </c>
    </row>
    <row r="999" spans="1:8" ht="24.95" customHeight="1" x14ac:dyDescent="0.2">
      <c r="A999" s="1" t="s">
        <v>1969</v>
      </c>
      <c r="B999" s="2" t="s">
        <v>355</v>
      </c>
      <c r="C999" s="158">
        <v>431</v>
      </c>
      <c r="D999" s="161">
        <v>27</v>
      </c>
      <c r="E999" s="152"/>
      <c r="F999" s="165"/>
      <c r="G999" s="154">
        <v>259.33270000000005</v>
      </c>
      <c r="H999" s="150">
        <v>30.1</v>
      </c>
    </row>
    <row r="1000" spans="1:8" ht="24.95" customHeight="1" x14ac:dyDescent="0.2">
      <c r="A1000" s="1" t="s">
        <v>1970</v>
      </c>
      <c r="B1000" s="2" t="s">
        <v>357</v>
      </c>
      <c r="C1000" s="158">
        <v>441</v>
      </c>
      <c r="D1000" s="161">
        <v>27</v>
      </c>
      <c r="E1000" s="152"/>
      <c r="F1000" s="165"/>
      <c r="G1000" s="154">
        <v>265.34969999999998</v>
      </c>
      <c r="H1000" s="150">
        <v>30.1</v>
      </c>
    </row>
    <row r="1001" spans="1:8" ht="24.95" customHeight="1" x14ac:dyDescent="0.2">
      <c r="A1001" s="1" t="s">
        <v>1971</v>
      </c>
      <c r="B1001" s="2" t="s">
        <v>367</v>
      </c>
      <c r="C1001" s="158">
        <v>231</v>
      </c>
      <c r="D1001" s="161">
        <v>64</v>
      </c>
      <c r="E1001" s="152"/>
      <c r="F1001" s="165"/>
      <c r="G1001" s="154">
        <v>138.99270000000001</v>
      </c>
      <c r="H1001" s="150">
        <v>30.1</v>
      </c>
    </row>
    <row r="1002" spans="1:8" ht="24.95" customHeight="1" x14ac:dyDescent="0.2">
      <c r="A1002" s="1" t="s">
        <v>1972</v>
      </c>
      <c r="B1002" s="2" t="s">
        <v>361</v>
      </c>
      <c r="C1002" s="158">
        <v>239</v>
      </c>
      <c r="D1002" s="161">
        <v>56</v>
      </c>
      <c r="E1002" s="152"/>
      <c r="F1002" s="165"/>
      <c r="G1002" s="154">
        <v>143.80630000000002</v>
      </c>
      <c r="H1002" s="150">
        <v>30.1</v>
      </c>
    </row>
    <row r="1003" spans="1:8" ht="24.95" customHeight="1" x14ac:dyDescent="0.2">
      <c r="A1003" s="1" t="s">
        <v>1973</v>
      </c>
      <c r="B1003" s="2" t="s">
        <v>349</v>
      </c>
      <c r="C1003" s="158">
        <v>244</v>
      </c>
      <c r="D1003" s="161">
        <v>64</v>
      </c>
      <c r="E1003" s="152"/>
      <c r="F1003" s="165"/>
      <c r="G1003" s="154">
        <v>146.81479999999999</v>
      </c>
      <c r="H1003" s="150">
        <v>30.1</v>
      </c>
    </row>
    <row r="1004" spans="1:8" ht="24.95" customHeight="1" x14ac:dyDescent="0.2">
      <c r="A1004" s="1" t="s">
        <v>1974</v>
      </c>
      <c r="B1004" s="2" t="s">
        <v>356</v>
      </c>
      <c r="C1004" s="158">
        <v>420</v>
      </c>
      <c r="D1004" s="161">
        <v>24</v>
      </c>
      <c r="E1004" s="152"/>
      <c r="F1004" s="165"/>
      <c r="G1004" s="154">
        <v>252.714</v>
      </c>
      <c r="H1004" s="150">
        <v>30.1</v>
      </c>
    </row>
    <row r="1005" spans="1:8" ht="24.95" customHeight="1" x14ac:dyDescent="0.2">
      <c r="A1005" s="1" t="s">
        <v>1975</v>
      </c>
      <c r="B1005" s="2" t="s">
        <v>358</v>
      </c>
      <c r="C1005" s="158">
        <v>140</v>
      </c>
      <c r="D1005" s="161">
        <v>64</v>
      </c>
      <c r="E1005" s="152"/>
      <c r="F1005" s="165"/>
      <c r="G1005" s="154">
        <v>84.238</v>
      </c>
      <c r="H1005" s="150">
        <v>30.1</v>
      </c>
    </row>
    <row r="1006" spans="1:8" ht="24.95" customHeight="1" x14ac:dyDescent="0.2">
      <c r="A1006" s="1" t="s">
        <v>1976</v>
      </c>
      <c r="B1006" s="2" t="s">
        <v>249</v>
      </c>
      <c r="C1006" s="158">
        <v>1135</v>
      </c>
      <c r="D1006" s="161">
        <v>6</v>
      </c>
      <c r="E1006" s="152"/>
      <c r="F1006" s="165"/>
      <c r="G1006" s="154">
        <v>629.58450000000005</v>
      </c>
      <c r="H1006" s="150">
        <v>31</v>
      </c>
    </row>
    <row r="1007" spans="1:8" ht="24.95" customHeight="1" x14ac:dyDescent="0.2">
      <c r="A1007" s="1" t="s">
        <v>1977</v>
      </c>
      <c r="B1007" s="2" t="s">
        <v>242</v>
      </c>
      <c r="C1007" s="158">
        <v>585</v>
      </c>
      <c r="D1007" s="161">
        <v>6</v>
      </c>
      <c r="E1007" s="152"/>
      <c r="F1007" s="165"/>
      <c r="G1007" s="154">
        <v>324.49950000000001</v>
      </c>
      <c r="H1007" s="150">
        <v>31</v>
      </c>
    </row>
    <row r="1008" spans="1:8" ht="24.95" customHeight="1" x14ac:dyDescent="0.2">
      <c r="A1008" s="1" t="s">
        <v>1978</v>
      </c>
      <c r="B1008" s="2" t="s">
        <v>253</v>
      </c>
      <c r="C1008" s="158">
        <v>425</v>
      </c>
      <c r="D1008" s="161">
        <v>6</v>
      </c>
      <c r="E1008" s="152"/>
      <c r="F1008" s="165"/>
      <c r="G1008" s="154">
        <v>235.7475</v>
      </c>
      <c r="H1008" s="150">
        <v>31</v>
      </c>
    </row>
    <row r="1009" spans="1:8" ht="24.95" customHeight="1" x14ac:dyDescent="0.2">
      <c r="A1009" s="1" t="s">
        <v>1979</v>
      </c>
      <c r="B1009" s="2" t="s">
        <v>239</v>
      </c>
      <c r="C1009" s="158">
        <v>760</v>
      </c>
      <c r="D1009" s="161">
        <v>6</v>
      </c>
      <c r="E1009" s="152"/>
      <c r="F1009" s="165"/>
      <c r="G1009" s="154">
        <v>421.572</v>
      </c>
      <c r="H1009" s="150">
        <v>31</v>
      </c>
    </row>
    <row r="1010" spans="1:8" ht="24.95" customHeight="1" x14ac:dyDescent="0.2">
      <c r="A1010" s="1" t="s">
        <v>213</v>
      </c>
      <c r="B1010" s="2" t="s">
        <v>214</v>
      </c>
      <c r="C1010" s="158">
        <v>1135</v>
      </c>
      <c r="D1010" s="161">
        <v>6</v>
      </c>
      <c r="E1010" s="152"/>
      <c r="F1010" s="165"/>
      <c r="G1010" s="154">
        <v>629.58450000000005</v>
      </c>
      <c r="H1010" s="150">
        <v>31</v>
      </c>
    </row>
    <row r="1011" spans="1:8" ht="24.95" customHeight="1" x14ac:dyDescent="0.2">
      <c r="A1011" s="1" t="s">
        <v>215</v>
      </c>
      <c r="B1011" s="2" t="s">
        <v>216</v>
      </c>
      <c r="C1011" s="158">
        <v>1267</v>
      </c>
      <c r="D1011" s="161">
        <v>6</v>
      </c>
      <c r="E1011" s="152"/>
      <c r="F1011" s="165"/>
      <c r="G1011" s="154">
        <v>702.80490000000009</v>
      </c>
      <c r="H1011" s="150">
        <v>31</v>
      </c>
    </row>
    <row r="1012" spans="1:8" ht="24.95" customHeight="1" x14ac:dyDescent="0.2">
      <c r="A1012" s="1" t="s">
        <v>217</v>
      </c>
      <c r="B1012" s="2" t="s">
        <v>218</v>
      </c>
      <c r="C1012" s="158">
        <v>895</v>
      </c>
      <c r="D1012" s="161">
        <v>6</v>
      </c>
      <c r="E1012" s="152"/>
      <c r="F1012" s="165"/>
      <c r="G1012" s="154">
        <v>496.45650000000001</v>
      </c>
      <c r="H1012" s="150">
        <v>31</v>
      </c>
    </row>
    <row r="1013" spans="1:8" ht="24.95" customHeight="1" x14ac:dyDescent="0.2">
      <c r="A1013" s="1" t="s">
        <v>219</v>
      </c>
      <c r="B1013" s="2" t="s">
        <v>220</v>
      </c>
      <c r="C1013" s="158">
        <v>1010</v>
      </c>
      <c r="D1013" s="161">
        <v>6</v>
      </c>
      <c r="E1013" s="152"/>
      <c r="F1013" s="165"/>
      <c r="G1013" s="154">
        <v>560.24700000000007</v>
      </c>
      <c r="H1013" s="150">
        <v>31</v>
      </c>
    </row>
    <row r="1014" spans="1:8" ht="24.95" customHeight="1" x14ac:dyDescent="0.2">
      <c r="A1014" s="1" t="s">
        <v>1224</v>
      </c>
      <c r="B1014" s="2" t="s">
        <v>31</v>
      </c>
      <c r="C1014" s="158">
        <v>445</v>
      </c>
      <c r="D1014" s="161">
        <v>16</v>
      </c>
      <c r="E1014" s="152"/>
      <c r="F1014" s="165"/>
      <c r="G1014" s="154">
        <v>260.72550000000001</v>
      </c>
      <c r="H1014" s="150">
        <v>10</v>
      </c>
    </row>
    <row r="1015" spans="1:8" ht="24.95" customHeight="1" x14ac:dyDescent="0.2">
      <c r="A1015" s="1" t="s">
        <v>1980</v>
      </c>
      <c r="B1015" s="2" t="s">
        <v>32</v>
      </c>
      <c r="C1015" s="158">
        <v>530</v>
      </c>
      <c r="D1015" s="161">
        <v>12</v>
      </c>
      <c r="E1015" s="152"/>
      <c r="F1015" s="165"/>
      <c r="G1015" s="154">
        <v>310.52699999999999</v>
      </c>
      <c r="H1015" s="150">
        <v>10</v>
      </c>
    </row>
    <row r="1016" spans="1:8" ht="24.95" customHeight="1" x14ac:dyDescent="0.2">
      <c r="A1016" s="1" t="s">
        <v>1981</v>
      </c>
      <c r="B1016" s="2" t="s">
        <v>33</v>
      </c>
      <c r="C1016" s="158">
        <v>620</v>
      </c>
      <c r="D1016" s="161">
        <v>12</v>
      </c>
      <c r="E1016" s="152"/>
      <c r="F1016" s="165"/>
      <c r="G1016" s="154">
        <v>363.25799999999998</v>
      </c>
      <c r="H1016" s="150">
        <v>10</v>
      </c>
    </row>
    <row r="1017" spans="1:8" ht="24.95" customHeight="1" x14ac:dyDescent="0.2">
      <c r="A1017" s="1" t="s">
        <v>1982</v>
      </c>
      <c r="B1017" s="2" t="s">
        <v>34</v>
      </c>
      <c r="C1017" s="158">
        <v>580</v>
      </c>
      <c r="D1017" s="161">
        <v>12</v>
      </c>
      <c r="E1017" s="152"/>
      <c r="F1017" s="165"/>
      <c r="G1017" s="154">
        <v>339.822</v>
      </c>
      <c r="H1017" s="150">
        <v>10</v>
      </c>
    </row>
    <row r="1018" spans="1:8" ht="24.95" customHeight="1" x14ac:dyDescent="0.2">
      <c r="A1018" s="1" t="s">
        <v>1983</v>
      </c>
      <c r="B1018" s="2" t="s">
        <v>1984</v>
      </c>
      <c r="C1018" s="158">
        <v>645</v>
      </c>
      <c r="D1018" s="161">
        <v>12</v>
      </c>
      <c r="E1018" s="152"/>
      <c r="F1018" s="165"/>
      <c r="G1018" s="154">
        <v>377.90549999999996</v>
      </c>
      <c r="H1018" s="150">
        <v>10</v>
      </c>
    </row>
    <row r="1019" spans="1:8" ht="24.95" customHeight="1" x14ac:dyDescent="0.2">
      <c r="A1019" s="1" t="s">
        <v>1985</v>
      </c>
      <c r="B1019" s="2" t="s">
        <v>64</v>
      </c>
      <c r="C1019" s="158">
        <v>700</v>
      </c>
      <c r="D1019" s="161">
        <v>12</v>
      </c>
      <c r="E1019" s="152"/>
      <c r="F1019" s="165"/>
      <c r="G1019" s="154">
        <v>410.13</v>
      </c>
      <c r="H1019" s="150">
        <v>10</v>
      </c>
    </row>
    <row r="1020" spans="1:8" ht="24.95" customHeight="1" x14ac:dyDescent="0.2">
      <c r="A1020" s="1" t="s">
        <v>1986</v>
      </c>
      <c r="B1020" s="2" t="s">
        <v>1987</v>
      </c>
      <c r="C1020" s="158">
        <v>470</v>
      </c>
      <c r="D1020" s="161">
        <v>12</v>
      </c>
      <c r="E1020" s="152"/>
      <c r="F1020" s="165"/>
      <c r="G1020" s="154">
        <v>275.37299999999999</v>
      </c>
      <c r="H1020" s="150">
        <v>10</v>
      </c>
    </row>
    <row r="1021" spans="1:8" ht="24.95" customHeight="1" x14ac:dyDescent="0.2">
      <c r="A1021" s="1" t="s">
        <v>1988</v>
      </c>
      <c r="B1021" s="2" t="s">
        <v>1989</v>
      </c>
      <c r="C1021" s="158">
        <v>750</v>
      </c>
      <c r="D1021" s="161">
        <v>12</v>
      </c>
      <c r="E1021" s="152"/>
      <c r="F1021" s="165"/>
      <c r="G1021" s="154">
        <v>439.42499999999995</v>
      </c>
      <c r="H1021" s="150">
        <v>10</v>
      </c>
    </row>
    <row r="1022" spans="1:8" ht="24.95" customHeight="1" x14ac:dyDescent="0.2">
      <c r="A1022" s="1" t="s">
        <v>1990</v>
      </c>
      <c r="B1022" s="2" t="s">
        <v>1991</v>
      </c>
      <c r="C1022" s="158">
        <v>680</v>
      </c>
      <c r="D1022" s="161">
        <v>12</v>
      </c>
      <c r="E1022" s="152"/>
      <c r="F1022" s="165"/>
      <c r="G1022" s="154">
        <v>398.41199999999998</v>
      </c>
      <c r="H1022" s="150">
        <v>10</v>
      </c>
    </row>
    <row r="1023" spans="1:8" ht="24.95" customHeight="1" x14ac:dyDescent="0.2">
      <c r="A1023" s="1" t="s">
        <v>1992</v>
      </c>
      <c r="B1023" s="2" t="s">
        <v>1993</v>
      </c>
      <c r="C1023" s="158">
        <v>699</v>
      </c>
      <c r="D1023" s="161">
        <v>12</v>
      </c>
      <c r="E1023" s="152"/>
      <c r="F1023" s="165"/>
      <c r="G1023" s="154">
        <v>409.54409999999996</v>
      </c>
      <c r="H1023" s="150">
        <v>10</v>
      </c>
    </row>
    <row r="1024" spans="1:8" ht="24.95" customHeight="1" x14ac:dyDescent="0.2">
      <c r="A1024" s="1" t="s">
        <v>1994</v>
      </c>
      <c r="B1024" s="2" t="s">
        <v>1995</v>
      </c>
      <c r="C1024" s="158">
        <v>699</v>
      </c>
      <c r="D1024" s="161">
        <v>12</v>
      </c>
      <c r="E1024" s="152"/>
      <c r="F1024" s="165"/>
      <c r="G1024" s="154">
        <v>409.54409999999996</v>
      </c>
      <c r="H1024" s="150">
        <v>10</v>
      </c>
    </row>
    <row r="1025" spans="1:8" ht="24.95" customHeight="1" x14ac:dyDescent="0.2">
      <c r="A1025" s="1" t="s">
        <v>1996</v>
      </c>
      <c r="B1025" s="2" t="s">
        <v>28</v>
      </c>
      <c r="C1025" s="158">
        <v>535</v>
      </c>
      <c r="D1025" s="161">
        <v>12</v>
      </c>
      <c r="E1025" s="152"/>
      <c r="F1025" s="165"/>
      <c r="G1025" s="154">
        <v>313.45650000000001</v>
      </c>
      <c r="H1025" s="150">
        <v>10</v>
      </c>
    </row>
    <row r="1026" spans="1:8" ht="24.95" customHeight="1" x14ac:dyDescent="0.2">
      <c r="A1026" s="1" t="s">
        <v>1225</v>
      </c>
      <c r="B1026" s="2" t="s">
        <v>25</v>
      </c>
      <c r="C1026" s="158">
        <v>405</v>
      </c>
      <c r="D1026" s="161">
        <v>20</v>
      </c>
      <c r="E1026" s="152"/>
      <c r="F1026" s="165"/>
      <c r="G1026" s="154">
        <v>237.2895</v>
      </c>
      <c r="H1026" s="150">
        <v>10</v>
      </c>
    </row>
    <row r="1027" spans="1:8" ht="24.95" customHeight="1" x14ac:dyDescent="0.2">
      <c r="A1027" s="1" t="s">
        <v>1226</v>
      </c>
      <c r="B1027" s="2" t="s">
        <v>1997</v>
      </c>
      <c r="C1027" s="158">
        <v>405</v>
      </c>
      <c r="D1027" s="161">
        <v>20</v>
      </c>
      <c r="E1027" s="152"/>
      <c r="F1027" s="165"/>
      <c r="G1027" s="154">
        <v>237.2895</v>
      </c>
      <c r="H1027" s="150">
        <v>10</v>
      </c>
    </row>
    <row r="1028" spans="1:8" ht="24.95" customHeight="1" x14ac:dyDescent="0.2">
      <c r="A1028" s="1" t="s">
        <v>74</v>
      </c>
      <c r="B1028" s="2" t="s">
        <v>75</v>
      </c>
      <c r="C1028" s="158">
        <v>763</v>
      </c>
      <c r="D1028" s="161">
        <v>12</v>
      </c>
      <c r="E1028" s="152"/>
      <c r="F1028" s="165"/>
      <c r="G1028" s="154">
        <v>447.04169999999999</v>
      </c>
      <c r="H1028" s="150">
        <v>10</v>
      </c>
    </row>
    <row r="1029" spans="1:8" ht="24.95" customHeight="1" x14ac:dyDescent="0.2">
      <c r="A1029" s="1" t="s">
        <v>1998</v>
      </c>
      <c r="B1029" s="2" t="s">
        <v>6</v>
      </c>
      <c r="C1029" s="158">
        <v>398</v>
      </c>
      <c r="D1029" s="161">
        <v>12</v>
      </c>
      <c r="E1029" s="152"/>
      <c r="F1029" s="165"/>
      <c r="G1029" s="154">
        <v>233.18819999999999</v>
      </c>
      <c r="H1029" s="150">
        <v>11</v>
      </c>
    </row>
    <row r="1030" spans="1:8" ht="24.95" customHeight="1" x14ac:dyDescent="0.2">
      <c r="A1030" s="1" t="s">
        <v>1999</v>
      </c>
      <c r="B1030" s="2" t="s">
        <v>9</v>
      </c>
      <c r="C1030" s="158">
        <v>549</v>
      </c>
      <c r="D1030" s="161">
        <v>12</v>
      </c>
      <c r="E1030" s="152"/>
      <c r="F1030" s="165"/>
      <c r="G1030" s="154">
        <v>321.65909999999997</v>
      </c>
      <c r="H1030" s="150">
        <v>11</v>
      </c>
    </row>
    <row r="1031" spans="1:8" ht="24.95" customHeight="1" x14ac:dyDescent="0.2">
      <c r="A1031" s="1" t="s">
        <v>2000</v>
      </c>
      <c r="B1031" s="2" t="s">
        <v>2001</v>
      </c>
      <c r="C1031" s="158">
        <v>730</v>
      </c>
      <c r="D1031" s="161">
        <v>12</v>
      </c>
      <c r="E1031" s="152"/>
      <c r="F1031" s="165"/>
      <c r="G1031" s="154">
        <v>427.70699999999999</v>
      </c>
      <c r="H1031" s="150">
        <v>10</v>
      </c>
    </row>
    <row r="1032" spans="1:8" ht="24.95" customHeight="1" x14ac:dyDescent="0.2">
      <c r="A1032" s="1" t="s">
        <v>2002</v>
      </c>
      <c r="B1032" s="2" t="s">
        <v>15</v>
      </c>
      <c r="C1032" s="158">
        <v>650</v>
      </c>
      <c r="D1032" s="161">
        <v>6</v>
      </c>
      <c r="E1032" s="152"/>
      <c r="F1032" s="165"/>
      <c r="G1032" s="154">
        <v>380.83499999999998</v>
      </c>
      <c r="H1032" s="150">
        <v>11</v>
      </c>
    </row>
    <row r="1033" spans="1:8" ht="24.95" customHeight="1" x14ac:dyDescent="0.2">
      <c r="A1033" s="1" t="s">
        <v>2003</v>
      </c>
      <c r="B1033" s="2" t="s">
        <v>16</v>
      </c>
      <c r="C1033" s="158">
        <v>522</v>
      </c>
      <c r="D1033" s="161">
        <v>12</v>
      </c>
      <c r="E1033" s="152"/>
      <c r="F1033" s="165"/>
      <c r="G1033" s="154">
        <v>305.83979999999997</v>
      </c>
      <c r="H1033" s="150">
        <v>11</v>
      </c>
    </row>
    <row r="1034" spans="1:8" ht="24.95" customHeight="1" x14ac:dyDescent="0.2">
      <c r="A1034" s="1" t="s">
        <v>2004</v>
      </c>
      <c r="B1034" s="2" t="s">
        <v>35</v>
      </c>
      <c r="C1034" s="158">
        <v>780</v>
      </c>
      <c r="D1034" s="161">
        <v>12</v>
      </c>
      <c r="E1034" s="152"/>
      <c r="F1034" s="165"/>
      <c r="G1034" s="154">
        <v>457.00200000000001</v>
      </c>
      <c r="H1034" s="150">
        <v>10</v>
      </c>
    </row>
    <row r="1035" spans="1:8" ht="24.95" customHeight="1" x14ac:dyDescent="0.2">
      <c r="A1035" s="1" t="s">
        <v>76</v>
      </c>
      <c r="B1035" s="2" t="s">
        <v>77</v>
      </c>
      <c r="C1035" s="158">
        <v>748</v>
      </c>
      <c r="D1035" s="161">
        <v>12</v>
      </c>
      <c r="E1035" s="152"/>
      <c r="F1035" s="165"/>
      <c r="G1035" s="154">
        <v>438.25319999999999</v>
      </c>
      <c r="H1035" s="150">
        <v>10</v>
      </c>
    </row>
    <row r="1036" spans="1:8" ht="24.95" customHeight="1" x14ac:dyDescent="0.2">
      <c r="A1036" s="1" t="s">
        <v>2005</v>
      </c>
      <c r="B1036" s="2" t="s">
        <v>10</v>
      </c>
      <c r="C1036" s="158">
        <v>400</v>
      </c>
      <c r="D1036" s="161">
        <v>12</v>
      </c>
      <c r="E1036" s="152"/>
      <c r="F1036" s="165"/>
      <c r="G1036" s="154">
        <v>234.35999999999999</v>
      </c>
      <c r="H1036" s="150">
        <v>11</v>
      </c>
    </row>
    <row r="1037" spans="1:8" ht="24.95" customHeight="1" x14ac:dyDescent="0.2">
      <c r="A1037" s="1" t="s">
        <v>80</v>
      </c>
      <c r="B1037" s="2" t="s">
        <v>81</v>
      </c>
      <c r="C1037" s="158">
        <v>690</v>
      </c>
      <c r="D1037" s="161">
        <v>12</v>
      </c>
      <c r="E1037" s="152"/>
      <c r="F1037" s="165"/>
      <c r="G1037" s="154">
        <v>404.27099999999996</v>
      </c>
      <c r="H1037" s="150">
        <v>10</v>
      </c>
    </row>
    <row r="1038" spans="1:8" ht="24.95" customHeight="1" x14ac:dyDescent="0.2">
      <c r="A1038" s="1" t="s">
        <v>82</v>
      </c>
      <c r="B1038" s="2" t="s">
        <v>83</v>
      </c>
      <c r="C1038" s="158">
        <v>750</v>
      </c>
      <c r="D1038" s="161">
        <v>12</v>
      </c>
      <c r="E1038" s="152"/>
      <c r="F1038" s="165"/>
      <c r="G1038" s="154">
        <v>439.42499999999995</v>
      </c>
      <c r="H1038" s="150">
        <v>10</v>
      </c>
    </row>
    <row r="1039" spans="1:8" ht="24.95" customHeight="1" x14ac:dyDescent="0.2">
      <c r="A1039" s="1" t="s">
        <v>2006</v>
      </c>
      <c r="B1039" s="2" t="s">
        <v>62</v>
      </c>
      <c r="C1039" s="158">
        <v>699</v>
      </c>
      <c r="D1039" s="161">
        <v>12</v>
      </c>
      <c r="E1039" s="152"/>
      <c r="F1039" s="165"/>
      <c r="G1039" s="154">
        <v>409.54409999999996</v>
      </c>
      <c r="H1039" s="150">
        <v>10</v>
      </c>
    </row>
    <row r="1040" spans="1:8" ht="24.95" customHeight="1" x14ac:dyDescent="0.2">
      <c r="A1040" s="1" t="s">
        <v>2007</v>
      </c>
      <c r="B1040" s="2" t="s">
        <v>63</v>
      </c>
      <c r="C1040" s="158">
        <v>760</v>
      </c>
      <c r="D1040" s="161">
        <v>12</v>
      </c>
      <c r="E1040" s="152"/>
      <c r="F1040" s="165"/>
      <c r="G1040" s="154">
        <v>445.28399999999999</v>
      </c>
      <c r="H1040" s="150">
        <v>10</v>
      </c>
    </row>
    <row r="1041" spans="1:8" ht="24.95" customHeight="1" x14ac:dyDescent="0.2">
      <c r="A1041" s="1" t="s">
        <v>2008</v>
      </c>
      <c r="B1041" s="2" t="s">
        <v>2009</v>
      </c>
      <c r="C1041" s="158">
        <v>825</v>
      </c>
      <c r="D1041" s="161">
        <v>12</v>
      </c>
      <c r="E1041" s="152"/>
      <c r="F1041" s="165"/>
      <c r="G1041" s="154">
        <v>483.36750000000001</v>
      </c>
      <c r="H1041" s="150">
        <v>10</v>
      </c>
    </row>
    <row r="1042" spans="1:8" ht="24.95" customHeight="1" x14ac:dyDescent="0.2">
      <c r="A1042" s="1" t="s">
        <v>2010</v>
      </c>
      <c r="B1042" s="2" t="s">
        <v>67</v>
      </c>
      <c r="C1042" s="158">
        <v>685</v>
      </c>
      <c r="D1042" s="161">
        <v>12</v>
      </c>
      <c r="E1042" s="152"/>
      <c r="F1042" s="165"/>
      <c r="G1042" s="154">
        <v>401.3415</v>
      </c>
      <c r="H1042" s="150">
        <v>10</v>
      </c>
    </row>
    <row r="1043" spans="1:8" ht="24.95" customHeight="1" x14ac:dyDescent="0.2">
      <c r="A1043" s="1" t="s">
        <v>2011</v>
      </c>
      <c r="B1043" s="2" t="s">
        <v>2012</v>
      </c>
      <c r="C1043" s="158">
        <v>435</v>
      </c>
      <c r="D1043" s="161">
        <v>25</v>
      </c>
      <c r="E1043" s="152"/>
      <c r="F1043" s="165"/>
      <c r="G1043" s="154">
        <v>254.8665</v>
      </c>
      <c r="H1043" s="150">
        <v>10</v>
      </c>
    </row>
    <row r="1044" spans="1:8" ht="24.95" customHeight="1" x14ac:dyDescent="0.2">
      <c r="A1044" s="1" t="s">
        <v>2013</v>
      </c>
      <c r="B1044" s="2" t="s">
        <v>2014</v>
      </c>
      <c r="C1044" s="158">
        <v>630</v>
      </c>
      <c r="D1044" s="161">
        <v>12</v>
      </c>
      <c r="E1044" s="152"/>
      <c r="F1044" s="165"/>
      <c r="G1044" s="154">
        <v>369.11699999999996</v>
      </c>
      <c r="H1044" s="150">
        <v>10</v>
      </c>
    </row>
    <row r="1045" spans="1:8" ht="24.95" customHeight="1" x14ac:dyDescent="0.2">
      <c r="A1045" s="1" t="s">
        <v>2015</v>
      </c>
      <c r="B1045" s="2" t="s">
        <v>5</v>
      </c>
      <c r="C1045" s="158">
        <v>547</v>
      </c>
      <c r="D1045" s="161">
        <v>12</v>
      </c>
      <c r="E1045" s="152"/>
      <c r="F1045" s="165"/>
      <c r="G1045" s="154">
        <v>320.4873</v>
      </c>
      <c r="H1045" s="150">
        <v>11</v>
      </c>
    </row>
    <row r="1046" spans="1:8" ht="24.95" customHeight="1" x14ac:dyDescent="0.2">
      <c r="A1046" s="1" t="s">
        <v>2016</v>
      </c>
      <c r="B1046" s="2" t="s">
        <v>2017</v>
      </c>
      <c r="C1046" s="158">
        <v>725</v>
      </c>
      <c r="D1046" s="161">
        <v>12</v>
      </c>
      <c r="E1046" s="152"/>
      <c r="F1046" s="165"/>
      <c r="G1046" s="154">
        <v>424.77749999999997</v>
      </c>
      <c r="H1046" s="150">
        <v>10</v>
      </c>
    </row>
    <row r="1047" spans="1:8" ht="24.95" customHeight="1" x14ac:dyDescent="0.2">
      <c r="A1047" s="1" t="s">
        <v>2018</v>
      </c>
      <c r="B1047" s="2" t="s">
        <v>29</v>
      </c>
      <c r="C1047" s="158">
        <v>715</v>
      </c>
      <c r="D1047" s="161">
        <v>12</v>
      </c>
      <c r="E1047" s="152"/>
      <c r="F1047" s="165"/>
      <c r="G1047" s="154">
        <v>418.91849999999999</v>
      </c>
      <c r="H1047" s="150">
        <v>10</v>
      </c>
    </row>
    <row r="1048" spans="1:8" ht="24.95" customHeight="1" x14ac:dyDescent="0.2">
      <c r="A1048" s="1" t="s">
        <v>1221</v>
      </c>
      <c r="B1048" s="2" t="s">
        <v>69</v>
      </c>
      <c r="C1048" s="158">
        <v>695</v>
      </c>
      <c r="D1048" s="161">
        <v>12</v>
      </c>
      <c r="E1048" s="152"/>
      <c r="F1048" s="165"/>
      <c r="G1048" s="154">
        <v>407.20049999999998</v>
      </c>
      <c r="H1048" s="150">
        <v>10</v>
      </c>
    </row>
    <row r="1049" spans="1:8" ht="24.95" customHeight="1" x14ac:dyDescent="0.2">
      <c r="A1049" s="1" t="s">
        <v>2019</v>
      </c>
      <c r="B1049" s="2" t="s">
        <v>73</v>
      </c>
      <c r="C1049" s="158">
        <v>710</v>
      </c>
      <c r="D1049" s="161">
        <v>12</v>
      </c>
      <c r="E1049" s="152"/>
      <c r="F1049" s="165"/>
      <c r="G1049" s="154">
        <v>415.98899999999998</v>
      </c>
      <c r="H1049" s="150">
        <v>10</v>
      </c>
    </row>
    <row r="1050" spans="1:8" ht="24.95" customHeight="1" x14ac:dyDescent="0.2">
      <c r="A1050" s="1" t="s">
        <v>2020</v>
      </c>
      <c r="B1050" s="2" t="s">
        <v>2021</v>
      </c>
      <c r="C1050" s="158">
        <v>675</v>
      </c>
      <c r="D1050" s="161">
        <v>12</v>
      </c>
      <c r="E1050" s="152"/>
      <c r="F1050" s="165"/>
      <c r="G1050" s="154">
        <v>395.48249999999996</v>
      </c>
      <c r="H1050" s="150">
        <v>10</v>
      </c>
    </row>
    <row r="1051" spans="1:8" ht="24.95" customHeight="1" x14ac:dyDescent="0.2">
      <c r="A1051" s="1" t="s">
        <v>2022</v>
      </c>
      <c r="B1051" s="2" t="s">
        <v>2023</v>
      </c>
      <c r="C1051" s="166">
        <v>695</v>
      </c>
      <c r="D1051" s="161">
        <v>12</v>
      </c>
      <c r="G1051" s="154">
        <v>407.20049999999998</v>
      </c>
      <c r="H1051" s="150">
        <v>10</v>
      </c>
    </row>
    <row r="1052" spans="1:8" ht="24.95" customHeight="1" x14ac:dyDescent="0.2">
      <c r="A1052" s="1" t="s">
        <v>2024</v>
      </c>
      <c r="B1052" s="2" t="s">
        <v>2025</v>
      </c>
      <c r="C1052" s="166">
        <v>730</v>
      </c>
      <c r="D1052" s="161">
        <v>12</v>
      </c>
      <c r="G1052" s="154">
        <v>427.70699999999999</v>
      </c>
      <c r="H1052" s="150">
        <v>10</v>
      </c>
    </row>
    <row r="1053" spans="1:8" ht="24.95" customHeight="1" x14ac:dyDescent="0.2">
      <c r="A1053" s="1" t="s">
        <v>1222</v>
      </c>
      <c r="B1053" s="2" t="s">
        <v>2026</v>
      </c>
      <c r="C1053" s="166">
        <v>775</v>
      </c>
      <c r="D1053" s="161">
        <v>12</v>
      </c>
      <c r="G1053" s="154">
        <v>454.07249999999999</v>
      </c>
      <c r="H1053" s="150">
        <v>10</v>
      </c>
    </row>
    <row r="1054" spans="1:8" ht="24.95" customHeight="1" x14ac:dyDescent="0.2">
      <c r="A1054" s="1" t="s">
        <v>1223</v>
      </c>
      <c r="B1054" s="2" t="s">
        <v>2027</v>
      </c>
      <c r="C1054" s="166">
        <v>775</v>
      </c>
      <c r="D1054" s="161">
        <v>12</v>
      </c>
      <c r="G1054" s="154">
        <v>454.07249999999999</v>
      </c>
      <c r="H1054" s="150">
        <v>10</v>
      </c>
    </row>
    <row r="1055" spans="1:8" ht="24.95" customHeight="1" x14ac:dyDescent="0.2">
      <c r="A1055" s="1" t="s">
        <v>2028</v>
      </c>
      <c r="B1055" s="2" t="s">
        <v>2029</v>
      </c>
      <c r="C1055" s="166">
        <v>799</v>
      </c>
      <c r="D1055" s="161">
        <v>12</v>
      </c>
      <c r="G1055" s="154">
        <v>468.13409999999999</v>
      </c>
      <c r="H1055" s="150">
        <v>10</v>
      </c>
    </row>
    <row r="1056" spans="1:8" ht="24.95" customHeight="1" x14ac:dyDescent="0.2">
      <c r="A1056" s="1" t="s">
        <v>2030</v>
      </c>
      <c r="B1056" s="2" t="s">
        <v>2031</v>
      </c>
      <c r="C1056" s="166">
        <v>630</v>
      </c>
      <c r="D1056" s="161">
        <v>12</v>
      </c>
      <c r="G1056" s="154">
        <v>369.11699999999996</v>
      </c>
      <c r="H1056" s="150">
        <v>10</v>
      </c>
    </row>
    <row r="1057" spans="1:8" ht="24.95" customHeight="1" x14ac:dyDescent="0.2">
      <c r="A1057" s="1" t="s">
        <v>1227</v>
      </c>
      <c r="B1057" s="2" t="s">
        <v>26</v>
      </c>
      <c r="C1057" s="166">
        <v>777</v>
      </c>
      <c r="D1057" s="161">
        <v>12</v>
      </c>
      <c r="G1057" s="154">
        <v>455.24430000000001</v>
      </c>
      <c r="H1057" s="150">
        <v>10</v>
      </c>
    </row>
    <row r="1058" spans="1:8" ht="24.95" customHeight="1" x14ac:dyDescent="0.2">
      <c r="A1058" s="1" t="s">
        <v>2032</v>
      </c>
      <c r="B1058" s="2" t="s">
        <v>68</v>
      </c>
      <c r="C1058" s="166">
        <v>655</v>
      </c>
      <c r="D1058" s="161">
        <v>12</v>
      </c>
      <c r="G1058" s="154">
        <v>383.7645</v>
      </c>
      <c r="H1058" s="150">
        <v>10</v>
      </c>
    </row>
    <row r="1059" spans="1:8" ht="24.95" customHeight="1" x14ac:dyDescent="0.2">
      <c r="A1059" s="1" t="s">
        <v>2033</v>
      </c>
      <c r="B1059" s="2" t="s">
        <v>43</v>
      </c>
      <c r="C1059" s="166">
        <v>680</v>
      </c>
      <c r="D1059" s="161">
        <v>12</v>
      </c>
      <c r="G1059" s="154">
        <v>398.41199999999998</v>
      </c>
      <c r="H1059" s="150">
        <v>10</v>
      </c>
    </row>
    <row r="1060" spans="1:8" ht="24.95" customHeight="1" x14ac:dyDescent="0.2">
      <c r="A1060" s="1" t="s">
        <v>2034</v>
      </c>
      <c r="B1060" s="2" t="s">
        <v>27</v>
      </c>
      <c r="C1060" s="166">
        <v>742</v>
      </c>
      <c r="D1060" s="161">
        <v>12</v>
      </c>
      <c r="G1060" s="154">
        <v>434.73779999999999</v>
      </c>
      <c r="H1060" s="150">
        <v>10</v>
      </c>
    </row>
    <row r="1061" spans="1:8" ht="24.95" customHeight="1" x14ac:dyDescent="0.2">
      <c r="A1061" s="1" t="s">
        <v>1228</v>
      </c>
      <c r="B1061" s="2" t="s">
        <v>2035</v>
      </c>
      <c r="C1061" s="166">
        <v>685</v>
      </c>
      <c r="D1061" s="161">
        <v>12</v>
      </c>
      <c r="G1061" s="154">
        <v>401.3415</v>
      </c>
      <c r="H1061" s="150">
        <v>10</v>
      </c>
    </row>
    <row r="1062" spans="1:8" ht="24.95" customHeight="1" x14ac:dyDescent="0.2">
      <c r="A1062" s="1" t="s">
        <v>1220</v>
      </c>
      <c r="B1062" s="2" t="s">
        <v>72</v>
      </c>
      <c r="C1062" s="166">
        <v>745</v>
      </c>
      <c r="D1062" s="161">
        <v>12</v>
      </c>
      <c r="G1062" s="154">
        <v>436.49549999999999</v>
      </c>
      <c r="H1062" s="150">
        <v>10</v>
      </c>
    </row>
    <row r="1063" spans="1:8" ht="24.95" customHeight="1" x14ac:dyDescent="0.2">
      <c r="A1063" s="1" t="s">
        <v>2036</v>
      </c>
      <c r="B1063" s="2" t="s">
        <v>58</v>
      </c>
      <c r="C1063" s="166">
        <v>799</v>
      </c>
      <c r="D1063" s="161">
        <v>12</v>
      </c>
      <c r="G1063" s="154">
        <v>468.13409999999999</v>
      </c>
      <c r="H1063" s="150">
        <v>10</v>
      </c>
    </row>
    <row r="1064" spans="1:8" ht="24.95" customHeight="1" x14ac:dyDescent="0.2">
      <c r="A1064" s="1" t="s">
        <v>2037</v>
      </c>
      <c r="B1064" s="2" t="s">
        <v>59</v>
      </c>
      <c r="C1064" s="166">
        <v>730</v>
      </c>
      <c r="D1064" s="161">
        <v>12</v>
      </c>
      <c r="G1064" s="154">
        <v>427.70699999999999</v>
      </c>
      <c r="H1064" s="150">
        <v>10</v>
      </c>
    </row>
    <row r="1065" spans="1:8" ht="24.95" customHeight="1" x14ac:dyDescent="0.2">
      <c r="A1065" s="1" t="s">
        <v>90</v>
      </c>
      <c r="B1065" s="2" t="s">
        <v>91</v>
      </c>
      <c r="C1065" s="166">
        <v>925</v>
      </c>
      <c r="D1065" s="161">
        <v>8</v>
      </c>
      <c r="G1065" s="154">
        <v>541.95749999999998</v>
      </c>
      <c r="H1065" s="150">
        <v>12</v>
      </c>
    </row>
    <row r="1066" spans="1:8" ht="24.95" customHeight="1" x14ac:dyDescent="0.2">
      <c r="A1066" s="1" t="s">
        <v>99</v>
      </c>
      <c r="B1066" s="2" t="s">
        <v>100</v>
      </c>
      <c r="C1066" s="166">
        <v>2650</v>
      </c>
      <c r="D1066" s="161">
        <v>6</v>
      </c>
      <c r="G1066" s="154">
        <v>1552.635</v>
      </c>
      <c r="H1066" s="150">
        <v>12</v>
      </c>
    </row>
    <row r="1067" spans="1:8" ht="24.95" customHeight="1" x14ac:dyDescent="0.2">
      <c r="A1067" s="1" t="s">
        <v>60</v>
      </c>
      <c r="B1067" s="2" t="s">
        <v>61</v>
      </c>
      <c r="C1067" s="166">
        <v>750</v>
      </c>
      <c r="D1067" s="161">
        <v>12</v>
      </c>
      <c r="G1067" s="154">
        <v>439.42499999999995</v>
      </c>
      <c r="H1067" s="150">
        <v>10</v>
      </c>
    </row>
    <row r="1068" spans="1:8" ht="24.95" customHeight="1" x14ac:dyDescent="0.2">
      <c r="A1068" s="1" t="s">
        <v>56</v>
      </c>
      <c r="B1068" s="2" t="s">
        <v>57</v>
      </c>
      <c r="C1068" s="166">
        <v>815</v>
      </c>
      <c r="D1068" s="161">
        <v>12</v>
      </c>
      <c r="G1068" s="154">
        <v>477.50849999999997</v>
      </c>
      <c r="H1068" s="150">
        <v>10</v>
      </c>
    </row>
    <row r="1069" spans="1:8" ht="24.95" customHeight="1" x14ac:dyDescent="0.2">
      <c r="A1069" s="1" t="s">
        <v>86</v>
      </c>
      <c r="B1069" s="2" t="s">
        <v>87</v>
      </c>
      <c r="C1069" s="166">
        <v>2970</v>
      </c>
      <c r="D1069" s="161">
        <v>6</v>
      </c>
      <c r="G1069" s="154">
        <v>1740.1229999999998</v>
      </c>
      <c r="H1069" s="150">
        <v>12</v>
      </c>
    </row>
    <row r="1070" spans="1:8" ht="24.95" customHeight="1" x14ac:dyDescent="0.2">
      <c r="A1070" s="1" t="s">
        <v>106</v>
      </c>
      <c r="B1070" s="2" t="s">
        <v>107</v>
      </c>
      <c r="C1070" s="166">
        <v>1155</v>
      </c>
      <c r="D1070" s="161">
        <v>8</v>
      </c>
      <c r="G1070" s="154">
        <v>676.71450000000004</v>
      </c>
      <c r="H1070" s="150">
        <v>12</v>
      </c>
    </row>
    <row r="1071" spans="1:8" ht="24.95" customHeight="1" x14ac:dyDescent="0.2">
      <c r="A1071" s="1" t="s">
        <v>88</v>
      </c>
      <c r="B1071" s="2" t="s">
        <v>89</v>
      </c>
      <c r="C1071" s="166">
        <v>1425</v>
      </c>
      <c r="D1071" s="161">
        <v>8</v>
      </c>
      <c r="G1071" s="154">
        <v>834.90749999999991</v>
      </c>
      <c r="H1071" s="150">
        <v>12</v>
      </c>
    </row>
    <row r="1072" spans="1:8" ht="24.95" customHeight="1" x14ac:dyDescent="0.2">
      <c r="A1072" s="1" t="s">
        <v>2038</v>
      </c>
      <c r="B1072" s="2" t="s">
        <v>2039</v>
      </c>
      <c r="C1072" s="166">
        <v>9500</v>
      </c>
      <c r="D1072" s="161">
        <v>4</v>
      </c>
      <c r="G1072" s="154">
        <v>5566.0499999999993</v>
      </c>
      <c r="H1072" s="150">
        <v>10</v>
      </c>
    </row>
    <row r="1073" spans="1:8" ht="24.95" customHeight="1" x14ac:dyDescent="0.2">
      <c r="A1073" s="1" t="s">
        <v>78</v>
      </c>
      <c r="B1073" s="2" t="s">
        <v>79</v>
      </c>
      <c r="C1073" s="166">
        <v>730</v>
      </c>
      <c r="D1073" s="161">
        <v>12</v>
      </c>
      <c r="G1073" s="154">
        <v>427.70699999999999</v>
      </c>
      <c r="H1073" s="150">
        <v>10</v>
      </c>
    </row>
    <row r="1074" spans="1:8" ht="24.95" customHeight="1" x14ac:dyDescent="0.2">
      <c r="A1074" s="1" t="s">
        <v>2040</v>
      </c>
      <c r="B1074" s="2" t="s">
        <v>2041</v>
      </c>
      <c r="C1074" s="166">
        <v>9000</v>
      </c>
      <c r="D1074" s="161">
        <v>4</v>
      </c>
      <c r="G1074" s="154">
        <v>5273.1</v>
      </c>
      <c r="H1074" s="150">
        <v>10</v>
      </c>
    </row>
    <row r="1075" spans="1:8" ht="24.95" customHeight="1" x14ac:dyDescent="0.2">
      <c r="A1075" s="1" t="s">
        <v>2042</v>
      </c>
      <c r="B1075" s="2" t="s">
        <v>2043</v>
      </c>
      <c r="C1075" s="166">
        <v>5000</v>
      </c>
      <c r="D1075" s="161">
        <v>4</v>
      </c>
      <c r="G1075" s="154">
        <v>2929.5</v>
      </c>
      <c r="H1075" s="150">
        <v>10</v>
      </c>
    </row>
    <row r="1076" spans="1:8" ht="24.95" customHeight="1" x14ac:dyDescent="0.2">
      <c r="A1076" s="1" t="s">
        <v>2044</v>
      </c>
      <c r="B1076" s="2" t="s">
        <v>2045</v>
      </c>
      <c r="C1076" s="166">
        <v>845</v>
      </c>
      <c r="D1076" s="161">
        <v>12</v>
      </c>
      <c r="G1076" s="154">
        <v>495.08549999999997</v>
      </c>
      <c r="H1076" s="150">
        <v>10</v>
      </c>
    </row>
    <row r="1077" spans="1:8" ht="24.95" customHeight="1" x14ac:dyDescent="0.2">
      <c r="A1077" s="1" t="s">
        <v>2046</v>
      </c>
      <c r="B1077" s="2" t="s">
        <v>2047</v>
      </c>
      <c r="C1077" s="166">
        <v>1200</v>
      </c>
      <c r="D1077" s="161">
        <v>8</v>
      </c>
      <c r="G1077" s="154">
        <v>703.07999999999993</v>
      </c>
      <c r="H1077" s="150">
        <v>12</v>
      </c>
    </row>
    <row r="1078" spans="1:8" ht="24.95" customHeight="1" x14ac:dyDescent="0.2">
      <c r="A1078" s="1" t="s">
        <v>1218</v>
      </c>
      <c r="B1078" s="2" t="s">
        <v>1219</v>
      </c>
      <c r="C1078" s="166">
        <v>845</v>
      </c>
      <c r="D1078" s="161">
        <v>12</v>
      </c>
      <c r="G1078" s="154">
        <v>495.08549999999997</v>
      </c>
      <c r="H1078" s="150">
        <v>10</v>
      </c>
    </row>
    <row r="1079" spans="1:8" ht="24.95" customHeight="1" x14ac:dyDescent="0.2">
      <c r="A1079" s="1" t="s">
        <v>2048</v>
      </c>
      <c r="B1079" s="2" t="s">
        <v>2049</v>
      </c>
      <c r="C1079" s="166">
        <v>1000</v>
      </c>
      <c r="D1079" s="161">
        <v>8</v>
      </c>
      <c r="G1079" s="154">
        <v>585.9</v>
      </c>
      <c r="H1079" s="150">
        <v>10</v>
      </c>
    </row>
    <row r="1080" spans="1:8" ht="24.95" customHeight="1" x14ac:dyDescent="0.2">
      <c r="A1080" s="1" t="s">
        <v>2050</v>
      </c>
      <c r="B1080" s="2" t="s">
        <v>2051</v>
      </c>
      <c r="C1080" s="166">
        <v>22500</v>
      </c>
      <c r="D1080" s="161">
        <v>2</v>
      </c>
      <c r="G1080" s="154">
        <v>11812.5</v>
      </c>
      <c r="H1080" s="150">
        <v>12</v>
      </c>
    </row>
    <row r="1081" spans="1:8" ht="24.95" customHeight="1" x14ac:dyDescent="0.2">
      <c r="A1081" s="1" t="s">
        <v>2052</v>
      </c>
      <c r="B1081" s="2" t="s">
        <v>2053</v>
      </c>
      <c r="C1081" s="166">
        <v>1030</v>
      </c>
      <c r="D1081" s="161">
        <v>8</v>
      </c>
      <c r="G1081" s="154">
        <v>603.47699999999998</v>
      </c>
      <c r="H1081" s="150">
        <v>12</v>
      </c>
    </row>
    <row r="1082" spans="1:8" ht="24.95" customHeight="1" x14ac:dyDescent="0.2">
      <c r="A1082" s="1" t="s">
        <v>2054</v>
      </c>
      <c r="B1082" s="2" t="s">
        <v>2055</v>
      </c>
      <c r="C1082" s="166">
        <v>580</v>
      </c>
      <c r="D1082" s="161">
        <v>12</v>
      </c>
      <c r="G1082" s="154">
        <v>339.822</v>
      </c>
      <c r="H1082" s="150">
        <v>11</v>
      </c>
    </row>
    <row r="1083" spans="1:8" ht="24.95" customHeight="1" x14ac:dyDescent="0.2">
      <c r="A1083" s="1" t="s">
        <v>2056</v>
      </c>
      <c r="B1083" s="2" t="s">
        <v>21</v>
      </c>
      <c r="C1083" s="166">
        <v>768</v>
      </c>
      <c r="D1083" s="161">
        <v>12</v>
      </c>
      <c r="G1083" s="154">
        <v>449.97119999999995</v>
      </c>
      <c r="H1083" s="150">
        <v>11</v>
      </c>
    </row>
    <row r="1084" spans="1:8" ht="24.95" customHeight="1" x14ac:dyDescent="0.2">
      <c r="A1084" s="1" t="s">
        <v>2057</v>
      </c>
      <c r="B1084" s="2" t="s">
        <v>2058</v>
      </c>
      <c r="C1084" s="166">
        <v>628</v>
      </c>
      <c r="D1084" s="161">
        <v>6</v>
      </c>
      <c r="G1084" s="154">
        <v>367.9452</v>
      </c>
      <c r="H1084" s="150">
        <v>11</v>
      </c>
    </row>
    <row r="1085" spans="1:8" ht="24.95" customHeight="1" x14ac:dyDescent="0.2">
      <c r="A1085" s="1" t="s">
        <v>2059</v>
      </c>
      <c r="B1085" s="2" t="s">
        <v>2060</v>
      </c>
      <c r="C1085" s="166">
        <v>565</v>
      </c>
      <c r="D1085" s="161">
        <v>12</v>
      </c>
      <c r="G1085" s="154">
        <v>331.0335</v>
      </c>
      <c r="H1085" s="150">
        <v>11</v>
      </c>
    </row>
    <row r="1086" spans="1:8" ht="24.95" customHeight="1" x14ac:dyDescent="0.2">
      <c r="A1086" s="1" t="s">
        <v>2061</v>
      </c>
      <c r="B1086" s="2" t="s">
        <v>2062</v>
      </c>
      <c r="C1086" s="166">
        <v>576</v>
      </c>
      <c r="D1086" s="161">
        <v>12</v>
      </c>
      <c r="G1086" s="154">
        <v>337.47839999999997</v>
      </c>
      <c r="H1086" s="150">
        <v>11</v>
      </c>
    </row>
    <row r="1087" spans="1:8" ht="24.95" customHeight="1" x14ac:dyDescent="0.2">
      <c r="A1087" s="1" t="s">
        <v>2063</v>
      </c>
      <c r="B1087" s="2" t="s">
        <v>2064</v>
      </c>
      <c r="C1087" s="166">
        <v>685</v>
      </c>
      <c r="D1087" s="161">
        <v>12</v>
      </c>
      <c r="G1087" s="154">
        <v>401.3415</v>
      </c>
      <c r="H1087" s="150">
        <v>10</v>
      </c>
    </row>
    <row r="1088" spans="1:8" ht="24.95" customHeight="1" x14ac:dyDescent="0.2">
      <c r="A1088" s="1" t="s">
        <v>2065</v>
      </c>
      <c r="B1088" s="2" t="s">
        <v>11</v>
      </c>
      <c r="C1088" s="166">
        <v>571</v>
      </c>
      <c r="D1088" s="161">
        <v>12</v>
      </c>
      <c r="G1088" s="154">
        <v>334.5489</v>
      </c>
      <c r="H1088" s="150">
        <v>11</v>
      </c>
    </row>
    <row r="1089" spans="1:8" ht="24.95" customHeight="1" x14ac:dyDescent="0.2">
      <c r="A1089" s="1" t="s">
        <v>2066</v>
      </c>
      <c r="B1089" s="2" t="s">
        <v>12</v>
      </c>
      <c r="C1089" s="166">
        <v>576</v>
      </c>
      <c r="D1089" s="161">
        <v>12</v>
      </c>
      <c r="G1089" s="154">
        <v>337.47839999999997</v>
      </c>
      <c r="H1089" s="150">
        <v>11</v>
      </c>
    </row>
    <row r="1090" spans="1:8" ht="24.95" customHeight="1" x14ac:dyDescent="0.2">
      <c r="A1090" s="1" t="s">
        <v>2067</v>
      </c>
      <c r="B1090" s="2" t="s">
        <v>22</v>
      </c>
      <c r="C1090" s="166">
        <v>1055</v>
      </c>
      <c r="D1090" s="161">
        <v>6</v>
      </c>
      <c r="G1090" s="154">
        <v>618.1244999999999</v>
      </c>
      <c r="H1090" s="150">
        <v>11</v>
      </c>
    </row>
    <row r="1091" spans="1:8" ht="24.95" customHeight="1" x14ac:dyDescent="0.2">
      <c r="A1091" s="1" t="s">
        <v>13</v>
      </c>
      <c r="B1091" s="2" t="s">
        <v>14</v>
      </c>
      <c r="C1091" s="166">
        <v>667</v>
      </c>
      <c r="D1091" s="161">
        <v>12</v>
      </c>
      <c r="G1091" s="154">
        <v>390.7953</v>
      </c>
      <c r="H1091" s="150">
        <v>11</v>
      </c>
    </row>
    <row r="1092" spans="1:8" ht="24.95" customHeight="1" x14ac:dyDescent="0.2">
      <c r="A1092" s="1" t="s">
        <v>7</v>
      </c>
      <c r="B1092" s="2" t="s">
        <v>8</v>
      </c>
      <c r="C1092" s="166">
        <v>684</v>
      </c>
      <c r="D1092" s="161">
        <v>6</v>
      </c>
      <c r="G1092" s="154">
        <v>400.75559999999996</v>
      </c>
      <c r="H1092" s="150">
        <v>11</v>
      </c>
    </row>
    <row r="1093" spans="1:8" ht="24.95" customHeight="1" x14ac:dyDescent="0.2">
      <c r="A1093" s="1" t="s">
        <v>2068</v>
      </c>
      <c r="B1093" s="2" t="s">
        <v>2069</v>
      </c>
      <c r="C1093" s="166">
        <v>450</v>
      </c>
      <c r="D1093" s="161">
        <v>12</v>
      </c>
      <c r="G1093" s="154">
        <v>263.65499999999997</v>
      </c>
      <c r="H1093" s="150">
        <v>11</v>
      </c>
    </row>
    <row r="1094" spans="1:8" ht="24.95" customHeight="1" x14ac:dyDescent="0.2">
      <c r="A1094" s="1" t="s">
        <v>2070</v>
      </c>
      <c r="B1094" s="2" t="s">
        <v>2071</v>
      </c>
      <c r="C1094" s="166">
        <v>800</v>
      </c>
      <c r="D1094" s="161">
        <v>6</v>
      </c>
      <c r="G1094" s="154">
        <v>468.71999999999997</v>
      </c>
      <c r="H1094" s="150">
        <v>11</v>
      </c>
    </row>
    <row r="1095" spans="1:8" ht="24.95" customHeight="1" x14ac:dyDescent="0.2">
      <c r="A1095" s="1" t="s">
        <v>2072</v>
      </c>
      <c r="B1095" s="2" t="s">
        <v>2073</v>
      </c>
      <c r="C1095" s="166">
        <v>735</v>
      </c>
      <c r="D1095" s="161">
        <v>12</v>
      </c>
      <c r="G1095" s="154">
        <v>430.63649999999996</v>
      </c>
      <c r="H1095" s="150">
        <v>11</v>
      </c>
    </row>
    <row r="1096" spans="1:8" ht="24.95" customHeight="1" x14ac:dyDescent="0.2">
      <c r="A1096" s="1" t="s">
        <v>2074</v>
      </c>
      <c r="B1096" s="2" t="s">
        <v>2075</v>
      </c>
      <c r="C1096" s="166">
        <v>905</v>
      </c>
      <c r="D1096" s="161">
        <v>8</v>
      </c>
      <c r="G1096" s="154">
        <v>530.23949999999991</v>
      </c>
      <c r="H1096" s="150">
        <v>12</v>
      </c>
    </row>
    <row r="1097" spans="1:8" ht="24.95" customHeight="1" x14ac:dyDescent="0.2">
      <c r="A1097" s="1" t="s">
        <v>2076</v>
      </c>
      <c r="B1097" s="2" t="s">
        <v>105</v>
      </c>
      <c r="C1097" s="166">
        <v>1245</v>
      </c>
      <c r="D1097" s="161">
        <v>8</v>
      </c>
      <c r="G1097" s="154">
        <v>729.44549999999992</v>
      </c>
      <c r="H1097" s="150">
        <v>12</v>
      </c>
    </row>
    <row r="1098" spans="1:8" ht="24.95" customHeight="1" x14ac:dyDescent="0.2">
      <c r="A1098" s="1" t="s">
        <v>2077</v>
      </c>
      <c r="B1098" s="2" t="s">
        <v>98</v>
      </c>
      <c r="C1098" s="166">
        <v>970</v>
      </c>
      <c r="D1098" s="161">
        <v>8</v>
      </c>
      <c r="G1098" s="154">
        <v>568.32299999999998</v>
      </c>
      <c r="H1098" s="150">
        <v>12</v>
      </c>
    </row>
    <row r="1099" spans="1:8" ht="24.95" customHeight="1" x14ac:dyDescent="0.2">
      <c r="A1099" s="1" t="s">
        <v>2078</v>
      </c>
      <c r="B1099" s="2" t="s">
        <v>109</v>
      </c>
      <c r="C1099" s="166">
        <v>1185</v>
      </c>
      <c r="D1099" s="161">
        <v>8</v>
      </c>
      <c r="G1099" s="154">
        <v>694.29150000000004</v>
      </c>
      <c r="H1099" s="150">
        <v>12</v>
      </c>
    </row>
    <row r="1100" spans="1:8" ht="24.95" customHeight="1" x14ac:dyDescent="0.2">
      <c r="A1100" s="1" t="s">
        <v>2079</v>
      </c>
      <c r="B1100" s="2" t="s">
        <v>2080</v>
      </c>
      <c r="C1100" s="166">
        <v>998</v>
      </c>
      <c r="D1100" s="161">
        <v>8</v>
      </c>
      <c r="G1100" s="154">
        <v>584.72820000000002</v>
      </c>
      <c r="H1100" s="150">
        <v>12</v>
      </c>
    </row>
    <row r="1101" spans="1:8" ht="24.95" customHeight="1" x14ac:dyDescent="0.2">
      <c r="A1101" s="1" t="s">
        <v>2081</v>
      </c>
      <c r="B1101" s="2" t="s">
        <v>93</v>
      </c>
      <c r="C1101" s="166">
        <v>998</v>
      </c>
      <c r="D1101" s="161">
        <v>8</v>
      </c>
      <c r="G1101" s="154">
        <v>584.72820000000002</v>
      </c>
      <c r="H1101" s="150">
        <v>12</v>
      </c>
    </row>
    <row r="1102" spans="1:8" ht="24.95" customHeight="1" x14ac:dyDescent="0.2">
      <c r="A1102" s="1" t="s">
        <v>2082</v>
      </c>
      <c r="B1102" s="2" t="s">
        <v>2083</v>
      </c>
      <c r="C1102" s="166">
        <v>955</v>
      </c>
      <c r="D1102" s="161">
        <v>8</v>
      </c>
      <c r="G1102" s="154">
        <v>559.53449999999998</v>
      </c>
      <c r="H1102" s="150">
        <v>12</v>
      </c>
    </row>
    <row r="1103" spans="1:8" ht="24.95" customHeight="1" x14ac:dyDescent="0.2">
      <c r="A1103" s="1" t="s">
        <v>2084</v>
      </c>
      <c r="B1103" s="2" t="s">
        <v>2085</v>
      </c>
      <c r="C1103" s="166">
        <v>998</v>
      </c>
      <c r="D1103" s="161">
        <v>8</v>
      </c>
      <c r="G1103" s="154">
        <v>584.72820000000002</v>
      </c>
      <c r="H1103" s="150">
        <v>12</v>
      </c>
    </row>
    <row r="1104" spans="1:8" ht="24.95" customHeight="1" x14ac:dyDescent="0.2">
      <c r="A1104" s="1" t="s">
        <v>2086</v>
      </c>
      <c r="B1104" s="2" t="s">
        <v>84</v>
      </c>
      <c r="C1104" s="166">
        <v>4700</v>
      </c>
      <c r="D1104" s="161">
        <v>4</v>
      </c>
      <c r="G1104" s="154">
        <v>2753.7299999999996</v>
      </c>
      <c r="H1104" s="150">
        <v>12</v>
      </c>
    </row>
    <row r="1105" spans="1:8" ht="24.95" customHeight="1" x14ac:dyDescent="0.2">
      <c r="A1105" s="1" t="s">
        <v>2087</v>
      </c>
      <c r="B1105" s="2" t="s">
        <v>85</v>
      </c>
      <c r="C1105" s="166">
        <v>2900</v>
      </c>
      <c r="D1105" s="161">
        <v>6</v>
      </c>
      <c r="G1105" s="154">
        <v>1699.11</v>
      </c>
      <c r="H1105" s="150">
        <v>12</v>
      </c>
    </row>
    <row r="1106" spans="1:8" ht="24.95" customHeight="1" x14ac:dyDescent="0.2">
      <c r="A1106" s="1" t="s">
        <v>2088</v>
      </c>
      <c r="B1106" s="2" t="s">
        <v>92</v>
      </c>
      <c r="C1106" s="166">
        <v>2900</v>
      </c>
      <c r="D1106" s="161">
        <v>6</v>
      </c>
      <c r="G1106" s="154">
        <v>1699.11</v>
      </c>
      <c r="H1106" s="150">
        <v>12</v>
      </c>
    </row>
    <row r="1107" spans="1:8" ht="24.95" customHeight="1" x14ac:dyDescent="0.2">
      <c r="A1107" s="1" t="s">
        <v>2089</v>
      </c>
      <c r="B1107" s="2" t="s">
        <v>30</v>
      </c>
      <c r="C1107" s="166">
        <v>788</v>
      </c>
      <c r="D1107" s="161">
        <v>12</v>
      </c>
      <c r="G1107" s="154">
        <v>461.68919999999997</v>
      </c>
      <c r="H1107" s="150">
        <v>10</v>
      </c>
    </row>
    <row r="1108" spans="1:8" ht="24.95" customHeight="1" x14ac:dyDescent="0.2">
      <c r="A1108" s="1" t="s">
        <v>2090</v>
      </c>
      <c r="B1108" s="2" t="s">
        <v>2091</v>
      </c>
      <c r="C1108" s="166">
        <v>675</v>
      </c>
      <c r="D1108" s="161">
        <v>12</v>
      </c>
      <c r="G1108" s="154">
        <v>395.48249999999996</v>
      </c>
      <c r="H1108" s="150">
        <v>10</v>
      </c>
    </row>
    <row r="1109" spans="1:8" ht="24.95" customHeight="1" x14ac:dyDescent="0.2">
      <c r="A1109" s="1" t="s">
        <v>2092</v>
      </c>
      <c r="B1109" s="2" t="s">
        <v>40</v>
      </c>
      <c r="C1109" s="166">
        <v>710</v>
      </c>
      <c r="D1109" s="161">
        <v>12</v>
      </c>
      <c r="G1109" s="154">
        <v>415.98899999999998</v>
      </c>
      <c r="H1109" s="150">
        <v>10</v>
      </c>
    </row>
    <row r="1110" spans="1:8" ht="24.95" customHeight="1" x14ac:dyDescent="0.2">
      <c r="A1110" s="1" t="s">
        <v>96</v>
      </c>
      <c r="B1110" s="2" t="s">
        <v>97</v>
      </c>
      <c r="C1110" s="166">
        <v>1450</v>
      </c>
      <c r="D1110" s="161">
        <v>8</v>
      </c>
      <c r="G1110" s="154">
        <v>849.55499999999995</v>
      </c>
      <c r="H1110" s="150">
        <v>12</v>
      </c>
    </row>
    <row r="1111" spans="1:8" ht="24.95" customHeight="1" x14ac:dyDescent="0.2">
      <c r="A1111" s="1" t="s">
        <v>2093</v>
      </c>
      <c r="B1111" s="2" t="s">
        <v>2094</v>
      </c>
      <c r="C1111" s="166">
        <v>762</v>
      </c>
      <c r="D1111" s="161">
        <v>12</v>
      </c>
      <c r="G1111" s="154">
        <v>446.45579999999995</v>
      </c>
      <c r="H1111" s="150">
        <v>10</v>
      </c>
    </row>
    <row r="1112" spans="1:8" ht="24.95" customHeight="1" x14ac:dyDescent="0.2">
      <c r="A1112" s="1" t="s">
        <v>70</v>
      </c>
      <c r="B1112" s="2" t="s">
        <v>71</v>
      </c>
      <c r="C1112" s="166">
        <v>795</v>
      </c>
      <c r="D1112" s="161">
        <v>12</v>
      </c>
      <c r="G1112" s="154">
        <v>465.79050000000001</v>
      </c>
      <c r="H1112" s="150">
        <v>10</v>
      </c>
    </row>
    <row r="1113" spans="1:8" ht="24.95" customHeight="1" x14ac:dyDescent="0.2">
      <c r="A1113" s="1" t="s">
        <v>101</v>
      </c>
      <c r="B1113" s="2" t="s">
        <v>102</v>
      </c>
      <c r="C1113" s="166">
        <v>2500</v>
      </c>
      <c r="D1113" s="161">
        <v>6</v>
      </c>
      <c r="G1113" s="154">
        <v>1464.75</v>
      </c>
      <c r="H1113" s="150">
        <v>12</v>
      </c>
    </row>
    <row r="1114" spans="1:8" ht="24.95" customHeight="1" x14ac:dyDescent="0.2">
      <c r="A1114" s="1" t="s">
        <v>36</v>
      </c>
      <c r="B1114" s="2" t="s">
        <v>37</v>
      </c>
      <c r="C1114" s="166">
        <v>762</v>
      </c>
      <c r="D1114" s="161">
        <v>12</v>
      </c>
      <c r="G1114" s="154">
        <v>446.45579999999995</v>
      </c>
      <c r="H1114" s="150">
        <v>10</v>
      </c>
    </row>
    <row r="1115" spans="1:8" ht="24.95" customHeight="1" x14ac:dyDescent="0.2">
      <c r="A1115" s="1" t="s">
        <v>19</v>
      </c>
      <c r="B1115" s="2" t="s">
        <v>20</v>
      </c>
      <c r="C1115" s="166">
        <v>698</v>
      </c>
      <c r="D1115" s="161">
        <v>6</v>
      </c>
      <c r="G1115" s="154">
        <v>408.95819999999998</v>
      </c>
      <c r="H1115" s="150">
        <v>11</v>
      </c>
    </row>
    <row r="1116" spans="1:8" ht="24.95" customHeight="1" x14ac:dyDescent="0.2">
      <c r="A1116" s="1" t="s">
        <v>17</v>
      </c>
      <c r="B1116" s="2" t="s">
        <v>18</v>
      </c>
      <c r="C1116" s="166">
        <v>990</v>
      </c>
      <c r="D1116" s="161">
        <v>12</v>
      </c>
      <c r="G1116" s="154">
        <v>580.04099999999994</v>
      </c>
      <c r="H1116" s="150">
        <v>11</v>
      </c>
    </row>
    <row r="1117" spans="1:8" ht="24.95" customHeight="1" x14ac:dyDescent="0.2">
      <c r="A1117" s="1" t="s">
        <v>44</v>
      </c>
      <c r="B1117" s="2" t="s">
        <v>45</v>
      </c>
      <c r="C1117" s="166">
        <v>865</v>
      </c>
      <c r="D1117" s="161">
        <v>12</v>
      </c>
      <c r="G1117" s="154">
        <v>506.80349999999999</v>
      </c>
      <c r="H1117" s="150">
        <v>10</v>
      </c>
    </row>
    <row r="1118" spans="1:8" ht="24.95" customHeight="1" x14ac:dyDescent="0.2">
      <c r="A1118" s="1" t="s">
        <v>46</v>
      </c>
      <c r="B1118" s="2" t="s">
        <v>47</v>
      </c>
      <c r="C1118" s="166">
        <v>865</v>
      </c>
      <c r="D1118" s="161">
        <v>12</v>
      </c>
      <c r="G1118" s="154">
        <v>506.80349999999999</v>
      </c>
      <c r="H1118" s="150">
        <v>10</v>
      </c>
    </row>
    <row r="1119" spans="1:8" ht="24.95" customHeight="1" x14ac:dyDescent="0.2">
      <c r="A1119" s="1" t="s">
        <v>48</v>
      </c>
      <c r="B1119" s="2" t="s">
        <v>49</v>
      </c>
      <c r="C1119" s="166">
        <v>865</v>
      </c>
      <c r="D1119" s="161">
        <v>12</v>
      </c>
      <c r="G1119" s="154">
        <v>506.80349999999999</v>
      </c>
      <c r="H1119" s="150">
        <v>10</v>
      </c>
    </row>
    <row r="1120" spans="1:8" ht="24.95" customHeight="1" x14ac:dyDescent="0.2">
      <c r="A1120" s="1" t="s">
        <v>50</v>
      </c>
      <c r="B1120" s="2" t="s">
        <v>51</v>
      </c>
      <c r="C1120" s="166">
        <v>865</v>
      </c>
      <c r="D1120" s="161">
        <v>12</v>
      </c>
      <c r="G1120" s="154">
        <v>506.80349999999999</v>
      </c>
      <c r="H1120" s="150">
        <v>10</v>
      </c>
    </row>
    <row r="1121" spans="1:8" ht="24.95" customHeight="1" x14ac:dyDescent="0.2">
      <c r="A1121" s="1" t="s">
        <v>52</v>
      </c>
      <c r="B1121" s="2" t="s">
        <v>53</v>
      </c>
      <c r="C1121" s="166">
        <v>865</v>
      </c>
      <c r="D1121" s="161">
        <v>12</v>
      </c>
      <c r="G1121" s="154">
        <v>506.80349999999999</v>
      </c>
      <c r="H1121" s="150">
        <v>10</v>
      </c>
    </row>
    <row r="1122" spans="1:8" ht="24.95" customHeight="1" x14ac:dyDescent="0.2">
      <c r="A1122" s="1" t="s">
        <v>54</v>
      </c>
      <c r="B1122" s="2" t="s">
        <v>55</v>
      </c>
      <c r="C1122" s="166">
        <v>865</v>
      </c>
      <c r="D1122" s="161">
        <v>12</v>
      </c>
      <c r="G1122" s="154">
        <v>506.80349999999999</v>
      </c>
      <c r="H1122" s="150">
        <v>10</v>
      </c>
    </row>
    <row r="1123" spans="1:8" ht="24.95" customHeight="1" x14ac:dyDescent="0.2">
      <c r="A1123" s="1" t="s">
        <v>94</v>
      </c>
      <c r="B1123" s="2" t="s">
        <v>95</v>
      </c>
      <c r="C1123" s="166">
        <v>905</v>
      </c>
      <c r="D1123" s="161">
        <v>8</v>
      </c>
      <c r="G1123" s="154">
        <v>530.23949999999991</v>
      </c>
      <c r="H1123" s="150">
        <v>12</v>
      </c>
    </row>
    <row r="1124" spans="1:8" ht="24.95" customHeight="1" x14ac:dyDescent="0.2">
      <c r="A1124" s="1" t="s">
        <v>65</v>
      </c>
      <c r="B1124" s="2" t="s">
        <v>66</v>
      </c>
      <c r="C1124" s="166">
        <v>745</v>
      </c>
      <c r="D1124" s="161">
        <v>12</v>
      </c>
      <c r="G1124" s="154">
        <v>436.49549999999999</v>
      </c>
      <c r="H1124" s="150">
        <v>10</v>
      </c>
    </row>
    <row r="1125" spans="1:8" ht="24.95" customHeight="1" x14ac:dyDescent="0.2">
      <c r="A1125" s="1" t="s">
        <v>41</v>
      </c>
      <c r="B1125" s="2" t="s">
        <v>42</v>
      </c>
      <c r="C1125" s="166">
        <v>795</v>
      </c>
      <c r="D1125" s="161">
        <v>12</v>
      </c>
      <c r="G1125" s="154">
        <v>465.79050000000001</v>
      </c>
      <c r="H1125" s="150">
        <v>10</v>
      </c>
    </row>
    <row r="1126" spans="1:8" ht="24.95" customHeight="1" x14ac:dyDescent="0.2">
      <c r="A1126" s="1" t="s">
        <v>103</v>
      </c>
      <c r="B1126" s="2" t="s">
        <v>104</v>
      </c>
      <c r="C1126" s="166">
        <v>2500</v>
      </c>
      <c r="D1126" s="161">
        <v>6</v>
      </c>
      <c r="G1126" s="154">
        <v>1464.75</v>
      </c>
      <c r="H1126" s="150">
        <v>12</v>
      </c>
    </row>
    <row r="1127" spans="1:8" ht="24.95" customHeight="1" x14ac:dyDescent="0.2">
      <c r="A1127" s="1" t="s">
        <v>1216</v>
      </c>
      <c r="B1127" s="2" t="s">
        <v>108</v>
      </c>
      <c r="C1127" s="166">
        <v>1100</v>
      </c>
      <c r="D1127" s="161">
        <v>8</v>
      </c>
      <c r="G1127" s="154">
        <v>644.49</v>
      </c>
      <c r="H1127" s="150">
        <v>12</v>
      </c>
    </row>
    <row r="1128" spans="1:8" ht="24.95" customHeight="1" x14ac:dyDescent="0.2">
      <c r="A1128" s="1" t="s">
        <v>38</v>
      </c>
      <c r="B1128" s="2" t="s">
        <v>39</v>
      </c>
      <c r="C1128" s="166">
        <v>760</v>
      </c>
      <c r="D1128" s="161">
        <v>12</v>
      </c>
      <c r="G1128" s="154">
        <v>445.28399999999999</v>
      </c>
      <c r="H1128" s="150">
        <v>10</v>
      </c>
    </row>
    <row r="1129" spans="1:8" ht="24.95" customHeight="1" x14ac:dyDescent="0.2">
      <c r="A1129" s="1" t="s">
        <v>23</v>
      </c>
      <c r="B1129" s="2" t="s">
        <v>24</v>
      </c>
      <c r="C1129" s="166">
        <v>405</v>
      </c>
      <c r="D1129" s="161">
        <v>12</v>
      </c>
      <c r="G1129" s="154">
        <v>243.6885</v>
      </c>
      <c r="H1129" s="150">
        <v>30</v>
      </c>
    </row>
  </sheetData>
  <sheetProtection password="C58E" sheet="1" objects="1" scenarios="1" selectLockedCells="1" selectUnlockedCells="1"/>
  <autoFilter ref="A1:XDN1129" xr:uid="{00000000-0009-0000-0000-000001000000}"/>
  <conditionalFormatting sqref="A69">
    <cfRule type="cellIs" dxfId="5" priority="2" stopIfTrue="1" operator="equal">
      <formula>"A"</formula>
    </cfRule>
  </conditionalFormatting>
  <conditionalFormatting sqref="A69">
    <cfRule type="expression" dxfId="4" priority="3" stopIfTrue="1">
      <formula>(#REF!=18%)</formula>
    </cfRule>
  </conditionalFormatting>
  <conditionalFormatting sqref="A69">
    <cfRule type="expression" dxfId="3" priority="1" stopIfTrue="1">
      <formula>(#REF!=18%)</formula>
    </cfRule>
  </conditionalFormatting>
  <dataValidations count="1">
    <dataValidation type="decimal" allowBlank="1" showInputMessage="1" showErrorMessage="1" sqref="C1:H1129 L3" xr:uid="{00000000-0002-0000-0100-000000000000}">
      <formula1>0.0000000000789</formula1>
      <formula2>0.000000000125</formula2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110" orientation="portrait" r:id="rId1"/>
  <headerFoot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V1129"/>
  <sheetViews>
    <sheetView zoomScale="98" zoomScaleNormal="98" workbookViewId="0">
      <selection activeCell="A2" sqref="A2:B9"/>
    </sheetView>
  </sheetViews>
  <sheetFormatPr defaultRowHeight="12" x14ac:dyDescent="0.2"/>
  <cols>
    <col min="1" max="1" width="14.6640625" style="1" customWidth="1"/>
    <col min="2" max="2" width="74.33203125" style="2" customWidth="1"/>
    <col min="3" max="3" width="25.5" style="151" bestFit="1" customWidth="1"/>
    <col min="4" max="16375" width="9.33203125" style="1"/>
    <col min="16376" max="16376" width="11.33203125" style="1" bestFit="1" customWidth="1"/>
    <col min="16377" max="16384" width="11.33203125" style="1" customWidth="1"/>
  </cols>
  <sheetData>
    <row r="1" spans="1:4 16334:16376" ht="15" x14ac:dyDescent="0.25">
      <c r="A1" s="168" t="s">
        <v>0</v>
      </c>
      <c r="B1" s="168" t="s">
        <v>1</v>
      </c>
      <c r="C1" s="168" t="s">
        <v>2122</v>
      </c>
      <c r="XDF1" s="1">
        <v>854020</v>
      </c>
      <c r="XEV1" s="151">
        <v>9765402071</v>
      </c>
    </row>
    <row r="2" spans="1:4 16334:16376" ht="15" x14ac:dyDescent="0.25">
      <c r="A2" s="167">
        <v>1600200301</v>
      </c>
      <c r="B2" s="167" t="s">
        <v>1232</v>
      </c>
      <c r="C2" s="167" t="s">
        <v>2113</v>
      </c>
    </row>
    <row r="3" spans="1:4 16334:16376" ht="15" x14ac:dyDescent="0.25">
      <c r="A3" s="167">
        <v>1600200401</v>
      </c>
      <c r="B3" s="167" t="s">
        <v>388</v>
      </c>
      <c r="C3" s="167" t="s">
        <v>2113</v>
      </c>
      <c r="D3" s="152"/>
    </row>
    <row r="4" spans="1:4 16334:16376" ht="15" x14ac:dyDescent="0.25">
      <c r="A4" s="167">
        <v>1610100501</v>
      </c>
      <c r="B4" s="167" t="s">
        <v>490</v>
      </c>
      <c r="C4" s="167" t="s">
        <v>2113</v>
      </c>
    </row>
    <row r="5" spans="1:4 16334:16376" ht="15" x14ac:dyDescent="0.25">
      <c r="A5" s="167">
        <v>1610101201</v>
      </c>
      <c r="B5" s="167" t="s">
        <v>1233</v>
      </c>
      <c r="C5" s="167" t="s">
        <v>2113</v>
      </c>
    </row>
    <row r="6" spans="1:4 16334:16376" ht="15" x14ac:dyDescent="0.25">
      <c r="A6" s="167">
        <v>1610101501</v>
      </c>
      <c r="B6" s="167" t="s">
        <v>439</v>
      </c>
      <c r="C6" s="167" t="s">
        <v>2113</v>
      </c>
    </row>
    <row r="7" spans="1:4 16334:16376" ht="15" x14ac:dyDescent="0.25">
      <c r="A7" s="167">
        <v>1610102101</v>
      </c>
      <c r="B7" s="167" t="s">
        <v>422</v>
      </c>
      <c r="C7" s="167" t="s">
        <v>2113</v>
      </c>
    </row>
    <row r="8" spans="1:4 16334:16376" ht="15" x14ac:dyDescent="0.25">
      <c r="A8" s="167">
        <v>1610102701</v>
      </c>
      <c r="B8" s="167" t="s">
        <v>1234</v>
      </c>
      <c r="C8" s="167" t="s">
        <v>2113</v>
      </c>
    </row>
    <row r="9" spans="1:4 16334:16376" ht="15" x14ac:dyDescent="0.25">
      <c r="A9" s="167">
        <v>1610102901</v>
      </c>
      <c r="B9" s="167" t="s">
        <v>460</v>
      </c>
      <c r="C9" s="167" t="s">
        <v>2113</v>
      </c>
    </row>
    <row r="10" spans="1:4 16334:16376" ht="15" x14ac:dyDescent="0.25">
      <c r="A10" s="167">
        <v>1610103501</v>
      </c>
      <c r="B10" s="167" t="s">
        <v>461</v>
      </c>
      <c r="C10" s="167" t="s">
        <v>2113</v>
      </c>
    </row>
    <row r="11" spans="1:4 16334:16376" ht="15" x14ac:dyDescent="0.25">
      <c r="A11" s="167">
        <v>1610104201</v>
      </c>
      <c r="B11" s="167" t="s">
        <v>404</v>
      </c>
      <c r="C11" s="167" t="s">
        <v>2113</v>
      </c>
    </row>
    <row r="12" spans="1:4 16334:16376" ht="15" x14ac:dyDescent="0.25">
      <c r="A12" s="167">
        <v>1610200139</v>
      </c>
      <c r="B12" s="167" t="s">
        <v>453</v>
      </c>
      <c r="C12" s="167" t="s">
        <v>2113</v>
      </c>
    </row>
    <row r="13" spans="1:4 16334:16376" ht="15" x14ac:dyDescent="0.25">
      <c r="A13" s="167">
        <v>1610200239</v>
      </c>
      <c r="B13" s="167" t="s">
        <v>491</v>
      </c>
      <c r="C13" s="167" t="s">
        <v>2113</v>
      </c>
    </row>
    <row r="14" spans="1:4 16334:16376" ht="15" x14ac:dyDescent="0.25">
      <c r="A14" s="167">
        <v>1610201239</v>
      </c>
      <c r="B14" s="167" t="s">
        <v>1235</v>
      </c>
      <c r="C14" s="167" t="s">
        <v>2113</v>
      </c>
    </row>
    <row r="15" spans="1:4 16334:16376" ht="15" x14ac:dyDescent="0.25">
      <c r="A15" s="167">
        <v>1610300101</v>
      </c>
      <c r="B15" s="167" t="s">
        <v>451</v>
      </c>
      <c r="C15" s="167" t="s">
        <v>2113</v>
      </c>
    </row>
    <row r="16" spans="1:4 16334:16376" ht="15" x14ac:dyDescent="0.25">
      <c r="A16" s="167">
        <v>1610300301</v>
      </c>
      <c r="B16" s="167" t="s">
        <v>492</v>
      </c>
      <c r="C16" s="167" t="s">
        <v>2113</v>
      </c>
    </row>
    <row r="17" spans="1:3" ht="15" x14ac:dyDescent="0.25">
      <c r="A17" s="167">
        <v>1610300701</v>
      </c>
      <c r="B17" s="167" t="s">
        <v>464</v>
      </c>
      <c r="C17" s="167" t="s">
        <v>2113</v>
      </c>
    </row>
    <row r="18" spans="1:3" ht="15" x14ac:dyDescent="0.25">
      <c r="A18" s="167">
        <v>1610300801</v>
      </c>
      <c r="B18" s="167" t="s">
        <v>452</v>
      </c>
      <c r="C18" s="167" t="s">
        <v>2113</v>
      </c>
    </row>
    <row r="19" spans="1:3" ht="15" x14ac:dyDescent="0.25">
      <c r="A19" s="167">
        <v>1610400201</v>
      </c>
      <c r="B19" s="167" t="s">
        <v>402</v>
      </c>
      <c r="C19" s="167" t="s">
        <v>2113</v>
      </c>
    </row>
    <row r="20" spans="1:3" ht="15" x14ac:dyDescent="0.25">
      <c r="A20" s="167">
        <v>1610400701</v>
      </c>
      <c r="B20" s="167" t="s">
        <v>427</v>
      </c>
      <c r="C20" s="167" t="s">
        <v>2113</v>
      </c>
    </row>
    <row r="21" spans="1:3" ht="15" x14ac:dyDescent="0.25">
      <c r="A21" s="167">
        <v>1620100101</v>
      </c>
      <c r="B21" s="167" t="s">
        <v>1236</v>
      </c>
      <c r="C21" s="167" t="s">
        <v>2113</v>
      </c>
    </row>
    <row r="22" spans="1:3" ht="15" x14ac:dyDescent="0.25">
      <c r="A22" s="167">
        <v>1620200139</v>
      </c>
      <c r="B22" s="167" t="s">
        <v>1237</v>
      </c>
      <c r="C22" s="167" t="s">
        <v>2113</v>
      </c>
    </row>
    <row r="23" spans="1:3" ht="15" x14ac:dyDescent="0.25">
      <c r="A23" s="167">
        <v>1620300101</v>
      </c>
      <c r="B23" s="167" t="s">
        <v>450</v>
      </c>
      <c r="C23" s="167" t="s">
        <v>2113</v>
      </c>
    </row>
    <row r="24" spans="1:3" ht="15" x14ac:dyDescent="0.25">
      <c r="A24" s="167">
        <v>1640100101</v>
      </c>
      <c r="B24" s="167" t="s">
        <v>1238</v>
      </c>
      <c r="C24" s="167" t="s">
        <v>2113</v>
      </c>
    </row>
    <row r="25" spans="1:3" ht="15" x14ac:dyDescent="0.25">
      <c r="A25" s="167">
        <v>1640100301</v>
      </c>
      <c r="B25" s="167" t="s">
        <v>373</v>
      </c>
      <c r="C25" s="167" t="s">
        <v>2113</v>
      </c>
    </row>
    <row r="26" spans="1:3" ht="15" x14ac:dyDescent="0.25">
      <c r="A26" s="167">
        <v>1640101001</v>
      </c>
      <c r="B26" s="167" t="s">
        <v>372</v>
      </c>
      <c r="C26" s="167" t="s">
        <v>2113</v>
      </c>
    </row>
    <row r="27" spans="1:3" ht="15" x14ac:dyDescent="0.25">
      <c r="A27" s="167">
        <v>1650100201</v>
      </c>
      <c r="B27" s="167" t="s">
        <v>1239</v>
      </c>
      <c r="C27" s="167" t="s">
        <v>2113</v>
      </c>
    </row>
    <row r="28" spans="1:3" ht="15" x14ac:dyDescent="0.25">
      <c r="A28" s="167">
        <v>1650100701</v>
      </c>
      <c r="B28" s="167" t="s">
        <v>475</v>
      </c>
      <c r="C28" s="167" t="s">
        <v>2113</v>
      </c>
    </row>
    <row r="29" spans="1:3" ht="15" x14ac:dyDescent="0.25">
      <c r="A29" s="167">
        <v>1650101201</v>
      </c>
      <c r="B29" s="167" t="s">
        <v>477</v>
      </c>
      <c r="C29" s="167" t="s">
        <v>2113</v>
      </c>
    </row>
    <row r="30" spans="1:3" ht="15" x14ac:dyDescent="0.25">
      <c r="A30" s="167">
        <v>1650101401</v>
      </c>
      <c r="B30" s="167" t="s">
        <v>553</v>
      </c>
      <c r="C30" s="167" t="s">
        <v>2113</v>
      </c>
    </row>
    <row r="31" spans="1:3" ht="15" x14ac:dyDescent="0.25">
      <c r="A31" s="167">
        <v>1650101601</v>
      </c>
      <c r="B31" s="167" t="s">
        <v>1240</v>
      </c>
      <c r="C31" s="167" t="s">
        <v>2113</v>
      </c>
    </row>
    <row r="32" spans="1:3" ht="15" x14ac:dyDescent="0.25">
      <c r="A32" s="167">
        <v>1650101701</v>
      </c>
      <c r="B32" s="167" t="s">
        <v>376</v>
      </c>
      <c r="C32" s="167" t="s">
        <v>2113</v>
      </c>
    </row>
    <row r="33" spans="1:3" ht="15" x14ac:dyDescent="0.25">
      <c r="A33" s="167">
        <v>1650101801</v>
      </c>
      <c r="B33" s="167" t="s">
        <v>377</v>
      </c>
      <c r="C33" s="167" t="s">
        <v>2113</v>
      </c>
    </row>
    <row r="34" spans="1:3" ht="15" x14ac:dyDescent="0.25">
      <c r="A34" s="167">
        <v>1650103201</v>
      </c>
      <c r="B34" s="167" t="s">
        <v>454</v>
      </c>
      <c r="C34" s="167" t="s">
        <v>2113</v>
      </c>
    </row>
    <row r="35" spans="1:3" ht="15" x14ac:dyDescent="0.25">
      <c r="A35" s="167">
        <v>1650200339</v>
      </c>
      <c r="B35" s="167" t="s">
        <v>1241</v>
      </c>
      <c r="C35" s="167" t="s">
        <v>2113</v>
      </c>
    </row>
    <row r="36" spans="1:3" ht="15" x14ac:dyDescent="0.25">
      <c r="A36" s="167">
        <v>1650200501</v>
      </c>
      <c r="B36" s="167" t="s">
        <v>453</v>
      </c>
      <c r="C36" s="167" t="s">
        <v>2113</v>
      </c>
    </row>
    <row r="37" spans="1:3" ht="15" x14ac:dyDescent="0.25">
      <c r="A37" s="167">
        <v>1650200739</v>
      </c>
      <c r="B37" s="167" t="s">
        <v>378</v>
      </c>
      <c r="C37" s="167" t="s">
        <v>2113</v>
      </c>
    </row>
    <row r="38" spans="1:3" ht="15" x14ac:dyDescent="0.25">
      <c r="A38" s="167">
        <v>1650300501</v>
      </c>
      <c r="B38" s="167" t="s">
        <v>476</v>
      </c>
      <c r="C38" s="167" t="s">
        <v>2113</v>
      </c>
    </row>
    <row r="39" spans="1:3" ht="15" x14ac:dyDescent="0.25">
      <c r="A39" s="167">
        <v>1650301101</v>
      </c>
      <c r="B39" s="167" t="s">
        <v>383</v>
      </c>
      <c r="C39" s="167" t="s">
        <v>2113</v>
      </c>
    </row>
    <row r="40" spans="1:3" ht="15" x14ac:dyDescent="0.25">
      <c r="A40" s="167">
        <v>1650301701</v>
      </c>
      <c r="B40" s="167" t="s">
        <v>455</v>
      </c>
      <c r="C40" s="167" t="s">
        <v>2113</v>
      </c>
    </row>
    <row r="41" spans="1:3" ht="15" x14ac:dyDescent="0.25">
      <c r="A41" s="167">
        <v>1690101101</v>
      </c>
      <c r="B41" s="167" t="s">
        <v>468</v>
      </c>
      <c r="C41" s="167" t="s">
        <v>2113</v>
      </c>
    </row>
    <row r="42" spans="1:3" ht="15" x14ac:dyDescent="0.25">
      <c r="A42" s="167">
        <v>1690101301</v>
      </c>
      <c r="B42" s="167" t="s">
        <v>409</v>
      </c>
      <c r="C42" s="167" t="s">
        <v>2113</v>
      </c>
    </row>
    <row r="43" spans="1:3" ht="15" x14ac:dyDescent="0.25">
      <c r="A43" s="167">
        <v>1690101401</v>
      </c>
      <c r="B43" s="167" t="s">
        <v>393</v>
      </c>
      <c r="C43" s="167" t="s">
        <v>2113</v>
      </c>
    </row>
    <row r="44" spans="1:3" ht="15" x14ac:dyDescent="0.25">
      <c r="A44" s="167">
        <v>1690200839</v>
      </c>
      <c r="B44" s="167" t="s">
        <v>410</v>
      </c>
      <c r="C44" s="167" t="s">
        <v>2113</v>
      </c>
    </row>
    <row r="45" spans="1:3" ht="15" x14ac:dyDescent="0.25">
      <c r="A45" s="167">
        <v>1690200939</v>
      </c>
      <c r="B45" s="167" t="s">
        <v>394</v>
      </c>
      <c r="C45" s="167" t="s">
        <v>2113</v>
      </c>
    </row>
    <row r="46" spans="1:3" ht="15" x14ac:dyDescent="0.25">
      <c r="A46" s="167">
        <v>1690300101</v>
      </c>
      <c r="B46" s="167" t="s">
        <v>1242</v>
      </c>
      <c r="C46" s="167" t="s">
        <v>2113</v>
      </c>
    </row>
    <row r="47" spans="1:3" ht="15" x14ac:dyDescent="0.25">
      <c r="A47" s="167">
        <v>1690300201</v>
      </c>
      <c r="B47" s="167" t="s">
        <v>1243</v>
      </c>
      <c r="C47" s="167" t="s">
        <v>2113</v>
      </c>
    </row>
    <row r="48" spans="1:3" ht="15" x14ac:dyDescent="0.25">
      <c r="A48" s="167">
        <v>1690300701</v>
      </c>
      <c r="B48" s="167" t="s">
        <v>465</v>
      </c>
      <c r="C48" s="167" t="s">
        <v>2113</v>
      </c>
    </row>
    <row r="49" spans="1:3" ht="15" x14ac:dyDescent="0.25">
      <c r="A49" s="167">
        <v>1690301001</v>
      </c>
      <c r="B49" s="167" t="s">
        <v>411</v>
      </c>
      <c r="C49" s="167" t="s">
        <v>2113</v>
      </c>
    </row>
    <row r="50" spans="1:3" ht="15" x14ac:dyDescent="0.25">
      <c r="A50" s="167">
        <v>1690301101</v>
      </c>
      <c r="B50" s="167" t="s">
        <v>395</v>
      </c>
      <c r="C50" s="167" t="s">
        <v>2113</v>
      </c>
    </row>
    <row r="51" spans="1:3" ht="15" x14ac:dyDescent="0.25">
      <c r="A51" s="167">
        <v>2605100101</v>
      </c>
      <c r="B51" s="167" t="s">
        <v>1244</v>
      </c>
      <c r="C51" s="167" t="s">
        <v>2114</v>
      </c>
    </row>
    <row r="52" spans="1:3" ht="15" x14ac:dyDescent="0.25">
      <c r="A52" s="167">
        <v>2605100201</v>
      </c>
      <c r="B52" s="167" t="s">
        <v>1245</v>
      </c>
      <c r="C52" s="167" t="s">
        <v>2114</v>
      </c>
    </row>
    <row r="53" spans="1:3" ht="15" x14ac:dyDescent="0.25">
      <c r="A53" s="167">
        <v>2605100301</v>
      </c>
      <c r="B53" s="167" t="s">
        <v>1246</v>
      </c>
      <c r="C53" s="167" t="s">
        <v>2114</v>
      </c>
    </row>
    <row r="54" spans="1:3" ht="15" x14ac:dyDescent="0.25">
      <c r="A54" s="167">
        <v>2605100401</v>
      </c>
      <c r="B54" s="167" t="s">
        <v>1247</v>
      </c>
      <c r="C54" s="167" t="s">
        <v>2114</v>
      </c>
    </row>
    <row r="55" spans="1:3" ht="15" x14ac:dyDescent="0.25">
      <c r="A55" s="167">
        <v>2605100501</v>
      </c>
      <c r="B55" s="167" t="s">
        <v>1248</v>
      </c>
      <c r="C55" s="167" t="s">
        <v>2114</v>
      </c>
    </row>
    <row r="56" spans="1:3" ht="15" x14ac:dyDescent="0.25">
      <c r="A56" s="167">
        <v>2605100601</v>
      </c>
      <c r="B56" s="167" t="s">
        <v>1249</v>
      </c>
      <c r="C56" s="167" t="s">
        <v>2114</v>
      </c>
    </row>
    <row r="57" spans="1:3" ht="15" x14ac:dyDescent="0.25">
      <c r="A57" s="167">
        <v>2605100701</v>
      </c>
      <c r="B57" s="167" t="s">
        <v>1250</v>
      </c>
      <c r="C57" s="167" t="s">
        <v>2114</v>
      </c>
    </row>
    <row r="58" spans="1:3" ht="15" x14ac:dyDescent="0.25">
      <c r="A58" s="167">
        <v>2605100901</v>
      </c>
      <c r="B58" s="167" t="s">
        <v>1251</v>
      </c>
      <c r="C58" s="167" t="s">
        <v>2114</v>
      </c>
    </row>
    <row r="59" spans="1:3" ht="15" x14ac:dyDescent="0.25">
      <c r="A59" s="167">
        <v>2605101101</v>
      </c>
      <c r="B59" s="167" t="s">
        <v>1252</v>
      </c>
      <c r="C59" s="167" t="s">
        <v>2114</v>
      </c>
    </row>
    <row r="60" spans="1:3" ht="15" x14ac:dyDescent="0.25">
      <c r="A60" s="167">
        <v>2605101201</v>
      </c>
      <c r="B60" s="167" t="s">
        <v>1253</v>
      </c>
      <c r="C60" s="167" t="s">
        <v>2114</v>
      </c>
    </row>
    <row r="61" spans="1:3" ht="15" x14ac:dyDescent="0.25">
      <c r="A61" s="167">
        <v>2605101301</v>
      </c>
      <c r="B61" s="167" t="s">
        <v>1254</v>
      </c>
      <c r="C61" s="167" t="s">
        <v>2114</v>
      </c>
    </row>
    <row r="62" spans="1:3" ht="15" x14ac:dyDescent="0.25">
      <c r="A62" s="167">
        <v>2605101401</v>
      </c>
      <c r="B62" s="167" t="s">
        <v>1255</v>
      </c>
      <c r="C62" s="167" t="s">
        <v>2114</v>
      </c>
    </row>
    <row r="63" spans="1:3" ht="15" x14ac:dyDescent="0.25">
      <c r="A63" s="167">
        <v>2605101501</v>
      </c>
      <c r="B63" s="167" t="s">
        <v>1256</v>
      </c>
      <c r="C63" s="167" t="s">
        <v>2114</v>
      </c>
    </row>
    <row r="64" spans="1:3" ht="15" x14ac:dyDescent="0.25">
      <c r="A64" s="167">
        <v>2605101701</v>
      </c>
      <c r="B64" s="167" t="s">
        <v>1257</v>
      </c>
      <c r="C64" s="167" t="s">
        <v>2114</v>
      </c>
    </row>
    <row r="65" spans="1:3" ht="15" x14ac:dyDescent="0.25">
      <c r="A65" s="167">
        <v>2605101801</v>
      </c>
      <c r="B65" s="167" t="s">
        <v>1258</v>
      </c>
      <c r="C65" s="167" t="s">
        <v>2114</v>
      </c>
    </row>
    <row r="66" spans="1:3" ht="15" x14ac:dyDescent="0.25">
      <c r="A66" s="167">
        <v>2605102501</v>
      </c>
      <c r="B66" s="167" t="s">
        <v>584</v>
      </c>
      <c r="C66" s="167" t="s">
        <v>2114</v>
      </c>
    </row>
    <row r="67" spans="1:3" ht="15" x14ac:dyDescent="0.25">
      <c r="A67" s="167">
        <v>2605104201</v>
      </c>
      <c r="B67" s="167" t="s">
        <v>575</v>
      </c>
      <c r="C67" s="167" t="s">
        <v>2114</v>
      </c>
    </row>
    <row r="68" spans="1:3" ht="15" x14ac:dyDescent="0.25">
      <c r="A68" s="167">
        <v>2605104301</v>
      </c>
      <c r="B68" s="167" t="s">
        <v>581</v>
      </c>
      <c r="C68" s="167" t="s">
        <v>2114</v>
      </c>
    </row>
    <row r="69" spans="1:3" ht="15" x14ac:dyDescent="0.25">
      <c r="A69" s="167">
        <v>2605104401</v>
      </c>
      <c r="B69" s="167" t="s">
        <v>580</v>
      </c>
      <c r="C69" s="167" t="s">
        <v>2114</v>
      </c>
    </row>
    <row r="70" spans="1:3" ht="15" x14ac:dyDescent="0.25">
      <c r="A70" s="167">
        <v>2605104801</v>
      </c>
      <c r="B70" s="167" t="s">
        <v>579</v>
      </c>
      <c r="C70" s="167" t="s">
        <v>2114</v>
      </c>
    </row>
    <row r="71" spans="1:3" ht="15" x14ac:dyDescent="0.25">
      <c r="A71" s="167">
        <v>2605104901</v>
      </c>
      <c r="B71" s="167" t="s">
        <v>578</v>
      </c>
      <c r="C71" s="167" t="s">
        <v>2114</v>
      </c>
    </row>
    <row r="72" spans="1:3" ht="15" x14ac:dyDescent="0.25">
      <c r="A72" s="167">
        <v>2605105901</v>
      </c>
      <c r="B72" s="167" t="s">
        <v>585</v>
      </c>
      <c r="C72" s="167" t="s">
        <v>2114</v>
      </c>
    </row>
    <row r="73" spans="1:3" ht="15" x14ac:dyDescent="0.25">
      <c r="A73" s="167">
        <v>2605106101</v>
      </c>
      <c r="B73" s="167" t="s">
        <v>569</v>
      </c>
      <c r="C73" s="167" t="s">
        <v>2114</v>
      </c>
    </row>
    <row r="74" spans="1:3" ht="15" x14ac:dyDescent="0.25">
      <c r="A74" s="167">
        <v>2605106201</v>
      </c>
      <c r="B74" s="167" t="s">
        <v>570</v>
      </c>
      <c r="C74" s="167" t="s">
        <v>2114</v>
      </c>
    </row>
    <row r="75" spans="1:3" ht="15" x14ac:dyDescent="0.25">
      <c r="A75" s="167">
        <v>2605106301</v>
      </c>
      <c r="B75" s="167" t="s">
        <v>571</v>
      </c>
      <c r="C75" s="167" t="s">
        <v>2114</v>
      </c>
    </row>
    <row r="76" spans="1:3" ht="15" x14ac:dyDescent="0.25">
      <c r="A76" s="167">
        <v>2605106401</v>
      </c>
      <c r="B76" s="167" t="s">
        <v>572</v>
      </c>
      <c r="C76" s="167" t="s">
        <v>2114</v>
      </c>
    </row>
    <row r="77" spans="1:3" ht="15" x14ac:dyDescent="0.25">
      <c r="A77" s="167">
        <v>2605106501</v>
      </c>
      <c r="B77" s="167" t="s">
        <v>1259</v>
      </c>
      <c r="C77" s="167" t="s">
        <v>2114</v>
      </c>
    </row>
    <row r="78" spans="1:3" ht="15" x14ac:dyDescent="0.25">
      <c r="A78" s="167">
        <v>2605106601</v>
      </c>
      <c r="B78" s="167" t="s">
        <v>1260</v>
      </c>
      <c r="C78" s="167" t="s">
        <v>2114</v>
      </c>
    </row>
    <row r="79" spans="1:3" ht="15" x14ac:dyDescent="0.25">
      <c r="A79" s="167">
        <v>2605106701</v>
      </c>
      <c r="B79" s="167" t="s">
        <v>1261</v>
      </c>
      <c r="C79" s="167" t="s">
        <v>2114</v>
      </c>
    </row>
    <row r="80" spans="1:3" ht="15" x14ac:dyDescent="0.25">
      <c r="A80" s="167">
        <v>2605106801</v>
      </c>
      <c r="B80" s="167" t="s">
        <v>1262</v>
      </c>
      <c r="C80" s="167" t="s">
        <v>2114</v>
      </c>
    </row>
    <row r="81" spans="1:3" ht="15" x14ac:dyDescent="0.25">
      <c r="A81" s="167">
        <v>2605106901</v>
      </c>
      <c r="B81" s="167" t="s">
        <v>573</v>
      </c>
      <c r="C81" s="167" t="s">
        <v>2114</v>
      </c>
    </row>
    <row r="82" spans="1:3" ht="15" x14ac:dyDescent="0.25">
      <c r="A82" s="167">
        <v>2605107001</v>
      </c>
      <c r="B82" s="167" t="s">
        <v>574</v>
      </c>
      <c r="C82" s="167" t="s">
        <v>2114</v>
      </c>
    </row>
    <row r="83" spans="1:3" ht="15" x14ac:dyDescent="0.25">
      <c r="A83" s="167">
        <v>2605107301</v>
      </c>
      <c r="B83" s="167" t="s">
        <v>1263</v>
      </c>
      <c r="C83" s="167" t="s">
        <v>2114</v>
      </c>
    </row>
    <row r="84" spans="1:3" ht="15" x14ac:dyDescent="0.25">
      <c r="A84" s="167">
        <v>2605107401</v>
      </c>
      <c r="B84" s="167" t="s">
        <v>1264</v>
      </c>
      <c r="C84" s="167" t="s">
        <v>2114</v>
      </c>
    </row>
    <row r="85" spans="1:3" ht="15" x14ac:dyDescent="0.25">
      <c r="A85" s="167">
        <v>2605107501</v>
      </c>
      <c r="B85" s="167" t="s">
        <v>576</v>
      </c>
      <c r="C85" s="167" t="s">
        <v>2114</v>
      </c>
    </row>
    <row r="86" spans="1:3" ht="15" x14ac:dyDescent="0.25">
      <c r="A86" s="167">
        <v>2605107601</v>
      </c>
      <c r="B86" s="167" t="s">
        <v>577</v>
      </c>
      <c r="C86" s="167" t="s">
        <v>2114</v>
      </c>
    </row>
    <row r="87" spans="1:3" ht="15" x14ac:dyDescent="0.25">
      <c r="A87" s="167">
        <v>2605107801</v>
      </c>
      <c r="B87" s="167" t="s">
        <v>1265</v>
      </c>
      <c r="C87" s="167" t="s">
        <v>2114</v>
      </c>
    </row>
    <row r="88" spans="1:3" ht="15" x14ac:dyDescent="0.25">
      <c r="A88" s="167">
        <v>2605108201</v>
      </c>
      <c r="B88" s="167" t="s">
        <v>583</v>
      </c>
      <c r="C88" s="167" t="s">
        <v>2114</v>
      </c>
    </row>
    <row r="89" spans="1:3" ht="15" x14ac:dyDescent="0.25">
      <c r="A89" s="167">
        <v>2605108301</v>
      </c>
      <c r="B89" s="167" t="s">
        <v>582</v>
      </c>
      <c r="C89" s="167" t="s">
        <v>2114</v>
      </c>
    </row>
    <row r="90" spans="1:3" ht="15" x14ac:dyDescent="0.25">
      <c r="A90" s="167">
        <v>2605108501</v>
      </c>
      <c r="B90" s="167" t="s">
        <v>1266</v>
      </c>
      <c r="C90" s="167" t="s">
        <v>2114</v>
      </c>
    </row>
    <row r="91" spans="1:3" ht="15" x14ac:dyDescent="0.25">
      <c r="A91" s="167">
        <v>2605108801</v>
      </c>
      <c r="B91" s="167" t="s">
        <v>1267</v>
      </c>
      <c r="C91" s="167" t="s">
        <v>2114</v>
      </c>
    </row>
    <row r="92" spans="1:3" ht="15" x14ac:dyDescent="0.25">
      <c r="A92" s="167">
        <v>2605109001</v>
      </c>
      <c r="B92" s="167" t="s">
        <v>1268</v>
      </c>
      <c r="C92" s="167" t="s">
        <v>2114</v>
      </c>
    </row>
    <row r="93" spans="1:3" ht="15" x14ac:dyDescent="0.25">
      <c r="A93" s="167">
        <v>2605109101</v>
      </c>
      <c r="B93" s="167" t="s">
        <v>1269</v>
      </c>
      <c r="C93" s="167" t="s">
        <v>2114</v>
      </c>
    </row>
    <row r="94" spans="1:3" ht="15" x14ac:dyDescent="0.25">
      <c r="A94" s="167">
        <v>2605111001</v>
      </c>
      <c r="B94" s="167" t="s">
        <v>1270</v>
      </c>
      <c r="C94" s="167" t="s">
        <v>2114</v>
      </c>
    </row>
    <row r="95" spans="1:3" ht="15" x14ac:dyDescent="0.25">
      <c r="A95" s="167">
        <v>2605112501</v>
      </c>
      <c r="B95" s="167" t="s">
        <v>1271</v>
      </c>
      <c r="C95" s="167" t="s">
        <v>2114</v>
      </c>
    </row>
    <row r="96" spans="1:3" ht="15" x14ac:dyDescent="0.25">
      <c r="A96" s="167">
        <v>2605112601</v>
      </c>
      <c r="B96" s="167" t="s">
        <v>1272</v>
      </c>
      <c r="C96" s="167" t="s">
        <v>2114</v>
      </c>
    </row>
    <row r="97" spans="1:3" ht="15" x14ac:dyDescent="0.25">
      <c r="A97" s="167">
        <v>2605113001</v>
      </c>
      <c r="B97" s="167" t="s">
        <v>1273</v>
      </c>
      <c r="C97" s="167" t="s">
        <v>2114</v>
      </c>
    </row>
    <row r="98" spans="1:3" ht="15" x14ac:dyDescent="0.25">
      <c r="A98" s="167">
        <v>2605113101</v>
      </c>
      <c r="B98" s="167" t="s">
        <v>1274</v>
      </c>
      <c r="C98" s="167" t="s">
        <v>2114</v>
      </c>
    </row>
    <row r="99" spans="1:3" ht="15" x14ac:dyDescent="0.25">
      <c r="A99" s="167">
        <v>2610100101</v>
      </c>
      <c r="B99" s="167" t="s">
        <v>1275</v>
      </c>
      <c r="C99" s="167" t="s">
        <v>2114</v>
      </c>
    </row>
    <row r="100" spans="1:3" ht="15" x14ac:dyDescent="0.25">
      <c r="A100" s="167">
        <v>2610100501</v>
      </c>
      <c r="B100" s="167" t="s">
        <v>1276</v>
      </c>
      <c r="C100" s="167" t="s">
        <v>2114</v>
      </c>
    </row>
    <row r="101" spans="1:3" ht="15" x14ac:dyDescent="0.25">
      <c r="A101" s="167">
        <v>2610101101</v>
      </c>
      <c r="B101" s="167" t="s">
        <v>1277</v>
      </c>
      <c r="C101" s="167" t="s">
        <v>2114</v>
      </c>
    </row>
    <row r="102" spans="1:3" ht="15" x14ac:dyDescent="0.25">
      <c r="A102" s="167">
        <v>2610101201</v>
      </c>
      <c r="B102" s="167" t="s">
        <v>1278</v>
      </c>
      <c r="C102" s="167" t="s">
        <v>2114</v>
      </c>
    </row>
    <row r="103" spans="1:3" ht="15" x14ac:dyDescent="0.25">
      <c r="A103" s="167">
        <v>2610200101</v>
      </c>
      <c r="B103" s="167" t="s">
        <v>1279</v>
      </c>
      <c r="C103" s="167" t="s">
        <v>2114</v>
      </c>
    </row>
    <row r="104" spans="1:3" ht="15" x14ac:dyDescent="0.25">
      <c r="A104" s="167">
        <v>2610300101</v>
      </c>
      <c r="B104" s="167" t="s">
        <v>1280</v>
      </c>
      <c r="C104" s="167" t="s">
        <v>2114</v>
      </c>
    </row>
    <row r="105" spans="1:3" ht="15" x14ac:dyDescent="0.25">
      <c r="A105" s="167">
        <v>2610300301</v>
      </c>
      <c r="B105" s="167" t="s">
        <v>604</v>
      </c>
      <c r="C105" s="167" t="s">
        <v>2114</v>
      </c>
    </row>
    <row r="106" spans="1:3" ht="15" x14ac:dyDescent="0.25">
      <c r="A106" s="167">
        <v>2610300401</v>
      </c>
      <c r="B106" s="167" t="s">
        <v>1281</v>
      </c>
      <c r="C106" s="167" t="s">
        <v>2114</v>
      </c>
    </row>
    <row r="107" spans="1:3" ht="15" x14ac:dyDescent="0.25">
      <c r="A107" s="167">
        <v>2610300901</v>
      </c>
      <c r="B107" s="167" t="s">
        <v>1282</v>
      </c>
      <c r="C107" s="167" t="s">
        <v>2114</v>
      </c>
    </row>
    <row r="108" spans="1:3" ht="15" x14ac:dyDescent="0.25">
      <c r="A108" s="167">
        <v>2610301201</v>
      </c>
      <c r="B108" s="167" t="s">
        <v>1283</v>
      </c>
      <c r="C108" s="167" t="s">
        <v>2114</v>
      </c>
    </row>
    <row r="109" spans="1:3" ht="15" x14ac:dyDescent="0.25">
      <c r="A109" s="167">
        <v>2620500131</v>
      </c>
      <c r="B109" s="167" t="s">
        <v>1284</v>
      </c>
      <c r="C109" s="167" t="s">
        <v>2114</v>
      </c>
    </row>
    <row r="110" spans="1:3" ht="15" x14ac:dyDescent="0.25">
      <c r="A110" s="167">
        <v>2620500431</v>
      </c>
      <c r="B110" s="167" t="s">
        <v>611</v>
      </c>
      <c r="C110" s="167" t="s">
        <v>2114</v>
      </c>
    </row>
    <row r="111" spans="1:3" ht="15" x14ac:dyDescent="0.25">
      <c r="A111" s="167">
        <v>2620500531</v>
      </c>
      <c r="B111" s="167" t="s">
        <v>612</v>
      </c>
      <c r="C111" s="167" t="s">
        <v>2114</v>
      </c>
    </row>
    <row r="112" spans="1:3" ht="15" x14ac:dyDescent="0.25">
      <c r="A112" s="167">
        <v>2620500631</v>
      </c>
      <c r="B112" s="167" t="s">
        <v>609</v>
      </c>
      <c r="C112" s="167" t="s">
        <v>2114</v>
      </c>
    </row>
    <row r="113" spans="1:3" ht="15" x14ac:dyDescent="0.25">
      <c r="A113" s="167">
        <v>2630500231</v>
      </c>
      <c r="B113" s="167" t="s">
        <v>1285</v>
      </c>
      <c r="C113" s="167" t="s">
        <v>2114</v>
      </c>
    </row>
    <row r="114" spans="1:3" ht="15" x14ac:dyDescent="0.25">
      <c r="A114" s="167">
        <v>2630500431</v>
      </c>
      <c r="B114" s="167" t="s">
        <v>1286</v>
      </c>
      <c r="C114" s="167" t="s">
        <v>2114</v>
      </c>
    </row>
    <row r="115" spans="1:3" ht="15" x14ac:dyDescent="0.25">
      <c r="A115" s="167">
        <v>2630500531</v>
      </c>
      <c r="B115" s="167" t="s">
        <v>1287</v>
      </c>
      <c r="C115" s="167" t="s">
        <v>2114</v>
      </c>
    </row>
    <row r="116" spans="1:3" ht="15" x14ac:dyDescent="0.25">
      <c r="A116" s="167">
        <v>2630500731</v>
      </c>
      <c r="B116" s="167" t="s">
        <v>610</v>
      </c>
      <c r="C116" s="167" t="s">
        <v>2114</v>
      </c>
    </row>
    <row r="117" spans="1:3" ht="15" x14ac:dyDescent="0.25">
      <c r="A117" s="167">
        <v>2640500231</v>
      </c>
      <c r="B117" s="167" t="s">
        <v>613</v>
      </c>
      <c r="C117" s="167" t="s">
        <v>2114</v>
      </c>
    </row>
    <row r="118" spans="1:3" ht="15" x14ac:dyDescent="0.25">
      <c r="A118" s="167">
        <v>2650500131</v>
      </c>
      <c r="B118" s="167" t="s">
        <v>1288</v>
      </c>
      <c r="C118" s="167" t="s">
        <v>2114</v>
      </c>
    </row>
    <row r="119" spans="1:3" ht="15" x14ac:dyDescent="0.25">
      <c r="A119" s="167">
        <v>2660100101</v>
      </c>
      <c r="B119" s="167" t="s">
        <v>1289</v>
      </c>
      <c r="C119" s="167" t="s">
        <v>2114</v>
      </c>
    </row>
    <row r="120" spans="1:3" ht="15" x14ac:dyDescent="0.25">
      <c r="A120" s="167">
        <v>2660200201</v>
      </c>
      <c r="B120" s="167" t="s">
        <v>1290</v>
      </c>
      <c r="C120" s="167" t="s">
        <v>2114</v>
      </c>
    </row>
    <row r="121" spans="1:3" ht="15" x14ac:dyDescent="0.25">
      <c r="A121" s="167">
        <v>2660300101</v>
      </c>
      <c r="B121" s="167" t="s">
        <v>1291</v>
      </c>
      <c r="C121" s="167" t="s">
        <v>2114</v>
      </c>
    </row>
    <row r="122" spans="1:3" ht="15" x14ac:dyDescent="0.25">
      <c r="A122" s="167">
        <v>2805100101</v>
      </c>
      <c r="B122" s="167" t="s">
        <v>1292</v>
      </c>
      <c r="C122" s="167" t="s">
        <v>2114</v>
      </c>
    </row>
    <row r="123" spans="1:3" ht="15" x14ac:dyDescent="0.25">
      <c r="A123" s="167">
        <v>2805100201</v>
      </c>
      <c r="B123" s="167" t="s">
        <v>1293</v>
      </c>
      <c r="C123" s="167" t="s">
        <v>2114</v>
      </c>
    </row>
    <row r="124" spans="1:3" ht="15" x14ac:dyDescent="0.25">
      <c r="A124" s="167">
        <v>2805100301</v>
      </c>
      <c r="B124" s="167" t="s">
        <v>1294</v>
      </c>
      <c r="C124" s="167" t="s">
        <v>2114</v>
      </c>
    </row>
    <row r="125" spans="1:3" ht="15" x14ac:dyDescent="0.25">
      <c r="A125" s="167">
        <v>2805100401</v>
      </c>
      <c r="B125" s="167" t="s">
        <v>1295</v>
      </c>
      <c r="C125" s="167" t="s">
        <v>2114</v>
      </c>
    </row>
    <row r="126" spans="1:3" ht="15" x14ac:dyDescent="0.25">
      <c r="A126" s="167">
        <v>2805100801</v>
      </c>
      <c r="B126" s="167" t="s">
        <v>1296</v>
      </c>
      <c r="C126" s="167" t="s">
        <v>2114</v>
      </c>
    </row>
    <row r="127" spans="1:3" ht="15" x14ac:dyDescent="0.25">
      <c r="A127" s="167">
        <v>2805100901</v>
      </c>
      <c r="B127" s="167" t="s">
        <v>1297</v>
      </c>
      <c r="C127" s="167" t="s">
        <v>2114</v>
      </c>
    </row>
    <row r="128" spans="1:3" ht="15" x14ac:dyDescent="0.25">
      <c r="A128" s="167">
        <v>2805101001</v>
      </c>
      <c r="B128" s="167" t="s">
        <v>1298</v>
      </c>
      <c r="C128" s="167" t="s">
        <v>2114</v>
      </c>
    </row>
    <row r="129" spans="1:3" ht="15" x14ac:dyDescent="0.25">
      <c r="A129" s="167">
        <v>2805101101</v>
      </c>
      <c r="B129" s="167" t="s">
        <v>1299</v>
      </c>
      <c r="C129" s="167" t="s">
        <v>2114</v>
      </c>
    </row>
    <row r="130" spans="1:3" ht="15" x14ac:dyDescent="0.25">
      <c r="A130" s="167">
        <v>2805101201</v>
      </c>
      <c r="B130" s="167" t="s">
        <v>1300</v>
      </c>
      <c r="C130" s="167" t="s">
        <v>2114</v>
      </c>
    </row>
    <row r="131" spans="1:3" ht="15" x14ac:dyDescent="0.25">
      <c r="A131" s="167">
        <v>2805101301</v>
      </c>
      <c r="B131" s="167" t="s">
        <v>1301</v>
      </c>
      <c r="C131" s="167" t="s">
        <v>2114</v>
      </c>
    </row>
    <row r="132" spans="1:3" ht="15" x14ac:dyDescent="0.25">
      <c r="A132" s="167">
        <v>2805101401</v>
      </c>
      <c r="B132" s="167" t="s">
        <v>1302</v>
      </c>
      <c r="C132" s="167" t="s">
        <v>2114</v>
      </c>
    </row>
    <row r="133" spans="1:3" ht="15" x14ac:dyDescent="0.25">
      <c r="A133" s="167">
        <v>2805101501</v>
      </c>
      <c r="B133" s="167" t="s">
        <v>1303</v>
      </c>
      <c r="C133" s="167" t="s">
        <v>2114</v>
      </c>
    </row>
    <row r="134" spans="1:3" ht="15" x14ac:dyDescent="0.25">
      <c r="A134" s="167">
        <v>2805101601</v>
      </c>
      <c r="B134" s="167" t="s">
        <v>1304</v>
      </c>
      <c r="C134" s="167" t="s">
        <v>2114</v>
      </c>
    </row>
    <row r="135" spans="1:3" ht="15" x14ac:dyDescent="0.25">
      <c r="A135" s="167">
        <v>2805101701</v>
      </c>
      <c r="B135" s="167" t="s">
        <v>1305</v>
      </c>
      <c r="C135" s="167" t="s">
        <v>2114</v>
      </c>
    </row>
    <row r="136" spans="1:3" ht="15" x14ac:dyDescent="0.25">
      <c r="A136" s="167">
        <v>2805102401</v>
      </c>
      <c r="B136" s="167" t="s">
        <v>1306</v>
      </c>
      <c r="C136" s="167" t="s">
        <v>2114</v>
      </c>
    </row>
    <row r="137" spans="1:3" ht="15" x14ac:dyDescent="0.25">
      <c r="A137" s="167">
        <v>2805103901</v>
      </c>
      <c r="B137" s="167" t="s">
        <v>1307</v>
      </c>
      <c r="C137" s="167" t="s">
        <v>2114</v>
      </c>
    </row>
    <row r="138" spans="1:3" ht="15" x14ac:dyDescent="0.25">
      <c r="A138" s="167">
        <v>2805104001</v>
      </c>
      <c r="B138" s="167" t="s">
        <v>1308</v>
      </c>
      <c r="C138" s="167" t="s">
        <v>2114</v>
      </c>
    </row>
    <row r="139" spans="1:3" ht="15" x14ac:dyDescent="0.25">
      <c r="A139" s="167">
        <v>2805104101</v>
      </c>
      <c r="B139" s="167" t="s">
        <v>1309</v>
      </c>
      <c r="C139" s="167" t="s">
        <v>2114</v>
      </c>
    </row>
    <row r="140" spans="1:3" ht="15" x14ac:dyDescent="0.25">
      <c r="A140" s="167">
        <v>2805104201</v>
      </c>
      <c r="B140" s="167" t="s">
        <v>1310</v>
      </c>
      <c r="C140" s="167" t="s">
        <v>2114</v>
      </c>
    </row>
    <row r="141" spans="1:3" ht="15" x14ac:dyDescent="0.25">
      <c r="A141" s="167">
        <v>2805104301</v>
      </c>
      <c r="B141" s="167" t="s">
        <v>624</v>
      </c>
      <c r="C141" s="167" t="s">
        <v>2114</v>
      </c>
    </row>
    <row r="142" spans="1:3" ht="15" x14ac:dyDescent="0.25">
      <c r="A142" s="167">
        <v>2805104401</v>
      </c>
      <c r="B142" s="167" t="s">
        <v>625</v>
      </c>
      <c r="C142" s="167" t="s">
        <v>2114</v>
      </c>
    </row>
    <row r="143" spans="1:3" ht="15" x14ac:dyDescent="0.25">
      <c r="A143" s="167">
        <v>2805104501</v>
      </c>
      <c r="B143" s="167" t="s">
        <v>626</v>
      </c>
      <c r="C143" s="167" t="s">
        <v>2114</v>
      </c>
    </row>
    <row r="144" spans="1:3" ht="15" x14ac:dyDescent="0.25">
      <c r="A144" s="167">
        <v>2805104601</v>
      </c>
      <c r="B144" s="167" t="s">
        <v>627</v>
      </c>
      <c r="C144" s="167" t="s">
        <v>2114</v>
      </c>
    </row>
    <row r="145" spans="1:3" ht="15" x14ac:dyDescent="0.25">
      <c r="A145" s="167">
        <v>2805104701</v>
      </c>
      <c r="B145" s="167" t="s">
        <v>628</v>
      </c>
      <c r="C145" s="167" t="s">
        <v>2114</v>
      </c>
    </row>
    <row r="146" spans="1:3" ht="15" x14ac:dyDescent="0.25">
      <c r="A146" s="167">
        <v>2805105375</v>
      </c>
      <c r="B146" s="167" t="s">
        <v>1311</v>
      </c>
      <c r="C146" s="167" t="s">
        <v>2114</v>
      </c>
    </row>
    <row r="147" spans="1:3" ht="15" x14ac:dyDescent="0.25">
      <c r="A147" s="167">
        <v>2805106075</v>
      </c>
      <c r="B147" s="167" t="s">
        <v>1312</v>
      </c>
      <c r="C147" s="167" t="s">
        <v>2114</v>
      </c>
    </row>
    <row r="148" spans="1:3" ht="15" x14ac:dyDescent="0.25">
      <c r="A148" s="167">
        <v>2805107775</v>
      </c>
      <c r="B148" s="167" t="s">
        <v>647</v>
      </c>
      <c r="C148" s="167" t="s">
        <v>2114</v>
      </c>
    </row>
    <row r="149" spans="1:3" ht="15" x14ac:dyDescent="0.25">
      <c r="A149" s="167">
        <v>2805107875</v>
      </c>
      <c r="B149" s="167" t="s">
        <v>648</v>
      </c>
      <c r="C149" s="167" t="s">
        <v>2114</v>
      </c>
    </row>
    <row r="150" spans="1:3" ht="15" x14ac:dyDescent="0.25">
      <c r="A150" s="167">
        <v>2831400101</v>
      </c>
      <c r="B150" s="167" t="s">
        <v>1313</v>
      </c>
      <c r="C150" s="167" t="s">
        <v>2114</v>
      </c>
    </row>
    <row r="151" spans="1:3" ht="15" x14ac:dyDescent="0.25">
      <c r="A151" s="167">
        <v>2831400201</v>
      </c>
      <c r="B151" s="167" t="s">
        <v>1314</v>
      </c>
      <c r="C151" s="167" t="s">
        <v>2114</v>
      </c>
    </row>
    <row r="152" spans="1:3" ht="15" x14ac:dyDescent="0.25">
      <c r="A152" s="167">
        <v>2841200201</v>
      </c>
      <c r="B152" s="167" t="s">
        <v>644</v>
      </c>
      <c r="C152" s="167" t="s">
        <v>2114</v>
      </c>
    </row>
    <row r="153" spans="1:3" ht="15" x14ac:dyDescent="0.25">
      <c r="A153" s="167">
        <v>2841200301</v>
      </c>
      <c r="B153" s="167" t="s">
        <v>645</v>
      </c>
      <c r="C153" s="167" t="s">
        <v>2114</v>
      </c>
    </row>
    <row r="154" spans="1:3" ht="15" x14ac:dyDescent="0.25">
      <c r="A154" s="167">
        <v>2841200801</v>
      </c>
      <c r="B154" s="167" t="s">
        <v>646</v>
      </c>
      <c r="C154" s="167" t="s">
        <v>2114</v>
      </c>
    </row>
    <row r="155" spans="1:3" ht="15" x14ac:dyDescent="0.25">
      <c r="A155" s="167">
        <v>2841201201</v>
      </c>
      <c r="B155" s="167" t="s">
        <v>1315</v>
      </c>
      <c r="C155" s="167" t="s">
        <v>2114</v>
      </c>
    </row>
    <row r="156" spans="1:3" ht="15" x14ac:dyDescent="0.25">
      <c r="A156" s="167">
        <v>2841201501</v>
      </c>
      <c r="B156" s="167" t="s">
        <v>1316</v>
      </c>
      <c r="C156" s="167" t="s">
        <v>2115</v>
      </c>
    </row>
    <row r="157" spans="1:3" ht="15" x14ac:dyDescent="0.25">
      <c r="A157" s="167">
        <v>2841500101</v>
      </c>
      <c r="B157" s="167" t="s">
        <v>1317</v>
      </c>
      <c r="C157" s="167" t="s">
        <v>2114</v>
      </c>
    </row>
    <row r="158" spans="1:3" ht="15" x14ac:dyDescent="0.25">
      <c r="A158" s="167">
        <v>2851400201</v>
      </c>
      <c r="B158" s="167" t="s">
        <v>1318</v>
      </c>
      <c r="C158" s="167" t="s">
        <v>2114</v>
      </c>
    </row>
    <row r="159" spans="1:3" ht="15" x14ac:dyDescent="0.25">
      <c r="A159" s="167">
        <v>2851400301</v>
      </c>
      <c r="B159" s="167" t="s">
        <v>662</v>
      </c>
      <c r="C159" s="167" t="s">
        <v>2114</v>
      </c>
    </row>
    <row r="160" spans="1:3" ht="15" x14ac:dyDescent="0.25">
      <c r="A160" s="167">
        <v>2851400401</v>
      </c>
      <c r="B160" s="167" t="s">
        <v>664</v>
      </c>
      <c r="C160" s="167" t="s">
        <v>2114</v>
      </c>
    </row>
    <row r="161" spans="1:3" ht="15" x14ac:dyDescent="0.25">
      <c r="A161" s="167">
        <v>2851400601</v>
      </c>
      <c r="B161" s="167" t="s">
        <v>1319</v>
      </c>
      <c r="C161" s="167" t="s">
        <v>2114</v>
      </c>
    </row>
    <row r="162" spans="1:3" ht="15" x14ac:dyDescent="0.25">
      <c r="A162" s="167">
        <v>2861500101</v>
      </c>
      <c r="B162" s="167" t="s">
        <v>1320</v>
      </c>
      <c r="C162" s="167" t="s">
        <v>2114</v>
      </c>
    </row>
    <row r="163" spans="1:3" ht="15" x14ac:dyDescent="0.25">
      <c r="A163" s="167">
        <v>2861500201</v>
      </c>
      <c r="B163" s="167" t="s">
        <v>1321</v>
      </c>
      <c r="C163" s="167" t="s">
        <v>2114</v>
      </c>
    </row>
    <row r="164" spans="1:3" ht="15" x14ac:dyDescent="0.25">
      <c r="A164" s="167">
        <v>2861500301</v>
      </c>
      <c r="B164" s="167" t="s">
        <v>1322</v>
      </c>
      <c r="C164" s="167" t="s">
        <v>2114</v>
      </c>
    </row>
    <row r="165" spans="1:3" ht="15" x14ac:dyDescent="0.25">
      <c r="A165" s="167">
        <v>2871400201</v>
      </c>
      <c r="B165" s="167" t="s">
        <v>1323</v>
      </c>
      <c r="C165" s="167" t="s">
        <v>2114</v>
      </c>
    </row>
    <row r="166" spans="1:3" ht="15" x14ac:dyDescent="0.25">
      <c r="A166" s="167">
        <v>2871400401</v>
      </c>
      <c r="B166" s="167" t="s">
        <v>661</v>
      </c>
      <c r="C166" s="167" t="s">
        <v>2114</v>
      </c>
    </row>
    <row r="167" spans="1:3" ht="15" x14ac:dyDescent="0.25">
      <c r="A167" s="167">
        <v>2871400501</v>
      </c>
      <c r="B167" s="167" t="s">
        <v>663</v>
      </c>
      <c r="C167" s="167" t="s">
        <v>2114</v>
      </c>
    </row>
    <row r="168" spans="1:3" ht="15" x14ac:dyDescent="0.25">
      <c r="A168" s="167">
        <v>2871400601</v>
      </c>
      <c r="B168" s="167" t="s">
        <v>665</v>
      </c>
      <c r="C168" s="167" t="s">
        <v>2114</v>
      </c>
    </row>
    <row r="169" spans="1:3" ht="15" x14ac:dyDescent="0.25">
      <c r="A169" s="167">
        <v>2905101575</v>
      </c>
      <c r="B169" s="167" t="s">
        <v>635</v>
      </c>
      <c r="C169" s="167" t="s">
        <v>2114</v>
      </c>
    </row>
    <row r="170" spans="1:3" ht="15" x14ac:dyDescent="0.25">
      <c r="A170" s="167">
        <v>2905101675</v>
      </c>
      <c r="B170" s="167" t="s">
        <v>1324</v>
      </c>
      <c r="C170" s="167" t="s">
        <v>2114</v>
      </c>
    </row>
    <row r="171" spans="1:3" ht="15" x14ac:dyDescent="0.25">
      <c r="A171" s="167">
        <v>2905101775</v>
      </c>
      <c r="B171" s="167" t="s">
        <v>638</v>
      </c>
      <c r="C171" s="167" t="s">
        <v>2114</v>
      </c>
    </row>
    <row r="172" spans="1:3" ht="15" x14ac:dyDescent="0.25">
      <c r="A172" s="167">
        <v>2905102775</v>
      </c>
      <c r="B172" s="167" t="s">
        <v>640</v>
      </c>
      <c r="C172" s="167" t="s">
        <v>2114</v>
      </c>
    </row>
    <row r="173" spans="1:3" ht="15" x14ac:dyDescent="0.25">
      <c r="A173" s="167">
        <v>2905104475</v>
      </c>
      <c r="B173" s="167" t="s">
        <v>636</v>
      </c>
      <c r="C173" s="167" t="s">
        <v>2114</v>
      </c>
    </row>
    <row r="174" spans="1:3" ht="15" x14ac:dyDescent="0.25">
      <c r="A174" s="167">
        <v>2905104575</v>
      </c>
      <c r="B174" s="167" t="s">
        <v>637</v>
      </c>
      <c r="C174" s="167" t="s">
        <v>2114</v>
      </c>
    </row>
    <row r="175" spans="1:3" ht="15" x14ac:dyDescent="0.25">
      <c r="A175" s="167">
        <v>2905104675</v>
      </c>
      <c r="B175" s="167" t="s">
        <v>641</v>
      </c>
      <c r="C175" s="167" t="s">
        <v>2114</v>
      </c>
    </row>
    <row r="176" spans="1:3" ht="15" x14ac:dyDescent="0.25">
      <c r="A176" s="167">
        <v>2905104775</v>
      </c>
      <c r="B176" s="167" t="s">
        <v>642</v>
      </c>
      <c r="C176" s="167" t="s">
        <v>2114</v>
      </c>
    </row>
    <row r="177" spans="1:3" ht="15" x14ac:dyDescent="0.25">
      <c r="A177" s="167">
        <v>2905104875</v>
      </c>
      <c r="B177" s="167" t="s">
        <v>643</v>
      </c>
      <c r="C177" s="167" t="s">
        <v>2114</v>
      </c>
    </row>
    <row r="178" spans="1:3" ht="15" x14ac:dyDescent="0.25">
      <c r="A178" s="167">
        <v>2905104975</v>
      </c>
      <c r="B178" s="167" t="s">
        <v>639</v>
      </c>
      <c r="C178" s="167" t="s">
        <v>2114</v>
      </c>
    </row>
    <row r="179" spans="1:3" ht="15" x14ac:dyDescent="0.25">
      <c r="A179" s="167">
        <v>3005100101</v>
      </c>
      <c r="B179" s="167" t="s">
        <v>1325</v>
      </c>
      <c r="C179" s="167" t="s">
        <v>2114</v>
      </c>
    </row>
    <row r="180" spans="1:3" ht="15" x14ac:dyDescent="0.25">
      <c r="A180" s="167">
        <v>3005100201</v>
      </c>
      <c r="B180" s="167" t="s">
        <v>1326</v>
      </c>
      <c r="C180" s="167" t="s">
        <v>2114</v>
      </c>
    </row>
    <row r="181" spans="1:3" ht="15" x14ac:dyDescent="0.25">
      <c r="A181" s="167">
        <v>3005100601</v>
      </c>
      <c r="B181" s="167" t="s">
        <v>631</v>
      </c>
      <c r="C181" s="167" t="s">
        <v>2114</v>
      </c>
    </row>
    <row r="182" spans="1:3" ht="15" x14ac:dyDescent="0.25">
      <c r="A182" s="167">
        <v>3005100701</v>
      </c>
      <c r="B182" s="167" t="s">
        <v>632</v>
      </c>
      <c r="C182" s="167" t="s">
        <v>2114</v>
      </c>
    </row>
    <row r="183" spans="1:3" ht="15" x14ac:dyDescent="0.25">
      <c r="A183" s="167">
        <v>3005100801</v>
      </c>
      <c r="B183" s="167" t="s">
        <v>629</v>
      </c>
      <c r="C183" s="167" t="s">
        <v>2114</v>
      </c>
    </row>
    <row r="184" spans="1:3" ht="15" x14ac:dyDescent="0.25">
      <c r="A184" s="167">
        <v>3005100901</v>
      </c>
      <c r="B184" s="167" t="s">
        <v>630</v>
      </c>
      <c r="C184" s="167" t="s">
        <v>2114</v>
      </c>
    </row>
    <row r="185" spans="1:3" ht="15" x14ac:dyDescent="0.25">
      <c r="A185" s="167">
        <v>3005101001</v>
      </c>
      <c r="B185" s="167" t="s">
        <v>634</v>
      </c>
      <c r="C185" s="167" t="s">
        <v>2114</v>
      </c>
    </row>
    <row r="186" spans="1:3" ht="15" x14ac:dyDescent="0.25">
      <c r="A186" s="167">
        <v>3005101101</v>
      </c>
      <c r="B186" s="167" t="s">
        <v>633</v>
      </c>
      <c r="C186" s="167" t="s">
        <v>2114</v>
      </c>
    </row>
    <row r="187" spans="1:3" ht="15" x14ac:dyDescent="0.25">
      <c r="A187" s="167">
        <v>3031000101</v>
      </c>
      <c r="B187" s="167" t="s">
        <v>1327</v>
      </c>
      <c r="C187" s="167" t="s">
        <v>2114</v>
      </c>
    </row>
    <row r="188" spans="1:3" ht="15" x14ac:dyDescent="0.25">
      <c r="A188" s="167">
        <v>3031000301</v>
      </c>
      <c r="B188" s="167" t="s">
        <v>1328</v>
      </c>
      <c r="C188" s="167" t="s">
        <v>2114</v>
      </c>
    </row>
    <row r="189" spans="1:3" ht="15" x14ac:dyDescent="0.25">
      <c r="A189" s="167" t="s">
        <v>1329</v>
      </c>
      <c r="B189" s="167" t="s">
        <v>1330</v>
      </c>
      <c r="C189" s="167" t="s">
        <v>2115</v>
      </c>
    </row>
    <row r="190" spans="1:3" ht="15" x14ac:dyDescent="0.25">
      <c r="A190" s="167" t="s">
        <v>1331</v>
      </c>
      <c r="B190" s="167" t="s">
        <v>1332</v>
      </c>
      <c r="C190" s="167" t="s">
        <v>2115</v>
      </c>
    </row>
    <row r="191" spans="1:3" ht="15" x14ac:dyDescent="0.25">
      <c r="A191" s="167" t="s">
        <v>1333</v>
      </c>
      <c r="B191" s="167" t="s">
        <v>1334</v>
      </c>
      <c r="C191" s="167" t="s">
        <v>2115</v>
      </c>
    </row>
    <row r="192" spans="1:3" ht="15" x14ac:dyDescent="0.25">
      <c r="A192" s="167" t="s">
        <v>1335</v>
      </c>
      <c r="B192" s="167" t="s">
        <v>1336</v>
      </c>
      <c r="C192" s="167" t="s">
        <v>2115</v>
      </c>
    </row>
    <row r="193" spans="1:3" ht="15" x14ac:dyDescent="0.25">
      <c r="A193" s="167" t="s">
        <v>1337</v>
      </c>
      <c r="B193" s="167" t="s">
        <v>1338</v>
      </c>
      <c r="C193" s="167" t="s">
        <v>2115</v>
      </c>
    </row>
    <row r="194" spans="1:3" ht="15" x14ac:dyDescent="0.25">
      <c r="A194" s="167" t="s">
        <v>1339</v>
      </c>
      <c r="B194" s="167" t="s">
        <v>1340</v>
      </c>
      <c r="C194" s="167" t="s">
        <v>2115</v>
      </c>
    </row>
    <row r="195" spans="1:3" ht="15" x14ac:dyDescent="0.25">
      <c r="A195" s="167" t="s">
        <v>1341</v>
      </c>
      <c r="B195" s="167" t="s">
        <v>1342</v>
      </c>
      <c r="C195" s="167" t="s">
        <v>2115</v>
      </c>
    </row>
    <row r="196" spans="1:3" ht="15" x14ac:dyDescent="0.25">
      <c r="A196" s="167" t="s">
        <v>1343</v>
      </c>
      <c r="B196" s="167" t="s">
        <v>1344</v>
      </c>
      <c r="C196" s="167" t="s">
        <v>2115</v>
      </c>
    </row>
    <row r="197" spans="1:3" ht="15" x14ac:dyDescent="0.25">
      <c r="A197" s="167" t="s">
        <v>1345</v>
      </c>
      <c r="B197" s="167" t="s">
        <v>1346</v>
      </c>
      <c r="C197" s="167" t="s">
        <v>2115</v>
      </c>
    </row>
    <row r="198" spans="1:3" ht="15" x14ac:dyDescent="0.25">
      <c r="A198" s="167" t="s">
        <v>1347</v>
      </c>
      <c r="B198" s="167" t="s">
        <v>313</v>
      </c>
      <c r="C198" s="167" t="s">
        <v>2115</v>
      </c>
    </row>
    <row r="199" spans="1:3" ht="15" x14ac:dyDescent="0.25">
      <c r="A199" s="167" t="s">
        <v>1348</v>
      </c>
      <c r="B199" s="167" t="s">
        <v>314</v>
      </c>
      <c r="C199" s="167" t="s">
        <v>2115</v>
      </c>
    </row>
    <row r="200" spans="1:3" ht="15" x14ac:dyDescent="0.25">
      <c r="A200" s="167" t="s">
        <v>1349</v>
      </c>
      <c r="B200" s="167" t="s">
        <v>1350</v>
      </c>
      <c r="C200" s="167" t="s">
        <v>2115</v>
      </c>
    </row>
    <row r="201" spans="1:3" ht="15" x14ac:dyDescent="0.25">
      <c r="A201" s="167" t="s">
        <v>1351</v>
      </c>
      <c r="B201" s="167" t="s">
        <v>1352</v>
      </c>
      <c r="C201" s="167" t="s">
        <v>2115</v>
      </c>
    </row>
    <row r="202" spans="1:3" ht="15" x14ac:dyDescent="0.25">
      <c r="A202" s="167" t="s">
        <v>1353</v>
      </c>
      <c r="B202" s="167" t="s">
        <v>1354</v>
      </c>
      <c r="C202" s="167" t="s">
        <v>2115</v>
      </c>
    </row>
    <row r="203" spans="1:3" ht="15" x14ac:dyDescent="0.25">
      <c r="A203" s="167" t="s">
        <v>1355</v>
      </c>
      <c r="B203" s="167" t="s">
        <v>1356</v>
      </c>
      <c r="C203" s="167" t="s">
        <v>2115</v>
      </c>
    </row>
    <row r="204" spans="1:3" ht="15" x14ac:dyDescent="0.25">
      <c r="A204" s="167" t="s">
        <v>1357</v>
      </c>
      <c r="B204" s="167" t="s">
        <v>1358</v>
      </c>
      <c r="C204" s="167" t="s">
        <v>2115</v>
      </c>
    </row>
    <row r="205" spans="1:3" ht="15" x14ac:dyDescent="0.25">
      <c r="A205" s="167" t="s">
        <v>1359</v>
      </c>
      <c r="B205" s="167" t="s">
        <v>398</v>
      </c>
      <c r="C205" s="167" t="s">
        <v>2116</v>
      </c>
    </row>
    <row r="206" spans="1:3" ht="15" x14ac:dyDescent="0.25">
      <c r="A206" s="167" t="s">
        <v>428</v>
      </c>
      <c r="B206" s="167" t="s">
        <v>429</v>
      </c>
      <c r="C206" s="167" t="s">
        <v>2116</v>
      </c>
    </row>
    <row r="207" spans="1:3" ht="15" x14ac:dyDescent="0.25">
      <c r="A207" s="167" t="s">
        <v>416</v>
      </c>
      <c r="B207" s="167" t="s">
        <v>417</v>
      </c>
      <c r="C207" s="167" t="s">
        <v>2116</v>
      </c>
    </row>
    <row r="208" spans="1:3" ht="15" x14ac:dyDescent="0.25">
      <c r="A208" s="167" t="s">
        <v>1360</v>
      </c>
      <c r="B208" s="167" t="s">
        <v>568</v>
      </c>
      <c r="C208" s="167" t="s">
        <v>2116</v>
      </c>
    </row>
    <row r="209" spans="1:3" ht="15" x14ac:dyDescent="0.25">
      <c r="A209" s="167" t="s">
        <v>1361</v>
      </c>
      <c r="B209" s="167" t="s">
        <v>1362</v>
      </c>
      <c r="C209" s="167" t="s">
        <v>2116</v>
      </c>
    </row>
    <row r="210" spans="1:3" ht="15" x14ac:dyDescent="0.25">
      <c r="A210" s="167" t="s">
        <v>1363</v>
      </c>
      <c r="B210" s="167" t="s">
        <v>1364</v>
      </c>
      <c r="C210" s="167" t="s">
        <v>2116</v>
      </c>
    </row>
    <row r="211" spans="1:3" ht="15" x14ac:dyDescent="0.25">
      <c r="A211" s="167" t="s">
        <v>1365</v>
      </c>
      <c r="B211" s="167" t="s">
        <v>502</v>
      </c>
      <c r="C211" s="167" t="s">
        <v>2113</v>
      </c>
    </row>
    <row r="212" spans="1:3" ht="15" x14ac:dyDescent="0.25">
      <c r="A212" s="167" t="s">
        <v>1366</v>
      </c>
      <c r="B212" s="167" t="s">
        <v>1367</v>
      </c>
      <c r="C212" s="167" t="s">
        <v>2113</v>
      </c>
    </row>
    <row r="213" spans="1:3" ht="15" x14ac:dyDescent="0.25">
      <c r="A213" s="167" t="s">
        <v>430</v>
      </c>
      <c r="B213" s="167" t="s">
        <v>431</v>
      </c>
      <c r="C213" s="167" t="s">
        <v>2113</v>
      </c>
    </row>
    <row r="214" spans="1:3" ht="15" x14ac:dyDescent="0.25">
      <c r="A214" s="167" t="s">
        <v>1368</v>
      </c>
      <c r="B214" s="167" t="s">
        <v>1369</v>
      </c>
      <c r="C214" s="167" t="s">
        <v>2113</v>
      </c>
    </row>
    <row r="215" spans="1:3" ht="15" x14ac:dyDescent="0.25">
      <c r="A215" s="167" t="s">
        <v>374</v>
      </c>
      <c r="B215" s="167" t="s">
        <v>375</v>
      </c>
      <c r="C215" s="167" t="s">
        <v>2113</v>
      </c>
    </row>
    <row r="216" spans="1:3" ht="15" x14ac:dyDescent="0.25">
      <c r="A216" s="167" t="s">
        <v>436</v>
      </c>
      <c r="B216" s="167" t="s">
        <v>401</v>
      </c>
      <c r="C216" s="167" t="s">
        <v>2113</v>
      </c>
    </row>
    <row r="217" spans="1:3" ht="15" x14ac:dyDescent="0.25">
      <c r="A217" s="167" t="s">
        <v>425</v>
      </c>
      <c r="B217" s="167" t="s">
        <v>426</v>
      </c>
      <c r="C217" s="167" t="s">
        <v>2113</v>
      </c>
    </row>
    <row r="218" spans="1:3" ht="15" x14ac:dyDescent="0.25">
      <c r="A218" s="167" t="s">
        <v>1370</v>
      </c>
      <c r="B218" s="167" t="s">
        <v>1371</v>
      </c>
      <c r="C218" s="167" t="s">
        <v>2116</v>
      </c>
    </row>
    <row r="219" spans="1:3" ht="15" x14ac:dyDescent="0.25">
      <c r="A219" s="167" t="s">
        <v>405</v>
      </c>
      <c r="B219" s="167" t="s">
        <v>400</v>
      </c>
      <c r="C219" s="167" t="s">
        <v>2116</v>
      </c>
    </row>
    <row r="220" spans="1:3" ht="15" x14ac:dyDescent="0.25">
      <c r="A220" s="167" t="s">
        <v>1372</v>
      </c>
      <c r="B220" s="167" t="s">
        <v>1373</v>
      </c>
      <c r="C220" s="167" t="s">
        <v>2116</v>
      </c>
    </row>
    <row r="221" spans="1:3" ht="15" x14ac:dyDescent="0.25">
      <c r="A221" s="167" t="s">
        <v>488</v>
      </c>
      <c r="B221" s="167" t="s">
        <v>489</v>
      </c>
      <c r="C221" s="167" t="s">
        <v>2113</v>
      </c>
    </row>
    <row r="222" spans="1:3" ht="15" x14ac:dyDescent="0.25">
      <c r="A222" s="167" t="s">
        <v>1374</v>
      </c>
      <c r="B222" s="167" t="s">
        <v>1375</v>
      </c>
      <c r="C222" s="167" t="s">
        <v>2113</v>
      </c>
    </row>
    <row r="223" spans="1:3" ht="15" x14ac:dyDescent="0.25">
      <c r="A223" s="167" t="s">
        <v>495</v>
      </c>
      <c r="B223" s="167" t="s">
        <v>496</v>
      </c>
      <c r="C223" s="167" t="s">
        <v>2113</v>
      </c>
    </row>
    <row r="224" spans="1:3" ht="15" x14ac:dyDescent="0.25">
      <c r="A224" s="167" t="s">
        <v>1376</v>
      </c>
      <c r="B224" s="167" t="s">
        <v>1377</v>
      </c>
      <c r="C224" s="167" t="s">
        <v>2113</v>
      </c>
    </row>
    <row r="225" spans="1:3" ht="15" x14ac:dyDescent="0.25">
      <c r="A225" s="167" t="s">
        <v>423</v>
      </c>
      <c r="B225" s="167" t="s">
        <v>424</v>
      </c>
      <c r="C225" s="167" t="s">
        <v>2113</v>
      </c>
    </row>
    <row r="226" spans="1:3" ht="15" x14ac:dyDescent="0.25">
      <c r="A226" s="167" t="s">
        <v>484</v>
      </c>
      <c r="B226" s="167" t="s">
        <v>485</v>
      </c>
      <c r="C226" s="167" t="s">
        <v>2113</v>
      </c>
    </row>
    <row r="227" spans="1:3" ht="15" x14ac:dyDescent="0.25">
      <c r="A227" s="167" t="s">
        <v>462</v>
      </c>
      <c r="B227" s="167" t="s">
        <v>463</v>
      </c>
      <c r="C227" s="167" t="s">
        <v>2113</v>
      </c>
    </row>
    <row r="228" spans="1:3" ht="15" x14ac:dyDescent="0.25">
      <c r="A228" s="167" t="s">
        <v>1378</v>
      </c>
      <c r="B228" s="167" t="s">
        <v>1379</v>
      </c>
      <c r="C228" s="167" t="s">
        <v>2113</v>
      </c>
    </row>
    <row r="229" spans="1:3" ht="15" x14ac:dyDescent="0.25">
      <c r="A229" s="167" t="s">
        <v>1380</v>
      </c>
      <c r="B229" s="167" t="s">
        <v>1381</v>
      </c>
      <c r="C229" s="167" t="s">
        <v>2113</v>
      </c>
    </row>
    <row r="230" spans="1:3" ht="15" x14ac:dyDescent="0.25">
      <c r="A230" s="167" t="s">
        <v>486</v>
      </c>
      <c r="B230" s="167" t="s">
        <v>487</v>
      </c>
      <c r="C230" s="167" t="s">
        <v>2113</v>
      </c>
    </row>
    <row r="231" spans="1:3" ht="15" x14ac:dyDescent="0.25">
      <c r="A231" s="167" t="s">
        <v>1382</v>
      </c>
      <c r="B231" s="167" t="s">
        <v>1383</v>
      </c>
      <c r="C231" s="167" t="s">
        <v>2116</v>
      </c>
    </row>
    <row r="232" spans="1:3" ht="15" x14ac:dyDescent="0.25">
      <c r="A232" s="167" t="s">
        <v>1384</v>
      </c>
      <c r="B232" s="167" t="s">
        <v>554</v>
      </c>
      <c r="C232" s="167" t="s">
        <v>2116</v>
      </c>
    </row>
    <row r="233" spans="1:3" ht="15" x14ac:dyDescent="0.25">
      <c r="A233" s="167" t="s">
        <v>1385</v>
      </c>
      <c r="B233" s="167" t="s">
        <v>1386</v>
      </c>
      <c r="C233" s="167" t="s">
        <v>2113</v>
      </c>
    </row>
    <row r="234" spans="1:3" ht="15" x14ac:dyDescent="0.25">
      <c r="A234" s="167" t="s">
        <v>1387</v>
      </c>
      <c r="B234" s="167" t="s">
        <v>1388</v>
      </c>
      <c r="C234" s="167" t="s">
        <v>2113</v>
      </c>
    </row>
    <row r="235" spans="1:3" ht="15" x14ac:dyDescent="0.25">
      <c r="A235" s="167" t="s">
        <v>1389</v>
      </c>
      <c r="B235" s="167" t="s">
        <v>1390</v>
      </c>
      <c r="C235" s="167" t="s">
        <v>2113</v>
      </c>
    </row>
    <row r="236" spans="1:3" ht="15" x14ac:dyDescent="0.25">
      <c r="A236" s="167" t="s">
        <v>1391</v>
      </c>
      <c r="B236" s="167" t="s">
        <v>1392</v>
      </c>
      <c r="C236" s="167" t="s">
        <v>2116</v>
      </c>
    </row>
    <row r="237" spans="1:3" ht="15" x14ac:dyDescent="0.25">
      <c r="A237" s="167" t="s">
        <v>1393</v>
      </c>
      <c r="B237" s="167" t="s">
        <v>1394</v>
      </c>
      <c r="C237" s="167" t="s">
        <v>2116</v>
      </c>
    </row>
    <row r="238" spans="1:3" ht="15" x14ac:dyDescent="0.25">
      <c r="A238" s="167" t="s">
        <v>1395</v>
      </c>
      <c r="B238" s="167" t="s">
        <v>1396</v>
      </c>
      <c r="C238" s="167" t="s">
        <v>2116</v>
      </c>
    </row>
    <row r="239" spans="1:3" ht="15" x14ac:dyDescent="0.25">
      <c r="A239" s="167" t="s">
        <v>1397</v>
      </c>
      <c r="B239" s="167" t="s">
        <v>1398</v>
      </c>
      <c r="C239" s="167" t="s">
        <v>2113</v>
      </c>
    </row>
    <row r="240" spans="1:3" ht="15" x14ac:dyDescent="0.25">
      <c r="A240" s="167" t="s">
        <v>1399</v>
      </c>
      <c r="B240" s="167" t="s">
        <v>1400</v>
      </c>
      <c r="C240" s="167" t="s">
        <v>2116</v>
      </c>
    </row>
    <row r="241" spans="1:3" ht="15" x14ac:dyDescent="0.25">
      <c r="A241" s="167" t="s">
        <v>1401</v>
      </c>
      <c r="B241" s="167" t="s">
        <v>1402</v>
      </c>
      <c r="C241" s="167" t="s">
        <v>2116</v>
      </c>
    </row>
    <row r="242" spans="1:3" ht="15" x14ac:dyDescent="0.25">
      <c r="A242" s="167" t="s">
        <v>381</v>
      </c>
      <c r="B242" s="167" t="s">
        <v>382</v>
      </c>
      <c r="C242" s="167" t="s">
        <v>2116</v>
      </c>
    </row>
    <row r="243" spans="1:3" ht="15" x14ac:dyDescent="0.25">
      <c r="A243" s="167" t="s">
        <v>1403</v>
      </c>
      <c r="B243" s="167" t="s">
        <v>1404</v>
      </c>
      <c r="C243" s="167" t="s">
        <v>2116</v>
      </c>
    </row>
    <row r="244" spans="1:3" ht="15" x14ac:dyDescent="0.25">
      <c r="A244" s="167" t="s">
        <v>379</v>
      </c>
      <c r="B244" s="167" t="s">
        <v>380</v>
      </c>
      <c r="C244" s="167" t="s">
        <v>2116</v>
      </c>
    </row>
    <row r="245" spans="1:3" ht="15" x14ac:dyDescent="0.25">
      <c r="A245" s="167" t="s">
        <v>1405</v>
      </c>
      <c r="B245" s="167" t="s">
        <v>1406</v>
      </c>
      <c r="C245" s="167" t="s">
        <v>2116</v>
      </c>
    </row>
    <row r="246" spans="1:3" ht="15" x14ac:dyDescent="0.25">
      <c r="A246" s="167" t="s">
        <v>1407</v>
      </c>
      <c r="B246" s="167" t="s">
        <v>1408</v>
      </c>
      <c r="C246" s="167" t="s">
        <v>2116</v>
      </c>
    </row>
    <row r="247" spans="1:3" ht="15" x14ac:dyDescent="0.25">
      <c r="A247" s="167" t="s">
        <v>1409</v>
      </c>
      <c r="B247" s="167" t="s">
        <v>1410</v>
      </c>
      <c r="C247" s="167" t="s">
        <v>2116</v>
      </c>
    </row>
    <row r="248" spans="1:3" ht="15" x14ac:dyDescent="0.25">
      <c r="A248" s="167" t="s">
        <v>482</v>
      </c>
      <c r="B248" s="167" t="s">
        <v>483</v>
      </c>
      <c r="C248" s="167" t="s">
        <v>2116</v>
      </c>
    </row>
    <row r="249" spans="1:3" ht="15" x14ac:dyDescent="0.25">
      <c r="A249" s="167" t="s">
        <v>1411</v>
      </c>
      <c r="B249" s="167" t="s">
        <v>556</v>
      </c>
      <c r="C249" s="167" t="s">
        <v>2116</v>
      </c>
    </row>
    <row r="250" spans="1:3" ht="15" x14ac:dyDescent="0.25">
      <c r="A250" s="167" t="s">
        <v>551</v>
      </c>
      <c r="B250" s="167" t="s">
        <v>552</v>
      </c>
      <c r="C250" s="167" t="s">
        <v>2116</v>
      </c>
    </row>
    <row r="251" spans="1:3" ht="15" x14ac:dyDescent="0.25">
      <c r="A251" s="167" t="s">
        <v>1412</v>
      </c>
      <c r="B251" s="167" t="s">
        <v>1413</v>
      </c>
      <c r="C251" s="167" t="s">
        <v>2116</v>
      </c>
    </row>
    <row r="252" spans="1:3" ht="15" x14ac:dyDescent="0.25">
      <c r="A252" s="167" t="s">
        <v>1414</v>
      </c>
      <c r="B252" s="167" t="s">
        <v>1415</v>
      </c>
      <c r="C252" s="167" t="s">
        <v>2116</v>
      </c>
    </row>
    <row r="253" spans="1:3" ht="15" x14ac:dyDescent="0.25">
      <c r="A253" s="167" t="s">
        <v>537</v>
      </c>
      <c r="B253" s="167" t="s">
        <v>538</v>
      </c>
      <c r="C253" s="167" t="s">
        <v>2116</v>
      </c>
    </row>
    <row r="254" spans="1:3" ht="15" x14ac:dyDescent="0.25">
      <c r="A254" s="167" t="s">
        <v>1416</v>
      </c>
      <c r="B254" s="167" t="s">
        <v>541</v>
      </c>
      <c r="C254" s="167" t="s">
        <v>2116</v>
      </c>
    </row>
    <row r="255" spans="1:3" ht="15" x14ac:dyDescent="0.25">
      <c r="A255" s="167" t="s">
        <v>458</v>
      </c>
      <c r="B255" s="167" t="s">
        <v>459</v>
      </c>
      <c r="C255" s="167" t="s">
        <v>2116</v>
      </c>
    </row>
    <row r="256" spans="1:3" ht="15" x14ac:dyDescent="0.25">
      <c r="A256" s="167" t="s">
        <v>1417</v>
      </c>
      <c r="B256" s="167" t="s">
        <v>1418</v>
      </c>
      <c r="C256" s="167" t="s">
        <v>2113</v>
      </c>
    </row>
    <row r="257" spans="1:3" ht="15" x14ac:dyDescent="0.25">
      <c r="A257" s="167" t="s">
        <v>480</v>
      </c>
      <c r="B257" s="167" t="s">
        <v>1419</v>
      </c>
      <c r="C257" s="167" t="s">
        <v>2113</v>
      </c>
    </row>
    <row r="258" spans="1:3" ht="15" x14ac:dyDescent="0.25">
      <c r="A258" s="167" t="s">
        <v>534</v>
      </c>
      <c r="B258" s="167" t="s">
        <v>535</v>
      </c>
      <c r="C258" s="167" t="s">
        <v>2113</v>
      </c>
    </row>
    <row r="259" spans="1:3" ht="15" x14ac:dyDescent="0.25">
      <c r="A259" s="167" t="s">
        <v>1420</v>
      </c>
      <c r="B259" s="167" t="s">
        <v>1421</v>
      </c>
      <c r="C259" s="167" t="s">
        <v>2113</v>
      </c>
    </row>
    <row r="260" spans="1:3" ht="15" x14ac:dyDescent="0.25">
      <c r="A260" s="167" t="s">
        <v>1422</v>
      </c>
      <c r="B260" s="167" t="s">
        <v>1423</v>
      </c>
      <c r="C260" s="167" t="s">
        <v>2113</v>
      </c>
    </row>
    <row r="261" spans="1:3" ht="15" x14ac:dyDescent="0.25">
      <c r="A261" s="167" t="s">
        <v>1424</v>
      </c>
      <c r="B261" s="167" t="s">
        <v>1425</v>
      </c>
      <c r="C261" s="167" t="s">
        <v>2113</v>
      </c>
    </row>
    <row r="262" spans="1:3" ht="15" x14ac:dyDescent="0.25">
      <c r="A262" s="167" t="s">
        <v>478</v>
      </c>
      <c r="B262" s="167" t="s">
        <v>479</v>
      </c>
      <c r="C262" s="167" t="s">
        <v>2113</v>
      </c>
    </row>
    <row r="263" spans="1:3" ht="15" x14ac:dyDescent="0.25">
      <c r="A263" s="167" t="s">
        <v>456</v>
      </c>
      <c r="B263" s="167" t="s">
        <v>457</v>
      </c>
      <c r="C263" s="167" t="s">
        <v>2113</v>
      </c>
    </row>
    <row r="264" spans="1:3" ht="15" x14ac:dyDescent="0.25">
      <c r="A264" s="167" t="s">
        <v>543</v>
      </c>
      <c r="B264" s="167" t="s">
        <v>544</v>
      </c>
      <c r="C264" s="167" t="s">
        <v>2113</v>
      </c>
    </row>
    <row r="265" spans="1:3" ht="15" x14ac:dyDescent="0.25">
      <c r="A265" s="167" t="s">
        <v>1426</v>
      </c>
      <c r="B265" s="167" t="s">
        <v>540</v>
      </c>
      <c r="C265" s="167" t="s">
        <v>2113</v>
      </c>
    </row>
    <row r="266" spans="1:3" ht="15" x14ac:dyDescent="0.25">
      <c r="A266" s="167" t="s">
        <v>1427</v>
      </c>
      <c r="B266" s="167" t="s">
        <v>539</v>
      </c>
      <c r="C266" s="167" t="s">
        <v>2113</v>
      </c>
    </row>
    <row r="267" spans="1:3" ht="15" x14ac:dyDescent="0.25">
      <c r="A267" s="167" t="s">
        <v>1428</v>
      </c>
      <c r="B267" s="167" t="s">
        <v>536</v>
      </c>
      <c r="C267" s="167" t="s">
        <v>2113</v>
      </c>
    </row>
    <row r="268" spans="1:3" ht="15" x14ac:dyDescent="0.25">
      <c r="A268" s="167" t="s">
        <v>1429</v>
      </c>
      <c r="B268" s="167" t="s">
        <v>555</v>
      </c>
      <c r="C268" s="167" t="s">
        <v>2113</v>
      </c>
    </row>
    <row r="269" spans="1:3" ht="15" x14ac:dyDescent="0.25">
      <c r="A269" s="167" t="s">
        <v>1430</v>
      </c>
      <c r="B269" s="167" t="s">
        <v>559</v>
      </c>
      <c r="C269" s="167" t="s">
        <v>2113</v>
      </c>
    </row>
    <row r="270" spans="1:3" ht="15" x14ac:dyDescent="0.25">
      <c r="A270" s="167" t="s">
        <v>1431</v>
      </c>
      <c r="B270" s="167" t="s">
        <v>532</v>
      </c>
      <c r="C270" s="167" t="s">
        <v>2113</v>
      </c>
    </row>
    <row r="271" spans="1:3" ht="15" x14ac:dyDescent="0.25">
      <c r="A271" s="167" t="s">
        <v>549</v>
      </c>
      <c r="B271" s="167" t="s">
        <v>550</v>
      </c>
      <c r="C271" s="167" t="s">
        <v>2113</v>
      </c>
    </row>
    <row r="272" spans="1:3" ht="15" x14ac:dyDescent="0.25">
      <c r="A272" s="167" t="s">
        <v>391</v>
      </c>
      <c r="B272" s="167" t="s">
        <v>392</v>
      </c>
      <c r="C272" s="167" t="s">
        <v>2113</v>
      </c>
    </row>
    <row r="273" spans="1:3" ht="15" x14ac:dyDescent="0.25">
      <c r="A273" s="167" t="s">
        <v>389</v>
      </c>
      <c r="B273" s="167" t="s">
        <v>390</v>
      </c>
      <c r="C273" s="167" t="s">
        <v>2113</v>
      </c>
    </row>
    <row r="274" spans="1:3" ht="15" x14ac:dyDescent="0.25">
      <c r="A274" s="167" t="s">
        <v>481</v>
      </c>
      <c r="B274" s="167" t="s">
        <v>1432</v>
      </c>
      <c r="C274" s="167" t="s">
        <v>2113</v>
      </c>
    </row>
    <row r="275" spans="1:3" ht="15" x14ac:dyDescent="0.25">
      <c r="A275" s="167" t="s">
        <v>545</v>
      </c>
      <c r="B275" s="167" t="s">
        <v>546</v>
      </c>
      <c r="C275" s="167" t="s">
        <v>2113</v>
      </c>
    </row>
    <row r="276" spans="1:3" ht="15" x14ac:dyDescent="0.25">
      <c r="A276" s="167" t="s">
        <v>1433</v>
      </c>
      <c r="B276" s="167" t="s">
        <v>1434</v>
      </c>
      <c r="C276" s="167" t="s">
        <v>2116</v>
      </c>
    </row>
    <row r="277" spans="1:3" ht="15" x14ac:dyDescent="0.25">
      <c r="A277" s="167" t="s">
        <v>1435</v>
      </c>
      <c r="B277" s="167" t="s">
        <v>564</v>
      </c>
      <c r="C277" s="167" t="s">
        <v>2116</v>
      </c>
    </row>
    <row r="278" spans="1:3" ht="15" x14ac:dyDescent="0.25">
      <c r="A278" s="167" t="s">
        <v>1436</v>
      </c>
      <c r="B278" s="167" t="s">
        <v>558</v>
      </c>
      <c r="C278" s="167" t="s">
        <v>2116</v>
      </c>
    </row>
    <row r="279" spans="1:3" ht="15" x14ac:dyDescent="0.25">
      <c r="A279" s="167" t="s">
        <v>1437</v>
      </c>
      <c r="B279" s="167" t="s">
        <v>1438</v>
      </c>
      <c r="C279" s="167" t="s">
        <v>2116</v>
      </c>
    </row>
    <row r="280" spans="1:3" ht="15" x14ac:dyDescent="0.25">
      <c r="A280" s="167" t="s">
        <v>442</v>
      </c>
      <c r="B280" s="167" t="s">
        <v>443</v>
      </c>
      <c r="C280" s="167" t="s">
        <v>2116</v>
      </c>
    </row>
    <row r="281" spans="1:3" ht="15" x14ac:dyDescent="0.25">
      <c r="A281" s="167" t="s">
        <v>473</v>
      </c>
      <c r="B281" s="167" t="s">
        <v>474</v>
      </c>
      <c r="C281" s="167" t="s">
        <v>2116</v>
      </c>
    </row>
    <row r="282" spans="1:3" ht="15" x14ac:dyDescent="0.25">
      <c r="A282" s="167" t="s">
        <v>1439</v>
      </c>
      <c r="B282" s="167" t="s">
        <v>1440</v>
      </c>
      <c r="C282" s="167" t="s">
        <v>2113</v>
      </c>
    </row>
    <row r="283" spans="1:3" ht="15" x14ac:dyDescent="0.25">
      <c r="A283" s="167" t="s">
        <v>1441</v>
      </c>
      <c r="B283" s="167" t="s">
        <v>1442</v>
      </c>
      <c r="C283" s="167" t="s">
        <v>2113</v>
      </c>
    </row>
    <row r="284" spans="1:3" ht="15" x14ac:dyDescent="0.25">
      <c r="A284" s="167" t="s">
        <v>1443</v>
      </c>
      <c r="B284" s="167" t="s">
        <v>1444</v>
      </c>
      <c r="C284" s="167" t="s">
        <v>2113</v>
      </c>
    </row>
    <row r="285" spans="1:3" ht="15" x14ac:dyDescent="0.25">
      <c r="A285" s="167" t="s">
        <v>1445</v>
      </c>
      <c r="B285" s="167" t="s">
        <v>1446</v>
      </c>
      <c r="C285" s="167" t="s">
        <v>2113</v>
      </c>
    </row>
    <row r="286" spans="1:3" ht="15" x14ac:dyDescent="0.25">
      <c r="A286" s="167" t="s">
        <v>1447</v>
      </c>
      <c r="B286" s="167" t="s">
        <v>1448</v>
      </c>
      <c r="C286" s="167" t="s">
        <v>2113</v>
      </c>
    </row>
    <row r="287" spans="1:3" ht="15" x14ac:dyDescent="0.25">
      <c r="A287" s="167" t="s">
        <v>1449</v>
      </c>
      <c r="B287" s="167" t="s">
        <v>1450</v>
      </c>
      <c r="C287" s="167" t="s">
        <v>2113</v>
      </c>
    </row>
    <row r="288" spans="1:3" ht="15" x14ac:dyDescent="0.25">
      <c r="A288" s="167" t="s">
        <v>1451</v>
      </c>
      <c r="B288" s="167" t="s">
        <v>1452</v>
      </c>
      <c r="C288" s="167" t="s">
        <v>2113</v>
      </c>
    </row>
    <row r="289" spans="1:3" ht="15" x14ac:dyDescent="0.25">
      <c r="A289" s="167" t="s">
        <v>412</v>
      </c>
      <c r="B289" s="167" t="s">
        <v>413</v>
      </c>
      <c r="C289" s="167" t="s">
        <v>2113</v>
      </c>
    </row>
    <row r="290" spans="1:3" ht="15" x14ac:dyDescent="0.25">
      <c r="A290" s="167" t="s">
        <v>471</v>
      </c>
      <c r="B290" s="167" t="s">
        <v>472</v>
      </c>
      <c r="C290" s="167" t="s">
        <v>2113</v>
      </c>
    </row>
    <row r="291" spans="1:3" ht="15" x14ac:dyDescent="0.25">
      <c r="A291" s="167" t="s">
        <v>1453</v>
      </c>
      <c r="B291" s="167" t="s">
        <v>396</v>
      </c>
      <c r="C291" s="167" t="s">
        <v>2113</v>
      </c>
    </row>
    <row r="292" spans="1:3" ht="15" x14ac:dyDescent="0.25">
      <c r="A292" s="167" t="s">
        <v>469</v>
      </c>
      <c r="B292" s="167" t="s">
        <v>470</v>
      </c>
      <c r="C292" s="167" t="s">
        <v>2113</v>
      </c>
    </row>
    <row r="293" spans="1:3" ht="15" x14ac:dyDescent="0.25">
      <c r="A293" s="167" t="s">
        <v>1454</v>
      </c>
      <c r="B293" s="167" t="s">
        <v>1455</v>
      </c>
      <c r="C293" s="167" t="s">
        <v>2113</v>
      </c>
    </row>
    <row r="294" spans="1:3" ht="15" x14ac:dyDescent="0.25">
      <c r="A294" s="167" t="s">
        <v>414</v>
      </c>
      <c r="B294" s="167" t="s">
        <v>415</v>
      </c>
      <c r="C294" s="167" t="s">
        <v>2113</v>
      </c>
    </row>
    <row r="295" spans="1:3" ht="15" x14ac:dyDescent="0.25">
      <c r="A295" s="167" t="s">
        <v>1456</v>
      </c>
      <c r="B295" s="167" t="s">
        <v>1457</v>
      </c>
      <c r="C295" s="167" t="s">
        <v>2116</v>
      </c>
    </row>
    <row r="296" spans="1:3" ht="15" x14ac:dyDescent="0.25">
      <c r="A296" s="167" t="s">
        <v>1458</v>
      </c>
      <c r="B296" s="167" t="s">
        <v>531</v>
      </c>
      <c r="C296" s="167" t="s">
        <v>2116</v>
      </c>
    </row>
    <row r="297" spans="1:3" ht="15" x14ac:dyDescent="0.25">
      <c r="A297" s="167" t="s">
        <v>1459</v>
      </c>
      <c r="B297" s="167" t="s">
        <v>1460</v>
      </c>
      <c r="C297" s="167" t="s">
        <v>2113</v>
      </c>
    </row>
    <row r="298" spans="1:3" ht="15" x14ac:dyDescent="0.25">
      <c r="A298" s="167" t="s">
        <v>1461</v>
      </c>
      <c r="B298" s="167" t="s">
        <v>1462</v>
      </c>
      <c r="C298" s="167" t="s">
        <v>2113</v>
      </c>
    </row>
    <row r="299" spans="1:3" ht="15" x14ac:dyDescent="0.25">
      <c r="A299" s="167" t="s">
        <v>1463</v>
      </c>
      <c r="B299" s="167" t="s">
        <v>1464</v>
      </c>
      <c r="C299" s="167" t="s">
        <v>2113</v>
      </c>
    </row>
    <row r="300" spans="1:3" ht="15" x14ac:dyDescent="0.25">
      <c r="A300" s="167" t="s">
        <v>1465</v>
      </c>
      <c r="B300" s="167" t="s">
        <v>1466</v>
      </c>
      <c r="C300" s="167" t="s">
        <v>2113</v>
      </c>
    </row>
    <row r="301" spans="1:3" ht="15" x14ac:dyDescent="0.25">
      <c r="A301" s="167" t="s">
        <v>1467</v>
      </c>
      <c r="B301" s="167" t="s">
        <v>453</v>
      </c>
      <c r="C301" s="167" t="s">
        <v>2113</v>
      </c>
    </row>
    <row r="302" spans="1:3" ht="15" x14ac:dyDescent="0.25">
      <c r="A302" s="167" t="s">
        <v>1468</v>
      </c>
      <c r="B302" s="167" t="s">
        <v>510</v>
      </c>
      <c r="C302" s="167" t="s">
        <v>2116</v>
      </c>
    </row>
    <row r="303" spans="1:3" ht="15" x14ac:dyDescent="0.25">
      <c r="A303" s="167" t="s">
        <v>1469</v>
      </c>
      <c r="B303" s="167" t="s">
        <v>509</v>
      </c>
      <c r="C303" s="167" t="s">
        <v>2116</v>
      </c>
    </row>
    <row r="304" spans="1:3" ht="15" x14ac:dyDescent="0.25">
      <c r="A304" s="167" t="s">
        <v>1470</v>
      </c>
      <c r="B304" s="167" t="s">
        <v>506</v>
      </c>
      <c r="C304" s="167" t="s">
        <v>2113</v>
      </c>
    </row>
    <row r="305" spans="1:3" ht="15" x14ac:dyDescent="0.25">
      <c r="A305" s="167" t="s">
        <v>1471</v>
      </c>
      <c r="B305" s="167" t="s">
        <v>1472</v>
      </c>
      <c r="C305" s="167" t="s">
        <v>2113</v>
      </c>
    </row>
    <row r="306" spans="1:3" ht="15" x14ac:dyDescent="0.25">
      <c r="A306" s="167" t="s">
        <v>1473</v>
      </c>
      <c r="B306" s="167" t="s">
        <v>503</v>
      </c>
      <c r="C306" s="167" t="s">
        <v>2113</v>
      </c>
    </row>
    <row r="307" spans="1:3" ht="15" x14ac:dyDescent="0.25">
      <c r="A307" s="167" t="s">
        <v>1474</v>
      </c>
      <c r="B307" s="167" t="s">
        <v>504</v>
      </c>
      <c r="C307" s="167" t="s">
        <v>2113</v>
      </c>
    </row>
    <row r="308" spans="1:3" ht="15" x14ac:dyDescent="0.25">
      <c r="A308" s="167" t="s">
        <v>1475</v>
      </c>
      <c r="B308" s="167" t="s">
        <v>1476</v>
      </c>
      <c r="C308" s="167" t="s">
        <v>2116</v>
      </c>
    </row>
    <row r="309" spans="1:3" ht="15" x14ac:dyDescent="0.25">
      <c r="A309" s="167" t="s">
        <v>1477</v>
      </c>
      <c r="B309" s="167" t="s">
        <v>511</v>
      </c>
      <c r="C309" s="167" t="s">
        <v>2113</v>
      </c>
    </row>
    <row r="310" spans="1:3" ht="15" x14ac:dyDescent="0.25">
      <c r="A310" s="167" t="s">
        <v>1478</v>
      </c>
      <c r="B310" s="167" t="s">
        <v>512</v>
      </c>
      <c r="C310" s="167" t="s">
        <v>2113</v>
      </c>
    </row>
    <row r="311" spans="1:3" ht="15" x14ac:dyDescent="0.25">
      <c r="A311" s="167" t="s">
        <v>1479</v>
      </c>
      <c r="B311" s="167" t="s">
        <v>513</v>
      </c>
      <c r="C311" s="167" t="s">
        <v>2113</v>
      </c>
    </row>
    <row r="312" spans="1:3" ht="15" x14ac:dyDescent="0.25">
      <c r="A312" s="167" t="s">
        <v>525</v>
      </c>
      <c r="B312" s="167" t="s">
        <v>526</v>
      </c>
      <c r="C312" s="167" t="s">
        <v>2113</v>
      </c>
    </row>
    <row r="313" spans="1:3" ht="15" x14ac:dyDescent="0.25">
      <c r="A313" s="167" t="s">
        <v>529</v>
      </c>
      <c r="B313" s="167" t="s">
        <v>530</v>
      </c>
      <c r="C313" s="167" t="s">
        <v>2116</v>
      </c>
    </row>
    <row r="314" spans="1:3" ht="15" x14ac:dyDescent="0.25">
      <c r="A314" s="167" t="s">
        <v>527</v>
      </c>
      <c r="B314" s="167" t="s">
        <v>528</v>
      </c>
      <c r="C314" s="167" t="s">
        <v>2113</v>
      </c>
    </row>
    <row r="315" spans="1:3" ht="15" x14ac:dyDescent="0.25">
      <c r="A315" s="167" t="s">
        <v>1480</v>
      </c>
      <c r="B315" s="167" t="s">
        <v>1481</v>
      </c>
      <c r="C315" s="167" t="s">
        <v>2113</v>
      </c>
    </row>
    <row r="316" spans="1:3" ht="15" x14ac:dyDescent="0.25">
      <c r="A316" s="167" t="s">
        <v>560</v>
      </c>
      <c r="B316" s="167" t="s">
        <v>561</v>
      </c>
      <c r="C316" s="167" t="s">
        <v>2113</v>
      </c>
    </row>
    <row r="317" spans="1:3" ht="15" x14ac:dyDescent="0.25">
      <c r="A317" s="167" t="s">
        <v>562</v>
      </c>
      <c r="B317" s="167" t="s">
        <v>563</v>
      </c>
      <c r="C317" s="167" t="s">
        <v>2113</v>
      </c>
    </row>
    <row r="318" spans="1:3" ht="15" x14ac:dyDescent="0.25">
      <c r="A318" s="167" t="s">
        <v>1482</v>
      </c>
      <c r="B318" s="167" t="s">
        <v>1483</v>
      </c>
      <c r="C318" s="167" t="s">
        <v>2114</v>
      </c>
    </row>
    <row r="319" spans="1:3" ht="15" x14ac:dyDescent="0.25">
      <c r="A319" s="167" t="s">
        <v>1484</v>
      </c>
      <c r="B319" s="167" t="s">
        <v>1485</v>
      </c>
      <c r="C319" s="167" t="s">
        <v>2114</v>
      </c>
    </row>
    <row r="320" spans="1:3" ht="15" x14ac:dyDescent="0.25">
      <c r="A320" s="167" t="s">
        <v>1486</v>
      </c>
      <c r="B320" s="167" t="s">
        <v>1487</v>
      </c>
      <c r="C320" s="167" t="s">
        <v>2114</v>
      </c>
    </row>
    <row r="321" spans="1:3" ht="15" x14ac:dyDescent="0.25">
      <c r="A321" s="167" t="s">
        <v>1488</v>
      </c>
      <c r="B321" s="167" t="s">
        <v>1489</v>
      </c>
      <c r="C321" s="167" t="s">
        <v>2114</v>
      </c>
    </row>
    <row r="322" spans="1:3" ht="15" x14ac:dyDescent="0.25">
      <c r="A322" s="167" t="s">
        <v>620</v>
      </c>
      <c r="B322" s="167" t="s">
        <v>621</v>
      </c>
      <c r="C322" s="167" t="s">
        <v>2114</v>
      </c>
    </row>
    <row r="323" spans="1:3" ht="15" x14ac:dyDescent="0.25">
      <c r="A323" s="167" t="s">
        <v>622</v>
      </c>
      <c r="B323" s="167" t="s">
        <v>623</v>
      </c>
      <c r="C323" s="167" t="s">
        <v>2114</v>
      </c>
    </row>
    <row r="324" spans="1:3" ht="15" x14ac:dyDescent="0.25">
      <c r="A324" s="167" t="s">
        <v>1490</v>
      </c>
      <c r="B324" s="167" t="s">
        <v>1491</v>
      </c>
      <c r="C324" s="167" t="s">
        <v>2114</v>
      </c>
    </row>
    <row r="325" spans="1:3" ht="15" x14ac:dyDescent="0.25">
      <c r="A325" s="167" t="s">
        <v>618</v>
      </c>
      <c r="B325" s="167" t="s">
        <v>619</v>
      </c>
      <c r="C325" s="167" t="s">
        <v>2114</v>
      </c>
    </row>
    <row r="326" spans="1:3" ht="15" x14ac:dyDescent="0.25">
      <c r="A326" s="167" t="s">
        <v>614</v>
      </c>
      <c r="B326" s="167" t="s">
        <v>615</v>
      </c>
      <c r="C326" s="167" t="s">
        <v>2114</v>
      </c>
    </row>
    <row r="327" spans="1:3" ht="15" x14ac:dyDescent="0.25">
      <c r="A327" s="167" t="s">
        <v>616</v>
      </c>
      <c r="B327" s="167" t="s">
        <v>617</v>
      </c>
      <c r="C327" s="167" t="s">
        <v>2114</v>
      </c>
    </row>
    <row r="328" spans="1:3" ht="15" x14ac:dyDescent="0.25">
      <c r="A328" s="167" t="s">
        <v>1492</v>
      </c>
      <c r="B328" s="167" t="s">
        <v>660</v>
      </c>
      <c r="C328" s="167" t="s">
        <v>2114</v>
      </c>
    </row>
    <row r="329" spans="1:3" ht="15" x14ac:dyDescent="0.25">
      <c r="A329" s="167" t="s">
        <v>1493</v>
      </c>
      <c r="B329" s="167" t="s">
        <v>1494</v>
      </c>
      <c r="C329" s="167" t="s">
        <v>2114</v>
      </c>
    </row>
    <row r="330" spans="1:3" ht="15" x14ac:dyDescent="0.25">
      <c r="A330" s="167" t="s">
        <v>1495</v>
      </c>
      <c r="B330" s="167" t="s">
        <v>1496</v>
      </c>
      <c r="C330" s="167" t="s">
        <v>2114</v>
      </c>
    </row>
    <row r="331" spans="1:3" ht="15" x14ac:dyDescent="0.25">
      <c r="A331" s="167" t="s">
        <v>1497</v>
      </c>
      <c r="B331" s="167" t="s">
        <v>1498</v>
      </c>
      <c r="C331" s="167" t="s">
        <v>2114</v>
      </c>
    </row>
    <row r="332" spans="1:3" ht="15" x14ac:dyDescent="0.25">
      <c r="A332" s="167" t="s">
        <v>1499</v>
      </c>
      <c r="B332" s="167" t="s">
        <v>1500</v>
      </c>
      <c r="C332" s="167" t="s">
        <v>2114</v>
      </c>
    </row>
    <row r="333" spans="1:3" ht="15" x14ac:dyDescent="0.25">
      <c r="A333" s="167" t="s">
        <v>1501</v>
      </c>
      <c r="B333" s="167" t="s">
        <v>1502</v>
      </c>
      <c r="C333" s="167" t="s">
        <v>2114</v>
      </c>
    </row>
    <row r="334" spans="1:3" ht="15" x14ac:dyDescent="0.25">
      <c r="A334" s="167" t="s">
        <v>1503</v>
      </c>
      <c r="B334" s="167" t="s">
        <v>1504</v>
      </c>
      <c r="C334" s="167" t="s">
        <v>2114</v>
      </c>
    </row>
    <row r="335" spans="1:3" ht="15" x14ac:dyDescent="0.25">
      <c r="A335" s="167" t="s">
        <v>1505</v>
      </c>
      <c r="B335" s="167" t="s">
        <v>1506</v>
      </c>
      <c r="C335" s="167" t="s">
        <v>2114</v>
      </c>
    </row>
    <row r="336" spans="1:3" ht="15" x14ac:dyDescent="0.25">
      <c r="A336" s="167" t="s">
        <v>1507</v>
      </c>
      <c r="B336" s="167" t="s">
        <v>1508</v>
      </c>
      <c r="C336" s="167" t="s">
        <v>2114</v>
      </c>
    </row>
    <row r="337" spans="1:3" ht="15" x14ac:dyDescent="0.25">
      <c r="A337" s="167" t="s">
        <v>1509</v>
      </c>
      <c r="B337" s="167" t="s">
        <v>1510</v>
      </c>
      <c r="C337" s="167" t="s">
        <v>2114</v>
      </c>
    </row>
    <row r="338" spans="1:3" ht="15" x14ac:dyDescent="0.25">
      <c r="A338" s="167" t="s">
        <v>1511</v>
      </c>
      <c r="B338" s="167" t="s">
        <v>1512</v>
      </c>
      <c r="C338" s="167" t="s">
        <v>2114</v>
      </c>
    </row>
    <row r="339" spans="1:3" ht="15" x14ac:dyDescent="0.25">
      <c r="A339" s="167" t="s">
        <v>1513</v>
      </c>
      <c r="B339" s="167" t="s">
        <v>1514</v>
      </c>
      <c r="C339" s="167" t="s">
        <v>2114</v>
      </c>
    </row>
    <row r="340" spans="1:3" ht="15" x14ac:dyDescent="0.25">
      <c r="A340" s="167" t="s">
        <v>1515</v>
      </c>
      <c r="B340" s="167" t="s">
        <v>1516</v>
      </c>
      <c r="C340" s="167" t="s">
        <v>2114</v>
      </c>
    </row>
    <row r="341" spans="1:3" ht="15" x14ac:dyDescent="0.25">
      <c r="A341" s="167" t="s">
        <v>1517</v>
      </c>
      <c r="B341" s="167" t="s">
        <v>1518</v>
      </c>
      <c r="C341" s="167" t="s">
        <v>2114</v>
      </c>
    </row>
    <row r="342" spans="1:3" ht="15" x14ac:dyDescent="0.25">
      <c r="A342" s="167" t="s">
        <v>666</v>
      </c>
      <c r="B342" s="167" t="s">
        <v>667</v>
      </c>
      <c r="C342" s="167" t="s">
        <v>2114</v>
      </c>
    </row>
    <row r="343" spans="1:3" ht="15" x14ac:dyDescent="0.25">
      <c r="A343" s="167" t="s">
        <v>1519</v>
      </c>
      <c r="B343" s="167" t="s">
        <v>668</v>
      </c>
      <c r="C343" s="167" t="s">
        <v>2114</v>
      </c>
    </row>
    <row r="344" spans="1:3" ht="15" x14ac:dyDescent="0.25">
      <c r="A344" s="167" t="s">
        <v>1520</v>
      </c>
      <c r="B344" s="167" t="s">
        <v>669</v>
      </c>
      <c r="C344" s="167" t="s">
        <v>2114</v>
      </c>
    </row>
    <row r="345" spans="1:3" ht="15" x14ac:dyDescent="0.25">
      <c r="A345" s="167" t="s">
        <v>1521</v>
      </c>
      <c r="B345" s="167" t="s">
        <v>1522</v>
      </c>
      <c r="C345" s="167" t="s">
        <v>2114</v>
      </c>
    </row>
    <row r="346" spans="1:3" ht="15" x14ac:dyDescent="0.25">
      <c r="A346" s="167" t="s">
        <v>670</v>
      </c>
      <c r="B346" s="167" t="s">
        <v>671</v>
      </c>
      <c r="C346" s="167" t="s">
        <v>2117</v>
      </c>
    </row>
    <row r="347" spans="1:3" ht="15" x14ac:dyDescent="0.25">
      <c r="A347" s="167" t="s">
        <v>672</v>
      </c>
      <c r="B347" s="167" t="s">
        <v>673</v>
      </c>
      <c r="C347" s="167" t="s">
        <v>2117</v>
      </c>
    </row>
    <row r="348" spans="1:3" ht="15" x14ac:dyDescent="0.25">
      <c r="A348" s="167" t="s">
        <v>674</v>
      </c>
      <c r="B348" s="167" t="s">
        <v>675</v>
      </c>
      <c r="C348" s="167" t="s">
        <v>2117</v>
      </c>
    </row>
    <row r="349" spans="1:3" ht="15" x14ac:dyDescent="0.25">
      <c r="A349" s="167" t="s">
        <v>676</v>
      </c>
      <c r="B349" s="167" t="s">
        <v>677</v>
      </c>
      <c r="C349" s="167" t="s">
        <v>2117</v>
      </c>
    </row>
    <row r="350" spans="1:3" ht="15" x14ac:dyDescent="0.25">
      <c r="A350" s="167" t="s">
        <v>678</v>
      </c>
      <c r="B350" s="167" t="s">
        <v>679</v>
      </c>
      <c r="C350" s="167" t="s">
        <v>2117</v>
      </c>
    </row>
    <row r="351" spans="1:3" ht="15" x14ac:dyDescent="0.25">
      <c r="A351" s="167" t="s">
        <v>680</v>
      </c>
      <c r="B351" s="167" t="s">
        <v>681</v>
      </c>
      <c r="C351" s="167" t="s">
        <v>2117</v>
      </c>
    </row>
    <row r="352" spans="1:3" ht="15" x14ac:dyDescent="0.25">
      <c r="A352" s="167" t="s">
        <v>682</v>
      </c>
      <c r="B352" s="167" t="s">
        <v>683</v>
      </c>
      <c r="C352" s="167" t="s">
        <v>2117</v>
      </c>
    </row>
    <row r="353" spans="1:3" ht="15" x14ac:dyDescent="0.25">
      <c r="A353" s="167" t="s">
        <v>684</v>
      </c>
      <c r="B353" s="167" t="s">
        <v>685</v>
      </c>
      <c r="C353" s="167" t="s">
        <v>2117</v>
      </c>
    </row>
    <row r="354" spans="1:3" ht="15" x14ac:dyDescent="0.25">
      <c r="A354" s="167" t="s">
        <v>686</v>
      </c>
      <c r="B354" s="167" t="s">
        <v>687</v>
      </c>
      <c r="C354" s="167" t="s">
        <v>2117</v>
      </c>
    </row>
    <row r="355" spans="1:3" ht="15" x14ac:dyDescent="0.25">
      <c r="A355" s="167" t="s">
        <v>688</v>
      </c>
      <c r="B355" s="167" t="s">
        <v>689</v>
      </c>
      <c r="C355" s="167" t="s">
        <v>2117</v>
      </c>
    </row>
    <row r="356" spans="1:3" ht="15" x14ac:dyDescent="0.25">
      <c r="A356" s="167" t="s">
        <v>690</v>
      </c>
      <c r="B356" s="167" t="s">
        <v>691</v>
      </c>
      <c r="C356" s="167" t="s">
        <v>2117</v>
      </c>
    </row>
    <row r="357" spans="1:3" ht="15" x14ac:dyDescent="0.25">
      <c r="A357" s="167" t="s">
        <v>692</v>
      </c>
      <c r="B357" s="167" t="s">
        <v>693</v>
      </c>
      <c r="C357" s="167" t="s">
        <v>2117</v>
      </c>
    </row>
    <row r="358" spans="1:3" ht="15" x14ac:dyDescent="0.25">
      <c r="A358" s="167" t="s">
        <v>694</v>
      </c>
      <c r="B358" s="167" t="s">
        <v>695</v>
      </c>
      <c r="C358" s="167" t="s">
        <v>2117</v>
      </c>
    </row>
    <row r="359" spans="1:3" ht="15" x14ac:dyDescent="0.25">
      <c r="A359" s="167" t="s">
        <v>696</v>
      </c>
      <c r="B359" s="167" t="s">
        <v>697</v>
      </c>
      <c r="C359" s="167" t="s">
        <v>2117</v>
      </c>
    </row>
    <row r="360" spans="1:3" ht="15" x14ac:dyDescent="0.25">
      <c r="A360" s="167" t="s">
        <v>698</v>
      </c>
      <c r="B360" s="167" t="s">
        <v>699</v>
      </c>
      <c r="C360" s="167" t="s">
        <v>2117</v>
      </c>
    </row>
    <row r="361" spans="1:3" ht="15" x14ac:dyDescent="0.25">
      <c r="A361" s="167" t="s">
        <v>700</v>
      </c>
      <c r="B361" s="167" t="s">
        <v>701</v>
      </c>
      <c r="C361" s="167" t="s">
        <v>2117</v>
      </c>
    </row>
    <row r="362" spans="1:3" ht="15" x14ac:dyDescent="0.25">
      <c r="A362" s="167" t="s">
        <v>702</v>
      </c>
      <c r="B362" s="167" t="s">
        <v>703</v>
      </c>
      <c r="C362" s="167" t="s">
        <v>2117</v>
      </c>
    </row>
    <row r="363" spans="1:3" ht="15" x14ac:dyDescent="0.25">
      <c r="A363" s="167" t="s">
        <v>930</v>
      </c>
      <c r="B363" s="167" t="s">
        <v>931</v>
      </c>
      <c r="C363" s="167" t="s">
        <v>2117</v>
      </c>
    </row>
    <row r="364" spans="1:3" ht="15" x14ac:dyDescent="0.25">
      <c r="A364" s="167" t="s">
        <v>704</v>
      </c>
      <c r="B364" s="167" t="s">
        <v>705</v>
      </c>
      <c r="C364" s="167" t="s">
        <v>2117</v>
      </c>
    </row>
    <row r="365" spans="1:3" ht="15" x14ac:dyDescent="0.25">
      <c r="A365" s="167" t="s">
        <v>932</v>
      </c>
      <c r="B365" s="167" t="s">
        <v>933</v>
      </c>
      <c r="C365" s="167" t="s">
        <v>2117</v>
      </c>
    </row>
    <row r="366" spans="1:3" ht="15" x14ac:dyDescent="0.25">
      <c r="A366" s="167" t="s">
        <v>706</v>
      </c>
      <c r="B366" s="167" t="s">
        <v>707</v>
      </c>
      <c r="C366" s="167" t="s">
        <v>2117</v>
      </c>
    </row>
    <row r="367" spans="1:3" ht="15" x14ac:dyDescent="0.25">
      <c r="A367" s="167" t="s">
        <v>934</v>
      </c>
      <c r="B367" s="167" t="s">
        <v>935</v>
      </c>
      <c r="C367" s="167" t="s">
        <v>2117</v>
      </c>
    </row>
    <row r="368" spans="1:3" ht="15" x14ac:dyDescent="0.25">
      <c r="A368" s="167" t="s">
        <v>708</v>
      </c>
      <c r="B368" s="167" t="s">
        <v>709</v>
      </c>
      <c r="C368" s="167" t="s">
        <v>2117</v>
      </c>
    </row>
    <row r="369" spans="1:3" ht="15" x14ac:dyDescent="0.25">
      <c r="A369" s="167" t="s">
        <v>710</v>
      </c>
      <c r="B369" s="167" t="s">
        <v>711</v>
      </c>
      <c r="C369" s="167" t="s">
        <v>2117</v>
      </c>
    </row>
    <row r="370" spans="1:3" ht="15" x14ac:dyDescent="0.25">
      <c r="A370" s="167" t="s">
        <v>936</v>
      </c>
      <c r="B370" s="167" t="s">
        <v>937</v>
      </c>
      <c r="C370" s="167" t="s">
        <v>2117</v>
      </c>
    </row>
    <row r="371" spans="1:3" ht="15" x14ac:dyDescent="0.25">
      <c r="A371" s="167" t="s">
        <v>938</v>
      </c>
      <c r="B371" s="167" t="s">
        <v>939</v>
      </c>
      <c r="C371" s="167" t="s">
        <v>2117</v>
      </c>
    </row>
    <row r="372" spans="1:3" ht="15" x14ac:dyDescent="0.25">
      <c r="A372" s="167" t="s">
        <v>940</v>
      </c>
      <c r="B372" s="167" t="s">
        <v>941</v>
      </c>
      <c r="C372" s="167" t="s">
        <v>2117</v>
      </c>
    </row>
    <row r="373" spans="1:3" ht="15" x14ac:dyDescent="0.25">
      <c r="A373" s="167" t="s">
        <v>712</v>
      </c>
      <c r="B373" s="167" t="s">
        <v>713</v>
      </c>
      <c r="C373" s="167" t="s">
        <v>2117</v>
      </c>
    </row>
    <row r="374" spans="1:3" ht="15" x14ac:dyDescent="0.25">
      <c r="A374" s="167" t="s">
        <v>942</v>
      </c>
      <c r="B374" s="167" t="s">
        <v>943</v>
      </c>
      <c r="C374" s="167" t="s">
        <v>2117</v>
      </c>
    </row>
    <row r="375" spans="1:3" ht="15" x14ac:dyDescent="0.25">
      <c r="A375" s="167" t="s">
        <v>714</v>
      </c>
      <c r="B375" s="167" t="s">
        <v>715</v>
      </c>
      <c r="C375" s="167" t="s">
        <v>2117</v>
      </c>
    </row>
    <row r="376" spans="1:3" ht="15" x14ac:dyDescent="0.25">
      <c r="A376" s="167" t="s">
        <v>716</v>
      </c>
      <c r="B376" s="167" t="s">
        <v>717</v>
      </c>
      <c r="C376" s="167" t="s">
        <v>2117</v>
      </c>
    </row>
    <row r="377" spans="1:3" ht="15" x14ac:dyDescent="0.25">
      <c r="A377" s="167" t="s">
        <v>718</v>
      </c>
      <c r="B377" s="167" t="s">
        <v>719</v>
      </c>
      <c r="C377" s="167" t="s">
        <v>2117</v>
      </c>
    </row>
    <row r="378" spans="1:3" ht="15" x14ac:dyDescent="0.25">
      <c r="A378" s="167" t="s">
        <v>720</v>
      </c>
      <c r="B378" s="167" t="s">
        <v>721</v>
      </c>
      <c r="C378" s="167" t="s">
        <v>2117</v>
      </c>
    </row>
    <row r="379" spans="1:3" ht="15" x14ac:dyDescent="0.25">
      <c r="A379" s="167" t="s">
        <v>722</v>
      </c>
      <c r="B379" s="167" t="s">
        <v>723</v>
      </c>
      <c r="C379" s="167" t="s">
        <v>2117</v>
      </c>
    </row>
    <row r="380" spans="1:3" ht="15" x14ac:dyDescent="0.25">
      <c r="A380" s="167" t="s">
        <v>724</v>
      </c>
      <c r="B380" s="167" t="s">
        <v>725</v>
      </c>
      <c r="C380" s="167" t="s">
        <v>2117</v>
      </c>
    </row>
    <row r="381" spans="1:3" ht="15" x14ac:dyDescent="0.25">
      <c r="A381" s="167" t="s">
        <v>726</v>
      </c>
      <c r="B381" s="167" t="s">
        <v>727</v>
      </c>
      <c r="C381" s="167" t="s">
        <v>2117</v>
      </c>
    </row>
    <row r="382" spans="1:3" ht="15" x14ac:dyDescent="0.25">
      <c r="A382" s="167" t="s">
        <v>728</v>
      </c>
      <c r="B382" s="167" t="s">
        <v>729</v>
      </c>
      <c r="C382" s="167" t="s">
        <v>2117</v>
      </c>
    </row>
    <row r="383" spans="1:3" ht="15" x14ac:dyDescent="0.25">
      <c r="A383" s="167" t="s">
        <v>730</v>
      </c>
      <c r="B383" s="167" t="s">
        <v>731</v>
      </c>
      <c r="C383" s="167" t="s">
        <v>2117</v>
      </c>
    </row>
    <row r="384" spans="1:3" ht="15" x14ac:dyDescent="0.25">
      <c r="A384" s="167" t="s">
        <v>732</v>
      </c>
      <c r="B384" s="167" t="s">
        <v>733</v>
      </c>
      <c r="C384" s="167" t="s">
        <v>2117</v>
      </c>
    </row>
    <row r="385" spans="1:3" ht="15" x14ac:dyDescent="0.25">
      <c r="A385" s="167" t="s">
        <v>734</v>
      </c>
      <c r="B385" s="167" t="s">
        <v>735</v>
      </c>
      <c r="C385" s="167" t="s">
        <v>2117</v>
      </c>
    </row>
    <row r="386" spans="1:3" ht="15" x14ac:dyDescent="0.25">
      <c r="A386" s="167" t="s">
        <v>736</v>
      </c>
      <c r="B386" s="167" t="s">
        <v>737</v>
      </c>
      <c r="C386" s="167" t="s">
        <v>2117</v>
      </c>
    </row>
    <row r="387" spans="1:3" ht="15" x14ac:dyDescent="0.25">
      <c r="A387" s="167" t="s">
        <v>738</v>
      </c>
      <c r="B387" s="167" t="s">
        <v>739</v>
      </c>
      <c r="C387" s="167" t="s">
        <v>2117</v>
      </c>
    </row>
    <row r="388" spans="1:3" ht="15" x14ac:dyDescent="0.25">
      <c r="A388" s="167" t="s">
        <v>740</v>
      </c>
      <c r="B388" s="167" t="s">
        <v>741</v>
      </c>
      <c r="C388" s="167" t="s">
        <v>2117</v>
      </c>
    </row>
    <row r="389" spans="1:3" ht="15" x14ac:dyDescent="0.25">
      <c r="A389" s="167" t="s">
        <v>742</v>
      </c>
      <c r="B389" s="167" t="s">
        <v>743</v>
      </c>
      <c r="C389" s="167" t="s">
        <v>2117</v>
      </c>
    </row>
    <row r="390" spans="1:3" ht="15" x14ac:dyDescent="0.25">
      <c r="A390" s="167" t="s">
        <v>744</v>
      </c>
      <c r="B390" s="167" t="s">
        <v>745</v>
      </c>
      <c r="C390" s="167" t="s">
        <v>2117</v>
      </c>
    </row>
    <row r="391" spans="1:3" ht="15" x14ac:dyDescent="0.25">
      <c r="A391" s="167" t="s">
        <v>746</v>
      </c>
      <c r="B391" s="167" t="s">
        <v>747</v>
      </c>
      <c r="C391" s="167" t="s">
        <v>2117</v>
      </c>
    </row>
    <row r="392" spans="1:3" ht="15" x14ac:dyDescent="0.25">
      <c r="A392" s="167" t="s">
        <v>748</v>
      </c>
      <c r="B392" s="167" t="s">
        <v>749</v>
      </c>
      <c r="C392" s="167" t="s">
        <v>2117</v>
      </c>
    </row>
    <row r="393" spans="1:3" ht="15" x14ac:dyDescent="0.25">
      <c r="A393" s="167" t="s">
        <v>750</v>
      </c>
      <c r="B393" s="167" t="s">
        <v>751</v>
      </c>
      <c r="C393" s="167" t="s">
        <v>2117</v>
      </c>
    </row>
    <row r="394" spans="1:3" ht="15" x14ac:dyDescent="0.25">
      <c r="A394" s="167" t="s">
        <v>944</v>
      </c>
      <c r="B394" s="167" t="s">
        <v>945</v>
      </c>
      <c r="C394" s="167" t="s">
        <v>2117</v>
      </c>
    </row>
    <row r="395" spans="1:3" ht="15" x14ac:dyDescent="0.25">
      <c r="A395" s="167" t="s">
        <v>962</v>
      </c>
      <c r="B395" s="167" t="s">
        <v>963</v>
      </c>
      <c r="C395" s="167" t="s">
        <v>2117</v>
      </c>
    </row>
    <row r="396" spans="1:3" ht="15" x14ac:dyDescent="0.25">
      <c r="A396" s="167" t="s">
        <v>1026</v>
      </c>
      <c r="B396" s="167" t="s">
        <v>1027</v>
      </c>
      <c r="C396" s="167" t="s">
        <v>2117</v>
      </c>
    </row>
    <row r="397" spans="1:3" ht="15" x14ac:dyDescent="0.25">
      <c r="A397" s="167" t="s">
        <v>964</v>
      </c>
      <c r="B397" s="167" t="s">
        <v>963</v>
      </c>
      <c r="C397" s="167" t="s">
        <v>2117</v>
      </c>
    </row>
    <row r="398" spans="1:3" ht="15" x14ac:dyDescent="0.25">
      <c r="A398" s="167" t="s">
        <v>1028</v>
      </c>
      <c r="B398" s="167" t="s">
        <v>1029</v>
      </c>
      <c r="C398" s="167" t="s">
        <v>2117</v>
      </c>
    </row>
    <row r="399" spans="1:3" ht="15" x14ac:dyDescent="0.25">
      <c r="A399" s="167" t="s">
        <v>1030</v>
      </c>
      <c r="B399" s="167" t="s">
        <v>1031</v>
      </c>
      <c r="C399" s="167" t="s">
        <v>2117</v>
      </c>
    </row>
    <row r="400" spans="1:3" ht="15" x14ac:dyDescent="0.25">
      <c r="A400" s="167" t="s">
        <v>965</v>
      </c>
      <c r="B400" s="167" t="s">
        <v>966</v>
      </c>
      <c r="C400" s="167" t="s">
        <v>2117</v>
      </c>
    </row>
    <row r="401" spans="1:3" ht="15" x14ac:dyDescent="0.25">
      <c r="A401" s="167" t="s">
        <v>1032</v>
      </c>
      <c r="B401" s="167" t="s">
        <v>1033</v>
      </c>
      <c r="C401" s="167" t="s">
        <v>2117</v>
      </c>
    </row>
    <row r="402" spans="1:3" ht="15" x14ac:dyDescent="0.25">
      <c r="A402" s="167" t="s">
        <v>967</v>
      </c>
      <c r="B402" s="167" t="s">
        <v>968</v>
      </c>
      <c r="C402" s="167" t="s">
        <v>2117</v>
      </c>
    </row>
    <row r="403" spans="1:3" ht="15" x14ac:dyDescent="0.25">
      <c r="A403" s="167" t="s">
        <v>1034</v>
      </c>
      <c r="B403" s="167" t="s">
        <v>1035</v>
      </c>
      <c r="C403" s="167" t="s">
        <v>2117</v>
      </c>
    </row>
    <row r="404" spans="1:3" ht="15" x14ac:dyDescent="0.25">
      <c r="A404" s="167" t="s">
        <v>969</v>
      </c>
      <c r="B404" s="167" t="s">
        <v>970</v>
      </c>
      <c r="C404" s="167" t="s">
        <v>2117</v>
      </c>
    </row>
    <row r="405" spans="1:3" ht="15" x14ac:dyDescent="0.25">
      <c r="A405" s="167" t="s">
        <v>971</v>
      </c>
      <c r="B405" s="167" t="s">
        <v>970</v>
      </c>
      <c r="C405" s="167" t="s">
        <v>2117</v>
      </c>
    </row>
    <row r="406" spans="1:3" ht="15" x14ac:dyDescent="0.25">
      <c r="A406" s="167" t="s">
        <v>1036</v>
      </c>
      <c r="B406" s="167" t="s">
        <v>1037</v>
      </c>
      <c r="C406" s="167" t="s">
        <v>2117</v>
      </c>
    </row>
    <row r="407" spans="1:3" ht="15" x14ac:dyDescent="0.25">
      <c r="A407" s="167" t="s">
        <v>972</v>
      </c>
      <c r="B407" s="167" t="s">
        <v>973</v>
      </c>
      <c r="C407" s="167" t="s">
        <v>2117</v>
      </c>
    </row>
    <row r="408" spans="1:3" ht="15" x14ac:dyDescent="0.25">
      <c r="A408" s="167" t="s">
        <v>974</v>
      </c>
      <c r="B408" s="167" t="s">
        <v>973</v>
      </c>
      <c r="C408" s="167" t="s">
        <v>2117</v>
      </c>
    </row>
    <row r="409" spans="1:3" ht="15" x14ac:dyDescent="0.25">
      <c r="A409" s="167" t="s">
        <v>1038</v>
      </c>
      <c r="B409" s="167" t="s">
        <v>1039</v>
      </c>
      <c r="C409" s="167" t="s">
        <v>2117</v>
      </c>
    </row>
    <row r="410" spans="1:3" ht="15" x14ac:dyDescent="0.25">
      <c r="A410" s="167" t="s">
        <v>1040</v>
      </c>
      <c r="B410" s="167" t="s">
        <v>1041</v>
      </c>
      <c r="C410" s="167" t="s">
        <v>2117</v>
      </c>
    </row>
    <row r="411" spans="1:3" ht="15" x14ac:dyDescent="0.25">
      <c r="A411" s="167" t="s">
        <v>1044</v>
      </c>
      <c r="B411" s="167" t="s">
        <v>1045</v>
      </c>
      <c r="C411" s="167" t="s">
        <v>2117</v>
      </c>
    </row>
    <row r="412" spans="1:3" ht="15" x14ac:dyDescent="0.25">
      <c r="A412" s="167" t="s">
        <v>1042</v>
      </c>
      <c r="B412" s="167" t="s">
        <v>1043</v>
      </c>
      <c r="C412" s="167" t="s">
        <v>2117</v>
      </c>
    </row>
    <row r="413" spans="1:3" ht="15" x14ac:dyDescent="0.25">
      <c r="A413" s="167" t="s">
        <v>975</v>
      </c>
      <c r="B413" s="167" t="s">
        <v>966</v>
      </c>
      <c r="C413" s="167" t="s">
        <v>2117</v>
      </c>
    </row>
    <row r="414" spans="1:3" ht="15" x14ac:dyDescent="0.25">
      <c r="A414" s="167" t="s">
        <v>976</v>
      </c>
      <c r="B414" s="167" t="s">
        <v>977</v>
      </c>
      <c r="C414" s="167" t="s">
        <v>2117</v>
      </c>
    </row>
    <row r="415" spans="1:3" ht="15" x14ac:dyDescent="0.25">
      <c r="A415" s="167" t="s">
        <v>980</v>
      </c>
      <c r="B415" s="167" t="s">
        <v>963</v>
      </c>
      <c r="C415" s="167" t="s">
        <v>2117</v>
      </c>
    </row>
    <row r="416" spans="1:3" ht="15" x14ac:dyDescent="0.25">
      <c r="A416" s="167" t="s">
        <v>981</v>
      </c>
      <c r="B416" s="167" t="s">
        <v>973</v>
      </c>
      <c r="C416" s="167" t="s">
        <v>2117</v>
      </c>
    </row>
    <row r="417" spans="1:3" ht="15" x14ac:dyDescent="0.25">
      <c r="A417" s="167" t="s">
        <v>982</v>
      </c>
      <c r="B417" s="167" t="s">
        <v>973</v>
      </c>
      <c r="C417" s="167" t="s">
        <v>2117</v>
      </c>
    </row>
    <row r="418" spans="1:3" ht="15" x14ac:dyDescent="0.25">
      <c r="A418" s="167" t="s">
        <v>983</v>
      </c>
      <c r="B418" s="167" t="s">
        <v>984</v>
      </c>
      <c r="C418" s="167" t="s">
        <v>2117</v>
      </c>
    </row>
    <row r="419" spans="1:3" ht="15" x14ac:dyDescent="0.25">
      <c r="A419" s="167" t="s">
        <v>985</v>
      </c>
      <c r="B419" s="167" t="s">
        <v>986</v>
      </c>
      <c r="C419" s="167" t="s">
        <v>2117</v>
      </c>
    </row>
    <row r="420" spans="1:3" ht="15" x14ac:dyDescent="0.25">
      <c r="A420" s="167" t="s">
        <v>987</v>
      </c>
      <c r="B420" s="167" t="s">
        <v>968</v>
      </c>
      <c r="C420" s="167" t="s">
        <v>2117</v>
      </c>
    </row>
    <row r="421" spans="1:3" ht="15" x14ac:dyDescent="0.25">
      <c r="A421" s="167" t="s">
        <v>988</v>
      </c>
      <c r="B421" s="167" t="s">
        <v>989</v>
      </c>
      <c r="C421" s="167" t="s">
        <v>2117</v>
      </c>
    </row>
    <row r="422" spans="1:3" ht="15" x14ac:dyDescent="0.25">
      <c r="A422" s="167" t="s">
        <v>990</v>
      </c>
      <c r="B422" s="167" t="s">
        <v>991</v>
      </c>
      <c r="C422" s="167" t="s">
        <v>2117</v>
      </c>
    </row>
    <row r="423" spans="1:3" ht="15" x14ac:dyDescent="0.25">
      <c r="A423" s="167" t="s">
        <v>979</v>
      </c>
      <c r="B423" s="167" t="s">
        <v>966</v>
      </c>
      <c r="C423" s="167" t="s">
        <v>2117</v>
      </c>
    </row>
    <row r="424" spans="1:3" ht="15" x14ac:dyDescent="0.25">
      <c r="A424" s="167" t="s">
        <v>946</v>
      </c>
      <c r="B424" s="167" t="s">
        <v>947</v>
      </c>
      <c r="C424" s="167" t="s">
        <v>2117</v>
      </c>
    </row>
    <row r="425" spans="1:3" ht="15" x14ac:dyDescent="0.25">
      <c r="A425" s="167" t="s">
        <v>948</v>
      </c>
      <c r="B425" s="167" t="s">
        <v>949</v>
      </c>
      <c r="C425" s="167" t="s">
        <v>2117</v>
      </c>
    </row>
    <row r="426" spans="1:3" ht="15" x14ac:dyDescent="0.25">
      <c r="A426" s="167" t="s">
        <v>950</v>
      </c>
      <c r="B426" s="167" t="s">
        <v>951</v>
      </c>
      <c r="C426" s="167" t="s">
        <v>2117</v>
      </c>
    </row>
    <row r="427" spans="1:3" ht="15" x14ac:dyDescent="0.25">
      <c r="A427" s="167" t="s">
        <v>952</v>
      </c>
      <c r="B427" s="167" t="s">
        <v>953</v>
      </c>
      <c r="C427" s="167" t="s">
        <v>2117</v>
      </c>
    </row>
    <row r="428" spans="1:3" ht="15" x14ac:dyDescent="0.25">
      <c r="A428" s="167" t="s">
        <v>954</v>
      </c>
      <c r="B428" s="167" t="s">
        <v>955</v>
      </c>
      <c r="C428" s="167" t="s">
        <v>2117</v>
      </c>
    </row>
    <row r="429" spans="1:3" ht="15" x14ac:dyDescent="0.25">
      <c r="A429" s="167" t="s">
        <v>956</v>
      </c>
      <c r="B429" s="167" t="s">
        <v>957</v>
      </c>
      <c r="C429" s="167" t="s">
        <v>2117</v>
      </c>
    </row>
    <row r="430" spans="1:3" ht="15" x14ac:dyDescent="0.25">
      <c r="A430" s="167" t="s">
        <v>958</v>
      </c>
      <c r="B430" s="167" t="s">
        <v>959</v>
      </c>
      <c r="C430" s="167" t="s">
        <v>2117</v>
      </c>
    </row>
    <row r="431" spans="1:3" ht="15" x14ac:dyDescent="0.25">
      <c r="A431" s="167" t="s">
        <v>960</v>
      </c>
      <c r="B431" s="167" t="s">
        <v>961</v>
      </c>
      <c r="C431" s="167" t="s">
        <v>2117</v>
      </c>
    </row>
    <row r="432" spans="1:3" ht="15" x14ac:dyDescent="0.25">
      <c r="A432" s="167" t="s">
        <v>992</v>
      </c>
      <c r="B432" s="167" t="s">
        <v>993</v>
      </c>
      <c r="C432" s="167" t="s">
        <v>2117</v>
      </c>
    </row>
    <row r="433" spans="1:3" ht="15" x14ac:dyDescent="0.25">
      <c r="A433" s="167" t="s">
        <v>994</v>
      </c>
      <c r="B433" s="167" t="s">
        <v>995</v>
      </c>
      <c r="C433" s="167" t="s">
        <v>2117</v>
      </c>
    </row>
    <row r="434" spans="1:3" ht="15" x14ac:dyDescent="0.25">
      <c r="A434" s="167" t="s">
        <v>996</v>
      </c>
      <c r="B434" s="167" t="s">
        <v>973</v>
      </c>
      <c r="C434" s="167" t="s">
        <v>2117</v>
      </c>
    </row>
    <row r="435" spans="1:3" ht="15" x14ac:dyDescent="0.25">
      <c r="A435" s="167" t="s">
        <v>997</v>
      </c>
      <c r="B435" s="167" t="s">
        <v>970</v>
      </c>
      <c r="C435" s="167" t="s">
        <v>2117</v>
      </c>
    </row>
    <row r="436" spans="1:3" ht="15" x14ac:dyDescent="0.25">
      <c r="A436" s="167" t="s">
        <v>998</v>
      </c>
      <c r="B436" s="167" t="s">
        <v>963</v>
      </c>
      <c r="C436" s="167" t="s">
        <v>2117</v>
      </c>
    </row>
    <row r="437" spans="1:3" ht="15" x14ac:dyDescent="0.25">
      <c r="A437" s="167" t="s">
        <v>999</v>
      </c>
      <c r="B437" s="167" t="s">
        <v>963</v>
      </c>
      <c r="C437" s="167" t="s">
        <v>2117</v>
      </c>
    </row>
    <row r="438" spans="1:3" ht="15" x14ac:dyDescent="0.25">
      <c r="A438" s="167" t="s">
        <v>1000</v>
      </c>
      <c r="B438" s="167" t="s">
        <v>968</v>
      </c>
      <c r="C438" s="167" t="s">
        <v>2117</v>
      </c>
    </row>
    <row r="439" spans="1:3" ht="15" x14ac:dyDescent="0.25">
      <c r="A439" s="167" t="s">
        <v>1001</v>
      </c>
      <c r="B439" s="167" t="s">
        <v>978</v>
      </c>
      <c r="C439" s="167" t="s">
        <v>2117</v>
      </c>
    </row>
    <row r="440" spans="1:3" ht="15" x14ac:dyDescent="0.25">
      <c r="A440" s="167" t="s">
        <v>1002</v>
      </c>
      <c r="B440" s="167" t="s">
        <v>1003</v>
      </c>
      <c r="C440" s="167" t="s">
        <v>2117</v>
      </c>
    </row>
    <row r="441" spans="1:3" ht="15" x14ac:dyDescent="0.25">
      <c r="A441" s="167" t="s">
        <v>1004</v>
      </c>
      <c r="B441" s="167" t="s">
        <v>1005</v>
      </c>
      <c r="C441" s="167" t="s">
        <v>2117</v>
      </c>
    </row>
    <row r="442" spans="1:3" ht="15" x14ac:dyDescent="0.25">
      <c r="A442" s="167" t="s">
        <v>1006</v>
      </c>
      <c r="B442" s="167" t="s">
        <v>1007</v>
      </c>
      <c r="C442" s="167" t="s">
        <v>2117</v>
      </c>
    </row>
    <row r="443" spans="1:3" ht="15" x14ac:dyDescent="0.25">
      <c r="A443" s="167" t="s">
        <v>1008</v>
      </c>
      <c r="B443" s="167" t="s">
        <v>1007</v>
      </c>
      <c r="C443" s="167" t="s">
        <v>2117</v>
      </c>
    </row>
    <row r="444" spans="1:3" ht="15" x14ac:dyDescent="0.25">
      <c r="A444" s="167" t="s">
        <v>1009</v>
      </c>
      <c r="B444" s="167" t="s">
        <v>989</v>
      </c>
      <c r="C444" s="167" t="s">
        <v>2117</v>
      </c>
    </row>
    <row r="445" spans="1:3" ht="15" x14ac:dyDescent="0.25">
      <c r="A445" s="167" t="s">
        <v>839</v>
      </c>
      <c r="B445" s="167" t="s">
        <v>840</v>
      </c>
      <c r="C445" s="167" t="s">
        <v>2117</v>
      </c>
    </row>
    <row r="446" spans="1:3" ht="15" x14ac:dyDescent="0.25">
      <c r="A446" s="167" t="s">
        <v>752</v>
      </c>
      <c r="B446" s="167" t="s">
        <v>753</v>
      </c>
      <c r="C446" s="167" t="s">
        <v>2117</v>
      </c>
    </row>
    <row r="447" spans="1:3" ht="15" x14ac:dyDescent="0.25">
      <c r="A447" s="167" t="s">
        <v>754</v>
      </c>
      <c r="B447" s="167" t="s">
        <v>755</v>
      </c>
      <c r="C447" s="167" t="s">
        <v>2117</v>
      </c>
    </row>
    <row r="448" spans="1:3" ht="15" x14ac:dyDescent="0.25">
      <c r="A448" s="167" t="s">
        <v>756</v>
      </c>
      <c r="B448" s="167" t="s">
        <v>757</v>
      </c>
      <c r="C448" s="167" t="s">
        <v>2117</v>
      </c>
    </row>
    <row r="449" spans="1:3" ht="15" x14ac:dyDescent="0.25">
      <c r="A449" s="167" t="s">
        <v>758</v>
      </c>
      <c r="B449" s="167" t="s">
        <v>759</v>
      </c>
      <c r="C449" s="167" t="s">
        <v>2117</v>
      </c>
    </row>
    <row r="450" spans="1:3" ht="15" x14ac:dyDescent="0.25">
      <c r="A450" s="167" t="s">
        <v>841</v>
      </c>
      <c r="B450" s="167" t="s">
        <v>842</v>
      </c>
      <c r="C450" s="167" t="s">
        <v>2117</v>
      </c>
    </row>
    <row r="451" spans="1:3" ht="15" x14ac:dyDescent="0.25">
      <c r="A451" s="167" t="s">
        <v>760</v>
      </c>
      <c r="B451" s="167" t="s">
        <v>761</v>
      </c>
      <c r="C451" s="167" t="s">
        <v>2117</v>
      </c>
    </row>
    <row r="452" spans="1:3" ht="15" x14ac:dyDescent="0.25">
      <c r="A452" s="167" t="s">
        <v>762</v>
      </c>
      <c r="B452" s="167" t="s">
        <v>763</v>
      </c>
      <c r="C452" s="167" t="s">
        <v>2117</v>
      </c>
    </row>
    <row r="453" spans="1:3" ht="15" x14ac:dyDescent="0.25">
      <c r="A453" s="167" t="s">
        <v>764</v>
      </c>
      <c r="B453" s="167" t="s">
        <v>765</v>
      </c>
      <c r="C453" s="167" t="s">
        <v>2117</v>
      </c>
    </row>
    <row r="454" spans="1:3" ht="15" x14ac:dyDescent="0.25">
      <c r="A454" s="167" t="s">
        <v>766</v>
      </c>
      <c r="B454" s="167" t="s">
        <v>767</v>
      </c>
      <c r="C454" s="167" t="s">
        <v>2117</v>
      </c>
    </row>
    <row r="455" spans="1:3" ht="15" x14ac:dyDescent="0.25">
      <c r="A455" s="167" t="s">
        <v>768</v>
      </c>
      <c r="B455" s="167" t="s">
        <v>769</v>
      </c>
      <c r="C455" s="167" t="s">
        <v>2117</v>
      </c>
    </row>
    <row r="456" spans="1:3" ht="15" x14ac:dyDescent="0.25">
      <c r="A456" s="167" t="s">
        <v>770</v>
      </c>
      <c r="B456" s="167" t="s">
        <v>771</v>
      </c>
      <c r="C456" s="167" t="s">
        <v>2117</v>
      </c>
    </row>
    <row r="457" spans="1:3" ht="15" x14ac:dyDescent="0.25">
      <c r="A457" s="167" t="s">
        <v>843</v>
      </c>
      <c r="B457" s="167" t="s">
        <v>844</v>
      </c>
      <c r="C457" s="167" t="s">
        <v>2117</v>
      </c>
    </row>
    <row r="458" spans="1:3" ht="15" x14ac:dyDescent="0.25">
      <c r="A458" s="167" t="s">
        <v>772</v>
      </c>
      <c r="B458" s="167" t="s">
        <v>759</v>
      </c>
      <c r="C458" s="167" t="s">
        <v>2117</v>
      </c>
    </row>
    <row r="459" spans="1:3" ht="15" x14ac:dyDescent="0.25">
      <c r="A459" s="167" t="s">
        <v>845</v>
      </c>
      <c r="B459" s="167" t="s">
        <v>846</v>
      </c>
      <c r="C459" s="167" t="s">
        <v>2117</v>
      </c>
    </row>
    <row r="460" spans="1:3" ht="15" x14ac:dyDescent="0.25">
      <c r="A460" s="167" t="s">
        <v>847</v>
      </c>
      <c r="B460" s="167" t="s">
        <v>848</v>
      </c>
      <c r="C460" s="167" t="s">
        <v>2117</v>
      </c>
    </row>
    <row r="461" spans="1:3" ht="15" x14ac:dyDescent="0.25">
      <c r="A461" s="167" t="s">
        <v>773</v>
      </c>
      <c r="B461" s="167" t="s">
        <v>774</v>
      </c>
      <c r="C461" s="167" t="s">
        <v>2117</v>
      </c>
    </row>
    <row r="462" spans="1:3" ht="15" x14ac:dyDescent="0.25">
      <c r="A462" s="167" t="s">
        <v>775</v>
      </c>
      <c r="B462" s="167" t="s">
        <v>776</v>
      </c>
      <c r="C462" s="167" t="s">
        <v>2117</v>
      </c>
    </row>
    <row r="463" spans="1:3" ht="15" x14ac:dyDescent="0.25">
      <c r="A463" s="167" t="s">
        <v>849</v>
      </c>
      <c r="B463" s="167" t="s">
        <v>850</v>
      </c>
      <c r="C463" s="167" t="s">
        <v>2117</v>
      </c>
    </row>
    <row r="464" spans="1:3" ht="15" x14ac:dyDescent="0.25">
      <c r="A464" s="167" t="s">
        <v>777</v>
      </c>
      <c r="B464" s="167" t="s">
        <v>778</v>
      </c>
      <c r="C464" s="167" t="s">
        <v>2117</v>
      </c>
    </row>
    <row r="465" spans="1:3" ht="15" x14ac:dyDescent="0.25">
      <c r="A465" s="167" t="s">
        <v>779</v>
      </c>
      <c r="B465" s="167" t="s">
        <v>780</v>
      </c>
      <c r="C465" s="167" t="s">
        <v>2117</v>
      </c>
    </row>
    <row r="466" spans="1:3" ht="15" x14ac:dyDescent="0.25">
      <c r="A466" s="167" t="s">
        <v>781</v>
      </c>
      <c r="B466" s="167" t="s">
        <v>782</v>
      </c>
      <c r="C466" s="167" t="s">
        <v>2117</v>
      </c>
    </row>
    <row r="467" spans="1:3" ht="15" x14ac:dyDescent="0.25">
      <c r="A467" s="167" t="s">
        <v>783</v>
      </c>
      <c r="B467" s="167" t="s">
        <v>784</v>
      </c>
      <c r="C467" s="167" t="s">
        <v>2117</v>
      </c>
    </row>
    <row r="468" spans="1:3" ht="15" x14ac:dyDescent="0.25">
      <c r="A468" s="167" t="s">
        <v>851</v>
      </c>
      <c r="B468" s="167" t="s">
        <v>852</v>
      </c>
      <c r="C468" s="167" t="s">
        <v>2117</v>
      </c>
    </row>
    <row r="469" spans="1:3" ht="15" x14ac:dyDescent="0.25">
      <c r="A469" s="167" t="s">
        <v>785</v>
      </c>
      <c r="B469" s="167" t="s">
        <v>786</v>
      </c>
      <c r="C469" s="167" t="s">
        <v>2117</v>
      </c>
    </row>
    <row r="470" spans="1:3" ht="15" x14ac:dyDescent="0.25">
      <c r="A470" s="167" t="s">
        <v>787</v>
      </c>
      <c r="B470" s="167" t="s">
        <v>788</v>
      </c>
      <c r="C470" s="167" t="s">
        <v>2117</v>
      </c>
    </row>
    <row r="471" spans="1:3" ht="15" x14ac:dyDescent="0.25">
      <c r="A471" s="167" t="s">
        <v>789</v>
      </c>
      <c r="B471" s="167" t="s">
        <v>790</v>
      </c>
      <c r="C471" s="167" t="s">
        <v>2117</v>
      </c>
    </row>
    <row r="472" spans="1:3" ht="15" x14ac:dyDescent="0.25">
      <c r="A472" s="167" t="s">
        <v>791</v>
      </c>
      <c r="B472" s="167" t="s">
        <v>792</v>
      </c>
      <c r="C472" s="167" t="s">
        <v>2117</v>
      </c>
    </row>
    <row r="473" spans="1:3" ht="15" x14ac:dyDescent="0.25">
      <c r="A473" s="167" t="s">
        <v>793</v>
      </c>
      <c r="B473" s="167" t="s">
        <v>794</v>
      </c>
      <c r="C473" s="167" t="s">
        <v>2117</v>
      </c>
    </row>
    <row r="474" spans="1:3" ht="15" x14ac:dyDescent="0.25">
      <c r="A474" s="167" t="s">
        <v>795</v>
      </c>
      <c r="B474" s="167" t="s">
        <v>796</v>
      </c>
      <c r="C474" s="167" t="s">
        <v>2117</v>
      </c>
    </row>
    <row r="475" spans="1:3" ht="15" x14ac:dyDescent="0.25">
      <c r="A475" s="167" t="s">
        <v>853</v>
      </c>
      <c r="B475" s="167" t="s">
        <v>854</v>
      </c>
      <c r="C475" s="167" t="s">
        <v>2117</v>
      </c>
    </row>
    <row r="476" spans="1:3" ht="15" x14ac:dyDescent="0.25">
      <c r="A476" s="167" t="s">
        <v>797</v>
      </c>
      <c r="B476" s="167" t="s">
        <v>798</v>
      </c>
      <c r="C476" s="167" t="s">
        <v>2117</v>
      </c>
    </row>
    <row r="477" spans="1:3" ht="15" x14ac:dyDescent="0.25">
      <c r="A477" s="167" t="s">
        <v>855</v>
      </c>
      <c r="B477" s="167" t="s">
        <v>856</v>
      </c>
      <c r="C477" s="167" t="s">
        <v>2117</v>
      </c>
    </row>
    <row r="478" spans="1:3" ht="15" x14ac:dyDescent="0.25">
      <c r="A478" s="167" t="s">
        <v>857</v>
      </c>
      <c r="B478" s="167" t="s">
        <v>858</v>
      </c>
      <c r="C478" s="167" t="s">
        <v>2117</v>
      </c>
    </row>
    <row r="479" spans="1:3" ht="15" x14ac:dyDescent="0.25">
      <c r="A479" s="167" t="s">
        <v>799</v>
      </c>
      <c r="B479" s="167" t="s">
        <v>800</v>
      </c>
      <c r="C479" s="167" t="s">
        <v>2117</v>
      </c>
    </row>
    <row r="480" spans="1:3" ht="15" x14ac:dyDescent="0.25">
      <c r="A480" s="167" t="s">
        <v>859</v>
      </c>
      <c r="B480" s="167" t="s">
        <v>860</v>
      </c>
      <c r="C480" s="167" t="s">
        <v>2117</v>
      </c>
    </row>
    <row r="481" spans="1:3" ht="15" x14ac:dyDescent="0.25">
      <c r="A481" s="167" t="s">
        <v>861</v>
      </c>
      <c r="B481" s="167" t="s">
        <v>862</v>
      </c>
      <c r="C481" s="167" t="s">
        <v>2117</v>
      </c>
    </row>
    <row r="482" spans="1:3" ht="15" x14ac:dyDescent="0.25">
      <c r="A482" s="167" t="s">
        <v>801</v>
      </c>
      <c r="B482" s="167" t="s">
        <v>802</v>
      </c>
      <c r="C482" s="167" t="s">
        <v>2117</v>
      </c>
    </row>
    <row r="483" spans="1:3" ht="15" x14ac:dyDescent="0.25">
      <c r="A483" s="167" t="s">
        <v>803</v>
      </c>
      <c r="B483" s="167" t="s">
        <v>804</v>
      </c>
      <c r="C483" s="167" t="s">
        <v>2117</v>
      </c>
    </row>
    <row r="484" spans="1:3" ht="15" x14ac:dyDescent="0.25">
      <c r="A484" s="167" t="s">
        <v>805</v>
      </c>
      <c r="B484" s="167" t="s">
        <v>806</v>
      </c>
      <c r="C484" s="167" t="s">
        <v>2117</v>
      </c>
    </row>
    <row r="485" spans="1:3" ht="15" x14ac:dyDescent="0.25">
      <c r="A485" s="167" t="s">
        <v>807</v>
      </c>
      <c r="B485" s="167" t="s">
        <v>808</v>
      </c>
      <c r="C485" s="167" t="s">
        <v>2117</v>
      </c>
    </row>
    <row r="486" spans="1:3" ht="15" x14ac:dyDescent="0.25">
      <c r="A486" s="167" t="s">
        <v>863</v>
      </c>
      <c r="B486" s="167" t="s">
        <v>864</v>
      </c>
      <c r="C486" s="167" t="s">
        <v>2117</v>
      </c>
    </row>
    <row r="487" spans="1:3" ht="15" x14ac:dyDescent="0.25">
      <c r="A487" s="167" t="s">
        <v>809</v>
      </c>
      <c r="B487" s="167" t="s">
        <v>810</v>
      </c>
      <c r="C487" s="167" t="s">
        <v>2117</v>
      </c>
    </row>
    <row r="488" spans="1:3" ht="15" x14ac:dyDescent="0.25">
      <c r="A488" s="167" t="s">
        <v>865</v>
      </c>
      <c r="B488" s="167" t="s">
        <v>866</v>
      </c>
      <c r="C488" s="167" t="s">
        <v>2117</v>
      </c>
    </row>
    <row r="489" spans="1:3" ht="15" x14ac:dyDescent="0.25">
      <c r="A489" s="167" t="s">
        <v>811</v>
      </c>
      <c r="B489" s="167" t="s">
        <v>812</v>
      </c>
      <c r="C489" s="167" t="s">
        <v>2117</v>
      </c>
    </row>
    <row r="490" spans="1:3" ht="15" x14ac:dyDescent="0.25">
      <c r="A490" s="167" t="s">
        <v>867</v>
      </c>
      <c r="B490" s="167" t="s">
        <v>868</v>
      </c>
      <c r="C490" s="167" t="s">
        <v>2117</v>
      </c>
    </row>
    <row r="491" spans="1:3" ht="15" x14ac:dyDescent="0.25">
      <c r="A491" s="167" t="s">
        <v>813</v>
      </c>
      <c r="B491" s="167" t="s">
        <v>814</v>
      </c>
      <c r="C491" s="167" t="s">
        <v>2117</v>
      </c>
    </row>
    <row r="492" spans="1:3" ht="15" x14ac:dyDescent="0.25">
      <c r="A492" s="167" t="s">
        <v>815</v>
      </c>
      <c r="B492" s="167" t="s">
        <v>816</v>
      </c>
      <c r="C492" s="167" t="s">
        <v>2117</v>
      </c>
    </row>
    <row r="493" spans="1:3" ht="15" x14ac:dyDescent="0.25">
      <c r="A493" s="167" t="s">
        <v>817</v>
      </c>
      <c r="B493" s="167" t="s">
        <v>818</v>
      </c>
      <c r="C493" s="167" t="s">
        <v>2117</v>
      </c>
    </row>
    <row r="494" spans="1:3" ht="15" x14ac:dyDescent="0.25">
      <c r="A494" s="167" t="s">
        <v>819</v>
      </c>
      <c r="B494" s="167" t="s">
        <v>820</v>
      </c>
      <c r="C494" s="167" t="s">
        <v>2117</v>
      </c>
    </row>
    <row r="495" spans="1:3" ht="15" x14ac:dyDescent="0.25">
      <c r="A495" s="167" t="s">
        <v>869</v>
      </c>
      <c r="B495" s="167" t="s">
        <v>870</v>
      </c>
      <c r="C495" s="167" t="s">
        <v>2117</v>
      </c>
    </row>
    <row r="496" spans="1:3" ht="15" x14ac:dyDescent="0.25">
      <c r="A496" s="167" t="s">
        <v>821</v>
      </c>
      <c r="B496" s="167" t="s">
        <v>822</v>
      </c>
      <c r="C496" s="167" t="s">
        <v>2117</v>
      </c>
    </row>
    <row r="497" spans="1:3" ht="15" x14ac:dyDescent="0.25">
      <c r="A497" s="167" t="s">
        <v>823</v>
      </c>
      <c r="B497" s="167" t="s">
        <v>824</v>
      </c>
      <c r="C497" s="167" t="s">
        <v>2117</v>
      </c>
    </row>
    <row r="498" spans="1:3" ht="15" x14ac:dyDescent="0.25">
      <c r="A498" s="167" t="s">
        <v>871</v>
      </c>
      <c r="B498" s="167" t="s">
        <v>872</v>
      </c>
      <c r="C498" s="167" t="s">
        <v>2117</v>
      </c>
    </row>
    <row r="499" spans="1:3" ht="15" x14ac:dyDescent="0.25">
      <c r="A499" s="167" t="s">
        <v>825</v>
      </c>
      <c r="B499" s="167" t="s">
        <v>826</v>
      </c>
      <c r="C499" s="167" t="s">
        <v>2117</v>
      </c>
    </row>
    <row r="500" spans="1:3" ht="15" x14ac:dyDescent="0.25">
      <c r="A500" s="167" t="s">
        <v>879</v>
      </c>
      <c r="B500" s="167" t="s">
        <v>880</v>
      </c>
      <c r="C500" s="167" t="s">
        <v>2117</v>
      </c>
    </row>
    <row r="501" spans="1:3" ht="15" x14ac:dyDescent="0.25">
      <c r="A501" s="167" t="s">
        <v>881</v>
      </c>
      <c r="B501" s="167" t="s">
        <v>882</v>
      </c>
      <c r="C501" s="167" t="s">
        <v>2117</v>
      </c>
    </row>
    <row r="502" spans="1:3" ht="15" x14ac:dyDescent="0.25">
      <c r="A502" s="167" t="s">
        <v>827</v>
      </c>
      <c r="B502" s="167" t="s">
        <v>828</v>
      </c>
      <c r="C502" s="167" t="s">
        <v>2117</v>
      </c>
    </row>
    <row r="503" spans="1:3" ht="15" x14ac:dyDescent="0.25">
      <c r="A503" s="167" t="s">
        <v>829</v>
      </c>
      <c r="B503" s="167" t="s">
        <v>830</v>
      </c>
      <c r="C503" s="167" t="s">
        <v>2117</v>
      </c>
    </row>
    <row r="504" spans="1:3" ht="15" x14ac:dyDescent="0.25">
      <c r="A504" s="167" t="s">
        <v>831</v>
      </c>
      <c r="B504" s="167" t="s">
        <v>832</v>
      </c>
      <c r="C504" s="167" t="s">
        <v>2117</v>
      </c>
    </row>
    <row r="505" spans="1:3" ht="15" x14ac:dyDescent="0.25">
      <c r="A505" s="167" t="s">
        <v>833</v>
      </c>
      <c r="B505" s="167" t="s">
        <v>834</v>
      </c>
      <c r="C505" s="167" t="s">
        <v>2117</v>
      </c>
    </row>
    <row r="506" spans="1:3" ht="15" x14ac:dyDescent="0.25">
      <c r="A506" s="167" t="s">
        <v>835</v>
      </c>
      <c r="B506" s="167" t="s">
        <v>836</v>
      </c>
      <c r="C506" s="167" t="s">
        <v>2117</v>
      </c>
    </row>
    <row r="507" spans="1:3" ht="15" x14ac:dyDescent="0.25">
      <c r="A507" s="167" t="s">
        <v>883</v>
      </c>
      <c r="B507" s="167" t="s">
        <v>884</v>
      </c>
      <c r="C507" s="167" t="s">
        <v>2117</v>
      </c>
    </row>
    <row r="508" spans="1:3" ht="15" x14ac:dyDescent="0.25">
      <c r="A508" s="167" t="s">
        <v>837</v>
      </c>
      <c r="B508" s="167" t="s">
        <v>838</v>
      </c>
      <c r="C508" s="167" t="s">
        <v>2117</v>
      </c>
    </row>
    <row r="509" spans="1:3" ht="15" x14ac:dyDescent="0.25">
      <c r="A509" s="167" t="s">
        <v>1010</v>
      </c>
      <c r="B509" s="167" t="s">
        <v>1011</v>
      </c>
      <c r="C509" s="167" t="s">
        <v>2117</v>
      </c>
    </row>
    <row r="510" spans="1:3" ht="15" x14ac:dyDescent="0.25">
      <c r="A510" s="167" t="s">
        <v>1012</v>
      </c>
      <c r="B510" s="167" t="s">
        <v>1013</v>
      </c>
      <c r="C510" s="167" t="s">
        <v>2117</v>
      </c>
    </row>
    <row r="511" spans="1:3" ht="15" x14ac:dyDescent="0.25">
      <c r="A511" s="167" t="s">
        <v>1014</v>
      </c>
      <c r="B511" s="167" t="s">
        <v>1015</v>
      </c>
      <c r="C511" s="167" t="s">
        <v>2117</v>
      </c>
    </row>
    <row r="512" spans="1:3" ht="15" x14ac:dyDescent="0.25">
      <c r="A512" s="167" t="s">
        <v>1016</v>
      </c>
      <c r="B512" s="167" t="s">
        <v>1017</v>
      </c>
      <c r="C512" s="167" t="s">
        <v>2117</v>
      </c>
    </row>
    <row r="513" spans="1:3" ht="15" x14ac:dyDescent="0.25">
      <c r="A513" s="167" t="s">
        <v>1018</v>
      </c>
      <c r="B513" s="167" t="s">
        <v>1019</v>
      </c>
      <c r="C513" s="167" t="s">
        <v>2117</v>
      </c>
    </row>
    <row r="514" spans="1:3" ht="15" x14ac:dyDescent="0.25">
      <c r="A514" s="167" t="s">
        <v>1020</v>
      </c>
      <c r="B514" s="167" t="s">
        <v>1021</v>
      </c>
      <c r="C514" s="167" t="s">
        <v>2117</v>
      </c>
    </row>
    <row r="515" spans="1:3" ht="15" x14ac:dyDescent="0.25">
      <c r="A515" s="167" t="s">
        <v>1022</v>
      </c>
      <c r="B515" s="167" t="s">
        <v>1023</v>
      </c>
      <c r="C515" s="167" t="s">
        <v>2117</v>
      </c>
    </row>
    <row r="516" spans="1:3" ht="15" x14ac:dyDescent="0.25">
      <c r="A516" s="167" t="s">
        <v>1024</v>
      </c>
      <c r="B516" s="167" t="s">
        <v>1025</v>
      </c>
      <c r="C516" s="167" t="s">
        <v>2117</v>
      </c>
    </row>
    <row r="517" spans="1:3" ht="15" x14ac:dyDescent="0.25">
      <c r="A517" s="167" t="s">
        <v>885</v>
      </c>
      <c r="B517" s="167" t="s">
        <v>886</v>
      </c>
      <c r="C517" s="167" t="s">
        <v>2117</v>
      </c>
    </row>
    <row r="518" spans="1:3" ht="15" x14ac:dyDescent="0.25">
      <c r="A518" s="167" t="s">
        <v>887</v>
      </c>
      <c r="B518" s="167" t="s">
        <v>888</v>
      </c>
      <c r="C518" s="167" t="s">
        <v>2117</v>
      </c>
    </row>
    <row r="519" spans="1:3" ht="15" x14ac:dyDescent="0.25">
      <c r="A519" s="167" t="s">
        <v>889</v>
      </c>
      <c r="B519" s="167" t="s">
        <v>890</v>
      </c>
      <c r="C519" s="167" t="s">
        <v>2117</v>
      </c>
    </row>
    <row r="520" spans="1:3" ht="15" x14ac:dyDescent="0.25">
      <c r="A520" s="167" t="s">
        <v>891</v>
      </c>
      <c r="B520" s="167" t="s">
        <v>892</v>
      </c>
      <c r="C520" s="167" t="s">
        <v>2117</v>
      </c>
    </row>
    <row r="521" spans="1:3" ht="15" x14ac:dyDescent="0.25">
      <c r="A521" s="167" t="s">
        <v>893</v>
      </c>
      <c r="B521" s="167" t="s">
        <v>894</v>
      </c>
      <c r="C521" s="167" t="s">
        <v>2117</v>
      </c>
    </row>
    <row r="522" spans="1:3" ht="15" x14ac:dyDescent="0.25">
      <c r="A522" s="167" t="s">
        <v>895</v>
      </c>
      <c r="B522" s="167" t="s">
        <v>896</v>
      </c>
      <c r="C522" s="167" t="s">
        <v>2117</v>
      </c>
    </row>
    <row r="523" spans="1:3" ht="15" x14ac:dyDescent="0.25">
      <c r="A523" s="167" t="s">
        <v>897</v>
      </c>
      <c r="B523" s="167" t="s">
        <v>892</v>
      </c>
      <c r="C523" s="167" t="s">
        <v>2117</v>
      </c>
    </row>
    <row r="524" spans="1:3" ht="15" x14ac:dyDescent="0.25">
      <c r="A524" s="167" t="s">
        <v>898</v>
      </c>
      <c r="B524" s="167" t="s">
        <v>899</v>
      </c>
      <c r="C524" s="167" t="s">
        <v>2117</v>
      </c>
    </row>
    <row r="525" spans="1:3" ht="15" x14ac:dyDescent="0.25">
      <c r="A525" s="167" t="s">
        <v>900</v>
      </c>
      <c r="B525" s="167" t="s">
        <v>901</v>
      </c>
      <c r="C525" s="167" t="s">
        <v>2117</v>
      </c>
    </row>
    <row r="526" spans="1:3" ht="15" x14ac:dyDescent="0.25">
      <c r="A526" s="167" t="s">
        <v>902</v>
      </c>
      <c r="B526" s="167" t="s">
        <v>903</v>
      </c>
      <c r="C526" s="167" t="s">
        <v>2117</v>
      </c>
    </row>
    <row r="527" spans="1:3" ht="15" x14ac:dyDescent="0.25">
      <c r="A527" s="167" t="s">
        <v>904</v>
      </c>
      <c r="B527" s="167" t="s">
        <v>905</v>
      </c>
      <c r="C527" s="167" t="s">
        <v>2117</v>
      </c>
    </row>
    <row r="528" spans="1:3" ht="15" x14ac:dyDescent="0.25">
      <c r="A528" s="167" t="s">
        <v>906</v>
      </c>
      <c r="B528" s="167" t="s">
        <v>907</v>
      </c>
      <c r="C528" s="167" t="s">
        <v>2117</v>
      </c>
    </row>
    <row r="529" spans="1:3" ht="15" x14ac:dyDescent="0.25">
      <c r="A529" s="167" t="s">
        <v>908</v>
      </c>
      <c r="B529" s="167" t="s">
        <v>909</v>
      </c>
      <c r="C529" s="167" t="s">
        <v>2117</v>
      </c>
    </row>
    <row r="530" spans="1:3" ht="15" x14ac:dyDescent="0.25">
      <c r="A530" s="167" t="s">
        <v>910</v>
      </c>
      <c r="B530" s="167" t="s">
        <v>911</v>
      </c>
      <c r="C530" s="167" t="s">
        <v>2117</v>
      </c>
    </row>
    <row r="531" spans="1:3" ht="15" x14ac:dyDescent="0.25">
      <c r="A531" s="167" t="s">
        <v>912</v>
      </c>
      <c r="B531" s="167" t="s">
        <v>913</v>
      </c>
      <c r="C531" s="167" t="s">
        <v>2117</v>
      </c>
    </row>
    <row r="532" spans="1:3" ht="15" x14ac:dyDescent="0.25">
      <c r="A532" s="167" t="s">
        <v>914</v>
      </c>
      <c r="B532" s="167" t="s">
        <v>913</v>
      </c>
      <c r="C532" s="167" t="s">
        <v>2117</v>
      </c>
    </row>
    <row r="533" spans="1:3" ht="15" x14ac:dyDescent="0.25">
      <c r="A533" s="167" t="s">
        <v>915</v>
      </c>
      <c r="B533" s="167" t="s">
        <v>916</v>
      </c>
      <c r="C533" s="167" t="s">
        <v>2117</v>
      </c>
    </row>
    <row r="534" spans="1:3" ht="15" x14ac:dyDescent="0.25">
      <c r="A534" s="167" t="s">
        <v>917</v>
      </c>
      <c r="B534" s="167" t="s">
        <v>918</v>
      </c>
      <c r="C534" s="167" t="s">
        <v>2117</v>
      </c>
    </row>
    <row r="535" spans="1:3" ht="15" x14ac:dyDescent="0.25">
      <c r="A535" s="167" t="s">
        <v>919</v>
      </c>
      <c r="B535" s="167" t="s">
        <v>920</v>
      </c>
      <c r="C535" s="167" t="s">
        <v>2117</v>
      </c>
    </row>
    <row r="536" spans="1:3" ht="15" x14ac:dyDescent="0.25">
      <c r="A536" s="167" t="s">
        <v>921</v>
      </c>
      <c r="B536" s="167" t="s">
        <v>922</v>
      </c>
      <c r="C536" s="167" t="s">
        <v>2117</v>
      </c>
    </row>
    <row r="537" spans="1:3" ht="15" x14ac:dyDescent="0.25">
      <c r="A537" s="167" t="s">
        <v>923</v>
      </c>
      <c r="B537" s="167" t="s">
        <v>924</v>
      </c>
      <c r="C537" s="167" t="s">
        <v>2117</v>
      </c>
    </row>
    <row r="538" spans="1:3" ht="15" x14ac:dyDescent="0.25">
      <c r="A538" s="167" t="s">
        <v>925</v>
      </c>
      <c r="B538" s="167" t="s">
        <v>918</v>
      </c>
      <c r="C538" s="167" t="s">
        <v>2117</v>
      </c>
    </row>
    <row r="539" spans="1:3" ht="15" x14ac:dyDescent="0.25">
      <c r="A539" s="167" t="s">
        <v>926</v>
      </c>
      <c r="B539" s="167" t="s">
        <v>927</v>
      </c>
      <c r="C539" s="167" t="s">
        <v>2117</v>
      </c>
    </row>
    <row r="540" spans="1:3" ht="15" x14ac:dyDescent="0.25">
      <c r="A540" s="167" t="s">
        <v>928</v>
      </c>
      <c r="B540" s="167" t="s">
        <v>929</v>
      </c>
      <c r="C540" s="167" t="s">
        <v>2117</v>
      </c>
    </row>
    <row r="541" spans="1:3" ht="15" x14ac:dyDescent="0.25">
      <c r="A541" s="167" t="s">
        <v>368</v>
      </c>
      <c r="B541" s="167" t="s">
        <v>369</v>
      </c>
      <c r="C541" s="167" t="s">
        <v>2115</v>
      </c>
    </row>
    <row r="542" spans="1:3" ht="15" x14ac:dyDescent="0.25">
      <c r="A542" s="167" t="s">
        <v>1046</v>
      </c>
      <c r="B542" s="167" t="s">
        <v>1047</v>
      </c>
      <c r="C542" s="167" t="s">
        <v>2117</v>
      </c>
    </row>
    <row r="543" spans="1:3" ht="15" x14ac:dyDescent="0.25">
      <c r="A543" s="167" t="s">
        <v>1048</v>
      </c>
      <c r="B543" s="167" t="s">
        <v>1049</v>
      </c>
      <c r="C543" s="167" t="s">
        <v>2117</v>
      </c>
    </row>
    <row r="544" spans="1:3" ht="15" x14ac:dyDescent="0.25">
      <c r="A544" s="167" t="s">
        <v>1050</v>
      </c>
      <c r="B544" s="167" t="s">
        <v>1051</v>
      </c>
      <c r="C544" s="167" t="s">
        <v>2117</v>
      </c>
    </row>
    <row r="545" spans="1:3" ht="15" x14ac:dyDescent="0.25">
      <c r="A545" s="167" t="s">
        <v>1052</v>
      </c>
      <c r="B545" s="167" t="s">
        <v>1053</v>
      </c>
      <c r="C545" s="167" t="s">
        <v>2117</v>
      </c>
    </row>
    <row r="546" spans="1:3" ht="15" x14ac:dyDescent="0.25">
      <c r="A546" s="167" t="s">
        <v>1054</v>
      </c>
      <c r="B546" s="167" t="s">
        <v>1055</v>
      </c>
      <c r="C546" s="167" t="s">
        <v>2117</v>
      </c>
    </row>
    <row r="547" spans="1:3" ht="15" x14ac:dyDescent="0.25">
      <c r="A547" s="167" t="s">
        <v>1056</v>
      </c>
      <c r="B547" s="167" t="s">
        <v>1053</v>
      </c>
      <c r="C547" s="167" t="s">
        <v>2117</v>
      </c>
    </row>
    <row r="548" spans="1:3" ht="15" x14ac:dyDescent="0.25">
      <c r="A548" s="167" t="s">
        <v>1057</v>
      </c>
      <c r="B548" s="167" t="s">
        <v>1058</v>
      </c>
      <c r="C548" s="167" t="s">
        <v>2117</v>
      </c>
    </row>
    <row r="549" spans="1:3" ht="15" x14ac:dyDescent="0.25">
      <c r="A549" s="167" t="s">
        <v>1059</v>
      </c>
      <c r="B549" s="167" t="s">
        <v>1060</v>
      </c>
      <c r="C549" s="167" t="s">
        <v>2117</v>
      </c>
    </row>
    <row r="550" spans="1:3" ht="15" x14ac:dyDescent="0.25">
      <c r="A550" s="167" t="s">
        <v>1061</v>
      </c>
      <c r="B550" s="167" t="s">
        <v>1062</v>
      </c>
      <c r="C550" s="167" t="s">
        <v>2117</v>
      </c>
    </row>
    <row r="551" spans="1:3" ht="15" x14ac:dyDescent="0.25">
      <c r="A551" s="167" t="s">
        <v>1063</v>
      </c>
      <c r="B551" s="167" t="s">
        <v>1064</v>
      </c>
      <c r="C551" s="167" t="s">
        <v>2117</v>
      </c>
    </row>
    <row r="552" spans="1:3" ht="15" x14ac:dyDescent="0.25">
      <c r="A552" s="167" t="s">
        <v>1065</v>
      </c>
      <c r="B552" s="167" t="s">
        <v>1066</v>
      </c>
      <c r="C552" s="167" t="s">
        <v>2117</v>
      </c>
    </row>
    <row r="553" spans="1:3" ht="15" x14ac:dyDescent="0.25">
      <c r="A553" s="167" t="s">
        <v>1067</v>
      </c>
      <c r="B553" s="167" t="s">
        <v>1049</v>
      </c>
      <c r="C553" s="167" t="s">
        <v>2117</v>
      </c>
    </row>
    <row r="554" spans="1:3" ht="15" x14ac:dyDescent="0.25">
      <c r="A554" s="167" t="s">
        <v>1068</v>
      </c>
      <c r="B554" s="167" t="s">
        <v>1069</v>
      </c>
      <c r="C554" s="167" t="s">
        <v>2117</v>
      </c>
    </row>
    <row r="555" spans="1:3" ht="15" x14ac:dyDescent="0.25">
      <c r="A555" s="167" t="s">
        <v>1070</v>
      </c>
      <c r="B555" s="167" t="s">
        <v>1071</v>
      </c>
      <c r="C555" s="167" t="s">
        <v>2117</v>
      </c>
    </row>
    <row r="556" spans="1:3" ht="15" x14ac:dyDescent="0.25">
      <c r="A556" s="167" t="s">
        <v>1072</v>
      </c>
      <c r="B556" s="167" t="s">
        <v>1073</v>
      </c>
      <c r="C556" s="167" t="s">
        <v>2117</v>
      </c>
    </row>
    <row r="557" spans="1:3" ht="15" x14ac:dyDescent="0.25">
      <c r="A557" s="167" t="s">
        <v>1074</v>
      </c>
      <c r="B557" s="167" t="s">
        <v>1075</v>
      </c>
      <c r="C557" s="167" t="s">
        <v>2117</v>
      </c>
    </row>
    <row r="558" spans="1:3" ht="15" x14ac:dyDescent="0.25">
      <c r="A558" s="167" t="s">
        <v>1076</v>
      </c>
      <c r="B558" s="167" t="s">
        <v>1077</v>
      </c>
      <c r="C558" s="167" t="s">
        <v>2117</v>
      </c>
    </row>
    <row r="559" spans="1:3" ht="15" x14ac:dyDescent="0.25">
      <c r="A559" s="167" t="s">
        <v>1078</v>
      </c>
      <c r="B559" s="167" t="s">
        <v>1079</v>
      </c>
      <c r="C559" s="167" t="s">
        <v>2117</v>
      </c>
    </row>
    <row r="560" spans="1:3" ht="15" x14ac:dyDescent="0.25">
      <c r="A560" s="167" t="s">
        <v>1080</v>
      </c>
      <c r="B560" s="167" t="s">
        <v>1081</v>
      </c>
      <c r="C560" s="167" t="s">
        <v>2117</v>
      </c>
    </row>
    <row r="561" spans="1:3" ht="15" x14ac:dyDescent="0.25">
      <c r="A561" s="167" t="s">
        <v>1082</v>
      </c>
      <c r="B561" s="167" t="s">
        <v>1083</v>
      </c>
      <c r="C561" s="167" t="s">
        <v>2117</v>
      </c>
    </row>
    <row r="562" spans="1:3" ht="15" x14ac:dyDescent="0.25">
      <c r="A562" s="167" t="s">
        <v>1084</v>
      </c>
      <c r="B562" s="167" t="s">
        <v>1085</v>
      </c>
      <c r="C562" s="167" t="s">
        <v>2117</v>
      </c>
    </row>
    <row r="563" spans="1:3" ht="15" x14ac:dyDescent="0.25">
      <c r="A563" s="167" t="s">
        <v>1086</v>
      </c>
      <c r="B563" s="167" t="s">
        <v>1085</v>
      </c>
      <c r="C563" s="167" t="s">
        <v>2117</v>
      </c>
    </row>
    <row r="564" spans="1:3" ht="15" x14ac:dyDescent="0.25">
      <c r="A564" s="167" t="s">
        <v>1087</v>
      </c>
      <c r="B564" s="167" t="s">
        <v>1088</v>
      </c>
      <c r="C564" s="167" t="s">
        <v>2117</v>
      </c>
    </row>
    <row r="565" spans="1:3" ht="15" x14ac:dyDescent="0.25">
      <c r="A565" s="167" t="s">
        <v>1089</v>
      </c>
      <c r="B565" s="167" t="s">
        <v>1090</v>
      </c>
      <c r="C565" s="167" t="s">
        <v>2117</v>
      </c>
    </row>
    <row r="566" spans="1:3" ht="15" x14ac:dyDescent="0.25">
      <c r="A566" s="167" t="s">
        <v>873</v>
      </c>
      <c r="B566" s="167" t="s">
        <v>874</v>
      </c>
      <c r="C566" s="167" t="s">
        <v>2117</v>
      </c>
    </row>
    <row r="567" spans="1:3" ht="15" x14ac:dyDescent="0.25">
      <c r="A567" s="167" t="s">
        <v>875</v>
      </c>
      <c r="B567" s="167" t="s">
        <v>876</v>
      </c>
      <c r="C567" s="167" t="s">
        <v>2117</v>
      </c>
    </row>
    <row r="568" spans="1:3" ht="15" x14ac:dyDescent="0.25">
      <c r="A568" s="167" t="s">
        <v>877</v>
      </c>
      <c r="B568" s="167" t="s">
        <v>878</v>
      </c>
      <c r="C568" s="167" t="s">
        <v>2117</v>
      </c>
    </row>
    <row r="569" spans="1:3" ht="15" x14ac:dyDescent="0.25">
      <c r="A569" s="167" t="s">
        <v>1091</v>
      </c>
      <c r="B569" s="167" t="s">
        <v>1092</v>
      </c>
      <c r="C569" s="167" t="s">
        <v>2118</v>
      </c>
    </row>
    <row r="570" spans="1:3" ht="15" x14ac:dyDescent="0.25">
      <c r="A570" s="167" t="s">
        <v>1099</v>
      </c>
      <c r="B570" s="167" t="s">
        <v>1100</v>
      </c>
      <c r="C570" s="167" t="s">
        <v>2118</v>
      </c>
    </row>
    <row r="571" spans="1:3" ht="15" x14ac:dyDescent="0.25">
      <c r="A571" s="167" t="s">
        <v>1105</v>
      </c>
      <c r="B571" s="167" t="s">
        <v>1106</v>
      </c>
      <c r="C571" s="167" t="s">
        <v>2118</v>
      </c>
    </row>
    <row r="572" spans="1:3" ht="15" x14ac:dyDescent="0.25">
      <c r="A572" s="167" t="s">
        <v>1111</v>
      </c>
      <c r="B572" s="167" t="s">
        <v>1112</v>
      </c>
      <c r="C572" s="167" t="s">
        <v>2118</v>
      </c>
    </row>
    <row r="573" spans="1:3" ht="15" x14ac:dyDescent="0.25">
      <c r="A573" s="167" t="s">
        <v>1115</v>
      </c>
      <c r="B573" s="167" t="s">
        <v>1116</v>
      </c>
      <c r="C573" s="167" t="s">
        <v>2118</v>
      </c>
    </row>
    <row r="574" spans="1:3" ht="15" x14ac:dyDescent="0.25">
      <c r="A574" s="167" t="s">
        <v>1123</v>
      </c>
      <c r="B574" s="167" t="s">
        <v>1124</v>
      </c>
      <c r="C574" s="167" t="s">
        <v>2118</v>
      </c>
    </row>
    <row r="575" spans="1:3" ht="15" x14ac:dyDescent="0.25">
      <c r="A575" s="167" t="s">
        <v>1129</v>
      </c>
      <c r="B575" s="167" t="s">
        <v>1130</v>
      </c>
      <c r="C575" s="167" t="s">
        <v>2118</v>
      </c>
    </row>
    <row r="576" spans="1:3" ht="15" x14ac:dyDescent="0.25">
      <c r="A576" s="167" t="s">
        <v>1135</v>
      </c>
      <c r="B576" s="167" t="s">
        <v>1136</v>
      </c>
      <c r="C576" s="167" t="s">
        <v>2118</v>
      </c>
    </row>
    <row r="577" spans="1:3" ht="15" x14ac:dyDescent="0.25">
      <c r="A577" s="167" t="s">
        <v>1141</v>
      </c>
      <c r="B577" s="167" t="s">
        <v>1142</v>
      </c>
      <c r="C577" s="167" t="s">
        <v>2118</v>
      </c>
    </row>
    <row r="578" spans="1:3" ht="15" x14ac:dyDescent="0.25">
      <c r="A578" s="167" t="s">
        <v>1147</v>
      </c>
      <c r="B578" s="167" t="s">
        <v>1148</v>
      </c>
      <c r="C578" s="167" t="s">
        <v>2118</v>
      </c>
    </row>
    <row r="579" spans="1:3" ht="15" x14ac:dyDescent="0.25">
      <c r="A579" s="167" t="s">
        <v>1151</v>
      </c>
      <c r="B579" s="167" t="s">
        <v>1152</v>
      </c>
      <c r="C579" s="167" t="s">
        <v>2118</v>
      </c>
    </row>
    <row r="580" spans="1:3" ht="15" x14ac:dyDescent="0.25">
      <c r="A580" s="167" t="s">
        <v>1155</v>
      </c>
      <c r="B580" s="167" t="s">
        <v>1156</v>
      </c>
      <c r="C580" s="167" t="s">
        <v>2118</v>
      </c>
    </row>
    <row r="581" spans="1:3" ht="15" x14ac:dyDescent="0.25">
      <c r="A581" s="167" t="s">
        <v>1161</v>
      </c>
      <c r="B581" s="167" t="s">
        <v>1162</v>
      </c>
      <c r="C581" s="167" t="s">
        <v>2118</v>
      </c>
    </row>
    <row r="582" spans="1:3" ht="15" x14ac:dyDescent="0.25">
      <c r="A582" s="167" t="s">
        <v>1167</v>
      </c>
      <c r="B582" s="167" t="s">
        <v>1168</v>
      </c>
      <c r="C582" s="167" t="s">
        <v>2118</v>
      </c>
    </row>
    <row r="583" spans="1:3" ht="15" x14ac:dyDescent="0.25">
      <c r="A583" s="167" t="s">
        <v>566</v>
      </c>
      <c r="B583" s="167" t="s">
        <v>567</v>
      </c>
      <c r="C583" s="167" t="s">
        <v>2116</v>
      </c>
    </row>
    <row r="584" spans="1:3" ht="15" x14ac:dyDescent="0.25">
      <c r="A584" s="167" t="s">
        <v>1153</v>
      </c>
      <c r="B584" s="167" t="s">
        <v>1154</v>
      </c>
      <c r="C584" s="167" t="s">
        <v>2118</v>
      </c>
    </row>
    <row r="585" spans="1:3" ht="15" x14ac:dyDescent="0.25">
      <c r="A585" s="167" t="s">
        <v>1157</v>
      </c>
      <c r="B585" s="167" t="s">
        <v>1158</v>
      </c>
      <c r="C585" s="167" t="s">
        <v>2118</v>
      </c>
    </row>
    <row r="586" spans="1:3" ht="15" x14ac:dyDescent="0.25">
      <c r="A586" s="167" t="s">
        <v>1159</v>
      </c>
      <c r="B586" s="167" t="s">
        <v>1160</v>
      </c>
      <c r="C586" s="167" t="s">
        <v>2118</v>
      </c>
    </row>
    <row r="587" spans="1:3" ht="15" x14ac:dyDescent="0.25">
      <c r="A587" s="167" t="s">
        <v>1137</v>
      </c>
      <c r="B587" s="167" t="s">
        <v>1138</v>
      </c>
      <c r="C587" s="167" t="s">
        <v>2118</v>
      </c>
    </row>
    <row r="588" spans="1:3" ht="15" x14ac:dyDescent="0.25">
      <c r="A588" s="167" t="s">
        <v>1139</v>
      </c>
      <c r="B588" s="167" t="s">
        <v>1140</v>
      </c>
      <c r="C588" s="167" t="s">
        <v>2118</v>
      </c>
    </row>
    <row r="589" spans="1:3" ht="15" x14ac:dyDescent="0.25">
      <c r="A589" s="167" t="s">
        <v>1125</v>
      </c>
      <c r="B589" s="167" t="s">
        <v>1126</v>
      </c>
      <c r="C589" s="167" t="s">
        <v>2118</v>
      </c>
    </row>
    <row r="590" spans="1:3" ht="15" x14ac:dyDescent="0.25">
      <c r="A590" s="167" t="s">
        <v>1127</v>
      </c>
      <c r="B590" s="167" t="s">
        <v>1128</v>
      </c>
      <c r="C590" s="167" t="s">
        <v>2118</v>
      </c>
    </row>
    <row r="591" spans="1:3" ht="15" x14ac:dyDescent="0.25">
      <c r="A591" s="167" t="s">
        <v>1107</v>
      </c>
      <c r="B591" s="167" t="s">
        <v>1108</v>
      </c>
      <c r="C591" s="167" t="s">
        <v>2118</v>
      </c>
    </row>
    <row r="592" spans="1:3" ht="15" x14ac:dyDescent="0.25">
      <c r="A592" s="167" t="s">
        <v>1109</v>
      </c>
      <c r="B592" s="167" t="s">
        <v>1110</v>
      </c>
      <c r="C592" s="167" t="s">
        <v>2118</v>
      </c>
    </row>
    <row r="593" spans="1:3" ht="15" x14ac:dyDescent="0.25">
      <c r="A593" s="167" t="s">
        <v>1163</v>
      </c>
      <c r="B593" s="167" t="s">
        <v>1164</v>
      </c>
      <c r="C593" s="167" t="s">
        <v>2118</v>
      </c>
    </row>
    <row r="594" spans="1:3" ht="15" x14ac:dyDescent="0.25">
      <c r="A594" s="167" t="s">
        <v>1165</v>
      </c>
      <c r="B594" s="167" t="s">
        <v>1166</v>
      </c>
      <c r="C594" s="167" t="s">
        <v>2118</v>
      </c>
    </row>
    <row r="595" spans="1:3" ht="15" x14ac:dyDescent="0.25">
      <c r="A595" s="167" t="s">
        <v>1143</v>
      </c>
      <c r="B595" s="167" t="s">
        <v>1144</v>
      </c>
      <c r="C595" s="167" t="s">
        <v>2118</v>
      </c>
    </row>
    <row r="596" spans="1:3" ht="15" x14ac:dyDescent="0.25">
      <c r="A596" s="167" t="s">
        <v>1145</v>
      </c>
      <c r="B596" s="167" t="s">
        <v>1146</v>
      </c>
      <c r="C596" s="167" t="s">
        <v>2118</v>
      </c>
    </row>
    <row r="597" spans="1:3" ht="15" x14ac:dyDescent="0.25">
      <c r="A597" s="167" t="s">
        <v>1149</v>
      </c>
      <c r="B597" s="167" t="s">
        <v>1150</v>
      </c>
      <c r="C597" s="167" t="s">
        <v>2118</v>
      </c>
    </row>
    <row r="598" spans="1:3" ht="15" x14ac:dyDescent="0.25">
      <c r="A598" s="167" t="s">
        <v>1093</v>
      </c>
      <c r="B598" s="167" t="s">
        <v>1094</v>
      </c>
      <c r="C598" s="167" t="s">
        <v>2118</v>
      </c>
    </row>
    <row r="599" spans="1:3" ht="15" x14ac:dyDescent="0.25">
      <c r="A599" s="167" t="s">
        <v>1095</v>
      </c>
      <c r="B599" s="167" t="s">
        <v>1096</v>
      </c>
      <c r="C599" s="167" t="s">
        <v>2118</v>
      </c>
    </row>
    <row r="600" spans="1:3" ht="15" x14ac:dyDescent="0.25">
      <c r="A600" s="167" t="s">
        <v>1097</v>
      </c>
      <c r="B600" s="167" t="s">
        <v>1098</v>
      </c>
      <c r="C600" s="167" t="s">
        <v>2118</v>
      </c>
    </row>
    <row r="601" spans="1:3" ht="15" x14ac:dyDescent="0.25">
      <c r="A601" s="167" t="s">
        <v>1117</v>
      </c>
      <c r="B601" s="167" t="s">
        <v>1118</v>
      </c>
      <c r="C601" s="167" t="s">
        <v>2118</v>
      </c>
    </row>
    <row r="602" spans="1:3" ht="15" x14ac:dyDescent="0.25">
      <c r="A602" s="167" t="s">
        <v>1119</v>
      </c>
      <c r="B602" s="167" t="s">
        <v>1120</v>
      </c>
      <c r="C602" s="167" t="s">
        <v>2118</v>
      </c>
    </row>
    <row r="603" spans="1:3" ht="15" x14ac:dyDescent="0.25">
      <c r="A603" s="167" t="s">
        <v>1121</v>
      </c>
      <c r="B603" s="167" t="s">
        <v>1122</v>
      </c>
      <c r="C603" s="167" t="s">
        <v>2118</v>
      </c>
    </row>
    <row r="604" spans="1:3" ht="15" x14ac:dyDescent="0.25">
      <c r="A604" s="167" t="s">
        <v>1113</v>
      </c>
      <c r="B604" s="167" t="s">
        <v>1114</v>
      </c>
      <c r="C604" s="167" t="s">
        <v>2118</v>
      </c>
    </row>
    <row r="605" spans="1:3" ht="15" x14ac:dyDescent="0.25">
      <c r="A605" s="167" t="s">
        <v>1131</v>
      </c>
      <c r="B605" s="167" t="s">
        <v>1132</v>
      </c>
      <c r="C605" s="167" t="s">
        <v>2118</v>
      </c>
    </row>
    <row r="606" spans="1:3" ht="15" x14ac:dyDescent="0.25">
      <c r="A606" s="167" t="s">
        <v>1133</v>
      </c>
      <c r="B606" s="167" t="s">
        <v>1134</v>
      </c>
      <c r="C606" s="167" t="s">
        <v>2118</v>
      </c>
    </row>
    <row r="607" spans="1:3" ht="15" x14ac:dyDescent="0.25">
      <c r="A607" s="167" t="s">
        <v>1101</v>
      </c>
      <c r="B607" s="167" t="s">
        <v>1102</v>
      </c>
      <c r="C607" s="167" t="s">
        <v>2118</v>
      </c>
    </row>
    <row r="608" spans="1:3" ht="15" x14ac:dyDescent="0.25">
      <c r="A608" s="167" t="s">
        <v>1103</v>
      </c>
      <c r="B608" s="167" t="s">
        <v>1104</v>
      </c>
      <c r="C608" s="167" t="s">
        <v>2118</v>
      </c>
    </row>
    <row r="609" spans="1:3" ht="15" x14ac:dyDescent="0.25">
      <c r="A609" s="167" t="s">
        <v>1523</v>
      </c>
      <c r="B609" s="167" t="s">
        <v>1524</v>
      </c>
      <c r="C609" s="167" t="s">
        <v>2118</v>
      </c>
    </row>
    <row r="610" spans="1:3" ht="15" x14ac:dyDescent="0.25">
      <c r="A610" s="167" t="s">
        <v>1525</v>
      </c>
      <c r="B610" s="167" t="s">
        <v>1526</v>
      </c>
      <c r="C610" s="167" t="s">
        <v>2118</v>
      </c>
    </row>
    <row r="611" spans="1:3" ht="15" x14ac:dyDescent="0.25">
      <c r="A611" s="167" t="s">
        <v>1527</v>
      </c>
      <c r="B611" s="167" t="s">
        <v>1528</v>
      </c>
      <c r="C611" s="167" t="s">
        <v>2118</v>
      </c>
    </row>
    <row r="612" spans="1:3" ht="15" x14ac:dyDescent="0.25">
      <c r="A612" s="167" t="s">
        <v>1529</v>
      </c>
      <c r="B612" s="167" t="s">
        <v>1530</v>
      </c>
      <c r="C612" s="167" t="s">
        <v>2118</v>
      </c>
    </row>
    <row r="613" spans="1:3" ht="15" x14ac:dyDescent="0.25">
      <c r="A613" s="167" t="s">
        <v>1531</v>
      </c>
      <c r="B613" s="167" t="s">
        <v>1532</v>
      </c>
      <c r="C613" s="167" t="s">
        <v>2118</v>
      </c>
    </row>
    <row r="614" spans="1:3" ht="15" x14ac:dyDescent="0.25">
      <c r="A614" s="167" t="s">
        <v>1533</v>
      </c>
      <c r="B614" s="167" t="s">
        <v>1534</v>
      </c>
      <c r="C614" s="167" t="s">
        <v>2118</v>
      </c>
    </row>
    <row r="615" spans="1:3" ht="15" x14ac:dyDescent="0.25">
      <c r="A615" s="167" t="s">
        <v>1535</v>
      </c>
      <c r="B615" s="167" t="s">
        <v>1536</v>
      </c>
      <c r="C615" s="167" t="s">
        <v>2118</v>
      </c>
    </row>
    <row r="616" spans="1:3" ht="15" x14ac:dyDescent="0.25">
      <c r="A616" s="167" t="s">
        <v>1537</v>
      </c>
      <c r="B616" s="167" t="s">
        <v>1538</v>
      </c>
      <c r="C616" s="167" t="s">
        <v>2118</v>
      </c>
    </row>
    <row r="617" spans="1:3" ht="15" x14ac:dyDescent="0.25">
      <c r="A617" s="167" t="s">
        <v>1539</v>
      </c>
      <c r="B617" s="167" t="s">
        <v>1540</v>
      </c>
      <c r="C617" s="167" t="s">
        <v>2118</v>
      </c>
    </row>
    <row r="618" spans="1:3" ht="15" x14ac:dyDescent="0.25">
      <c r="A618" s="167" t="s">
        <v>1541</v>
      </c>
      <c r="B618" s="167" t="s">
        <v>1542</v>
      </c>
      <c r="C618" s="167" t="s">
        <v>2118</v>
      </c>
    </row>
    <row r="619" spans="1:3" ht="15" x14ac:dyDescent="0.25">
      <c r="A619" s="167" t="s">
        <v>1543</v>
      </c>
      <c r="B619" s="167" t="s">
        <v>1544</v>
      </c>
      <c r="C619" s="167" t="s">
        <v>2118</v>
      </c>
    </row>
    <row r="620" spans="1:3" ht="15" x14ac:dyDescent="0.25">
      <c r="A620" s="167" t="s">
        <v>1545</v>
      </c>
      <c r="B620" s="167" t="s">
        <v>1546</v>
      </c>
      <c r="C620" s="167" t="s">
        <v>2118</v>
      </c>
    </row>
    <row r="621" spans="1:3" ht="15" x14ac:dyDescent="0.25">
      <c r="A621" s="167" t="s">
        <v>1547</v>
      </c>
      <c r="B621" s="167" t="s">
        <v>1548</v>
      </c>
      <c r="C621" s="167" t="s">
        <v>2118</v>
      </c>
    </row>
    <row r="622" spans="1:3" ht="15" x14ac:dyDescent="0.25">
      <c r="A622" s="167" t="s">
        <v>1549</v>
      </c>
      <c r="B622" s="167" t="s">
        <v>1550</v>
      </c>
      <c r="C622" s="167" t="s">
        <v>2118</v>
      </c>
    </row>
    <row r="623" spans="1:3" ht="15" x14ac:dyDescent="0.25">
      <c r="A623" s="167" t="s">
        <v>1551</v>
      </c>
      <c r="B623" s="167" t="s">
        <v>1552</v>
      </c>
      <c r="C623" s="167" t="s">
        <v>2118</v>
      </c>
    </row>
    <row r="624" spans="1:3" ht="15" x14ac:dyDescent="0.25">
      <c r="A624" s="167" t="s">
        <v>1553</v>
      </c>
      <c r="B624" s="167" t="s">
        <v>1554</v>
      </c>
      <c r="C624" s="167" t="s">
        <v>2118</v>
      </c>
    </row>
    <row r="625" spans="1:3" ht="15" x14ac:dyDescent="0.25">
      <c r="A625" s="167" t="s">
        <v>1555</v>
      </c>
      <c r="B625" s="167" t="s">
        <v>1556</v>
      </c>
      <c r="C625" s="167" t="s">
        <v>2118</v>
      </c>
    </row>
    <row r="626" spans="1:3" ht="15" x14ac:dyDescent="0.25">
      <c r="A626" s="167" t="s">
        <v>1557</v>
      </c>
      <c r="B626" s="167" t="s">
        <v>505</v>
      </c>
      <c r="C626" s="167" t="s">
        <v>2113</v>
      </c>
    </row>
    <row r="627" spans="1:3" ht="15" x14ac:dyDescent="0.25">
      <c r="A627" s="167" t="s">
        <v>523</v>
      </c>
      <c r="B627" s="167" t="s">
        <v>524</v>
      </c>
      <c r="C627" s="167" t="s">
        <v>2115</v>
      </c>
    </row>
    <row r="628" spans="1:3" ht="15" x14ac:dyDescent="0.25">
      <c r="A628" s="167" t="s">
        <v>1558</v>
      </c>
      <c r="B628" s="167" t="s">
        <v>1559</v>
      </c>
      <c r="C628" s="167" t="s">
        <v>2116</v>
      </c>
    </row>
    <row r="629" spans="1:3" ht="15" x14ac:dyDescent="0.25">
      <c r="A629" s="167" t="s">
        <v>1560</v>
      </c>
      <c r="B629" s="167" t="s">
        <v>1561</v>
      </c>
      <c r="C629" s="167" t="s">
        <v>2116</v>
      </c>
    </row>
    <row r="630" spans="1:3" ht="15" x14ac:dyDescent="0.25">
      <c r="A630" s="167" t="s">
        <v>440</v>
      </c>
      <c r="B630" s="167" t="s">
        <v>441</v>
      </c>
      <c r="C630" s="167" t="s">
        <v>2113</v>
      </c>
    </row>
    <row r="631" spans="1:3" ht="15" x14ac:dyDescent="0.25">
      <c r="A631" s="167" t="s">
        <v>1562</v>
      </c>
      <c r="B631" s="167" t="s">
        <v>1563</v>
      </c>
      <c r="C631" s="167" t="s">
        <v>2113</v>
      </c>
    </row>
    <row r="632" spans="1:3" ht="15" x14ac:dyDescent="0.25">
      <c r="A632" s="167" t="s">
        <v>1564</v>
      </c>
      <c r="B632" s="167" t="s">
        <v>1565</v>
      </c>
      <c r="C632" s="167" t="s">
        <v>2113</v>
      </c>
    </row>
    <row r="633" spans="1:3" ht="15" x14ac:dyDescent="0.25">
      <c r="A633" s="167" t="s">
        <v>1566</v>
      </c>
      <c r="B633" s="167" t="s">
        <v>1567</v>
      </c>
      <c r="C633" s="167" t="s">
        <v>2116</v>
      </c>
    </row>
    <row r="634" spans="1:3" ht="15" x14ac:dyDescent="0.25">
      <c r="A634" s="167" t="s">
        <v>1568</v>
      </c>
      <c r="B634" s="167" t="s">
        <v>1569</v>
      </c>
      <c r="C634" s="167" t="s">
        <v>2116</v>
      </c>
    </row>
    <row r="635" spans="1:3" ht="15" x14ac:dyDescent="0.25">
      <c r="A635" s="167" t="s">
        <v>1570</v>
      </c>
      <c r="B635" s="167" t="s">
        <v>1571</v>
      </c>
      <c r="C635" s="167" t="s">
        <v>2116</v>
      </c>
    </row>
    <row r="636" spans="1:3" ht="15" x14ac:dyDescent="0.25">
      <c r="A636" s="167" t="s">
        <v>1572</v>
      </c>
      <c r="B636" s="167" t="s">
        <v>1573</v>
      </c>
      <c r="C636" s="167" t="s">
        <v>2116</v>
      </c>
    </row>
    <row r="637" spans="1:3" ht="15" x14ac:dyDescent="0.25">
      <c r="A637" s="167" t="s">
        <v>1574</v>
      </c>
      <c r="B637" s="167" t="s">
        <v>1575</v>
      </c>
      <c r="C637" s="167" t="s">
        <v>2116</v>
      </c>
    </row>
    <row r="638" spans="1:3" ht="15" x14ac:dyDescent="0.25">
      <c r="A638" s="167" t="s">
        <v>1576</v>
      </c>
      <c r="B638" s="167" t="s">
        <v>1577</v>
      </c>
      <c r="C638" s="167" t="s">
        <v>2116</v>
      </c>
    </row>
    <row r="639" spans="1:3" ht="15" x14ac:dyDescent="0.25">
      <c r="A639" s="167" t="s">
        <v>1578</v>
      </c>
      <c r="B639" s="167" t="s">
        <v>565</v>
      </c>
      <c r="C639" s="167" t="s">
        <v>2116</v>
      </c>
    </row>
    <row r="640" spans="1:3" ht="15" x14ac:dyDescent="0.25">
      <c r="A640" s="167" t="s">
        <v>1579</v>
      </c>
      <c r="B640" s="167" t="s">
        <v>542</v>
      </c>
      <c r="C640" s="167" t="s">
        <v>2116</v>
      </c>
    </row>
    <row r="641" spans="1:3" ht="15" x14ac:dyDescent="0.25">
      <c r="A641" s="167" t="s">
        <v>1580</v>
      </c>
      <c r="B641" s="167" t="s">
        <v>1581</v>
      </c>
      <c r="C641" s="167" t="s">
        <v>2113</v>
      </c>
    </row>
    <row r="642" spans="1:3" ht="15" x14ac:dyDescent="0.25">
      <c r="A642" s="167" t="s">
        <v>1582</v>
      </c>
      <c r="B642" s="167" t="s">
        <v>1583</v>
      </c>
      <c r="C642" s="167" t="s">
        <v>2113</v>
      </c>
    </row>
    <row r="643" spans="1:3" ht="15" x14ac:dyDescent="0.25">
      <c r="A643" s="167" t="s">
        <v>466</v>
      </c>
      <c r="B643" s="167" t="s">
        <v>467</v>
      </c>
      <c r="C643" s="167" t="s">
        <v>2113</v>
      </c>
    </row>
    <row r="644" spans="1:3" ht="15" x14ac:dyDescent="0.25">
      <c r="A644" s="167" t="s">
        <v>1584</v>
      </c>
      <c r="B644" s="167" t="s">
        <v>1585</v>
      </c>
      <c r="C644" s="167" t="s">
        <v>2113</v>
      </c>
    </row>
    <row r="645" spans="1:3" ht="15" x14ac:dyDescent="0.25">
      <c r="A645" s="167" t="s">
        <v>1586</v>
      </c>
      <c r="B645" s="167" t="s">
        <v>1587</v>
      </c>
      <c r="C645" s="167" t="s">
        <v>2113</v>
      </c>
    </row>
    <row r="646" spans="1:3" ht="15" x14ac:dyDescent="0.25">
      <c r="A646" s="167" t="s">
        <v>547</v>
      </c>
      <c r="B646" s="167" t="s">
        <v>548</v>
      </c>
      <c r="C646" s="167" t="s">
        <v>2113</v>
      </c>
    </row>
    <row r="647" spans="1:3" ht="15" x14ac:dyDescent="0.25">
      <c r="A647" s="167" t="s">
        <v>1588</v>
      </c>
      <c r="B647" s="167" t="s">
        <v>1589</v>
      </c>
      <c r="C647" s="167" t="s">
        <v>2113</v>
      </c>
    </row>
    <row r="648" spans="1:3" ht="15" x14ac:dyDescent="0.25">
      <c r="A648" s="167" t="s">
        <v>434</v>
      </c>
      <c r="B648" s="167" t="s">
        <v>435</v>
      </c>
      <c r="C648" s="167" t="s">
        <v>2113</v>
      </c>
    </row>
    <row r="649" spans="1:3" ht="15" x14ac:dyDescent="0.25">
      <c r="A649" s="167" t="s">
        <v>1590</v>
      </c>
      <c r="B649" s="167" t="s">
        <v>501</v>
      </c>
      <c r="C649" s="167" t="s">
        <v>2113</v>
      </c>
    </row>
    <row r="650" spans="1:3" ht="15" x14ac:dyDescent="0.25">
      <c r="A650" s="167" t="s">
        <v>1591</v>
      </c>
      <c r="B650" s="167" t="s">
        <v>1592</v>
      </c>
      <c r="C650" s="167" t="s">
        <v>2113</v>
      </c>
    </row>
    <row r="651" spans="1:3" ht="15" x14ac:dyDescent="0.25">
      <c r="A651" s="167" t="s">
        <v>1593</v>
      </c>
      <c r="B651" s="167" t="s">
        <v>1594</v>
      </c>
      <c r="C651" s="167" t="s">
        <v>2113</v>
      </c>
    </row>
    <row r="652" spans="1:3" ht="15" x14ac:dyDescent="0.25">
      <c r="A652" s="167" t="s">
        <v>1595</v>
      </c>
      <c r="B652" s="167" t="s">
        <v>1596</v>
      </c>
      <c r="C652" s="167" t="s">
        <v>2113</v>
      </c>
    </row>
    <row r="653" spans="1:3" ht="15" x14ac:dyDescent="0.25">
      <c r="A653" s="167" t="s">
        <v>1597</v>
      </c>
      <c r="B653" s="167" t="s">
        <v>1598</v>
      </c>
      <c r="C653" s="167" t="s">
        <v>2113</v>
      </c>
    </row>
    <row r="654" spans="1:3" ht="15" x14ac:dyDescent="0.25">
      <c r="A654" s="167" t="s">
        <v>1599</v>
      </c>
      <c r="B654" s="167" t="s">
        <v>1600</v>
      </c>
      <c r="C654" s="167" t="s">
        <v>2113</v>
      </c>
    </row>
    <row r="655" spans="1:3" ht="15" x14ac:dyDescent="0.25">
      <c r="A655" s="167" t="s">
        <v>1601</v>
      </c>
      <c r="B655" s="167" t="s">
        <v>1602</v>
      </c>
      <c r="C655" s="167" t="s">
        <v>2113</v>
      </c>
    </row>
    <row r="656" spans="1:3" ht="15" x14ac:dyDescent="0.25">
      <c r="A656" s="167" t="s">
        <v>1603</v>
      </c>
      <c r="B656" s="167" t="s">
        <v>1604</v>
      </c>
      <c r="C656" s="167" t="s">
        <v>2113</v>
      </c>
    </row>
    <row r="657" spans="1:3" ht="15" x14ac:dyDescent="0.25">
      <c r="A657" s="167" t="s">
        <v>1605</v>
      </c>
      <c r="B657" s="167" t="s">
        <v>1606</v>
      </c>
      <c r="C657" s="167" t="s">
        <v>2113</v>
      </c>
    </row>
    <row r="658" spans="1:3" ht="15" x14ac:dyDescent="0.25">
      <c r="A658" s="167" t="s">
        <v>1607</v>
      </c>
      <c r="B658" s="167" t="s">
        <v>499</v>
      </c>
      <c r="C658" s="167" t="s">
        <v>2113</v>
      </c>
    </row>
    <row r="659" spans="1:3" ht="15" x14ac:dyDescent="0.25">
      <c r="A659" s="167" t="s">
        <v>1608</v>
      </c>
      <c r="B659" s="167" t="s">
        <v>1609</v>
      </c>
      <c r="C659" s="167" t="s">
        <v>2113</v>
      </c>
    </row>
    <row r="660" spans="1:3" ht="15" x14ac:dyDescent="0.25">
      <c r="A660" s="167" t="s">
        <v>1610</v>
      </c>
      <c r="B660" s="167" t="s">
        <v>1611</v>
      </c>
      <c r="C660" s="167" t="s">
        <v>2113</v>
      </c>
    </row>
    <row r="661" spans="1:3" ht="15" x14ac:dyDescent="0.25">
      <c r="A661" s="167" t="s">
        <v>1612</v>
      </c>
      <c r="B661" s="167" t="s">
        <v>1613</v>
      </c>
      <c r="C661" s="167" t="s">
        <v>2113</v>
      </c>
    </row>
    <row r="662" spans="1:3" ht="15" x14ac:dyDescent="0.25">
      <c r="A662" s="167" t="s">
        <v>1614</v>
      </c>
      <c r="B662" s="167" t="s">
        <v>1615</v>
      </c>
      <c r="C662" s="167" t="s">
        <v>2113</v>
      </c>
    </row>
    <row r="663" spans="1:3" ht="15" x14ac:dyDescent="0.25">
      <c r="A663" s="167" t="s">
        <v>1616</v>
      </c>
      <c r="B663" s="167" t="s">
        <v>1617</v>
      </c>
      <c r="C663" s="167" t="s">
        <v>2113</v>
      </c>
    </row>
    <row r="664" spans="1:3" ht="15" x14ac:dyDescent="0.25">
      <c r="A664" s="167" t="s">
        <v>1618</v>
      </c>
      <c r="B664" s="167" t="s">
        <v>533</v>
      </c>
      <c r="C664" s="167" t="s">
        <v>2113</v>
      </c>
    </row>
    <row r="665" spans="1:3" ht="15" x14ac:dyDescent="0.25">
      <c r="A665" s="167" t="s">
        <v>1619</v>
      </c>
      <c r="B665" s="167" t="s">
        <v>1620</v>
      </c>
      <c r="C665" s="167" t="s">
        <v>2115</v>
      </c>
    </row>
    <row r="666" spans="1:3" ht="15" x14ac:dyDescent="0.25">
      <c r="A666" s="167" t="s">
        <v>1621</v>
      </c>
      <c r="B666" s="167" t="s">
        <v>1622</v>
      </c>
      <c r="C666" s="167" t="s">
        <v>2115</v>
      </c>
    </row>
    <row r="667" spans="1:3" ht="15" x14ac:dyDescent="0.25">
      <c r="A667" s="167" t="s">
        <v>1623</v>
      </c>
      <c r="B667" s="167" t="s">
        <v>1624</v>
      </c>
      <c r="C667" s="167" t="s">
        <v>2115</v>
      </c>
    </row>
    <row r="668" spans="1:3" ht="15" x14ac:dyDescent="0.25">
      <c r="A668" s="167" t="s">
        <v>1625</v>
      </c>
      <c r="B668" s="167" t="s">
        <v>1626</v>
      </c>
      <c r="C668" s="167" t="s">
        <v>2115</v>
      </c>
    </row>
    <row r="669" spans="1:3" ht="15" x14ac:dyDescent="0.25">
      <c r="A669" s="167" t="s">
        <v>1627</v>
      </c>
      <c r="B669" s="167" t="s">
        <v>1628</v>
      </c>
      <c r="C669" s="167" t="s">
        <v>2115</v>
      </c>
    </row>
    <row r="670" spans="1:3" ht="15" x14ac:dyDescent="0.25">
      <c r="A670" s="167" t="s">
        <v>1629</v>
      </c>
      <c r="B670" s="167" t="s">
        <v>1630</v>
      </c>
      <c r="C670" s="167" t="s">
        <v>2115</v>
      </c>
    </row>
    <row r="671" spans="1:3" ht="15" x14ac:dyDescent="0.25">
      <c r="A671" s="167" t="s">
        <v>256</v>
      </c>
      <c r="B671" s="167" t="s">
        <v>257</v>
      </c>
      <c r="C671" s="167" t="s">
        <v>2115</v>
      </c>
    </row>
    <row r="672" spans="1:3" ht="15" x14ac:dyDescent="0.25">
      <c r="A672" s="167" t="s">
        <v>1631</v>
      </c>
      <c r="B672" s="167" t="s">
        <v>269</v>
      </c>
      <c r="C672" s="167" t="s">
        <v>2115</v>
      </c>
    </row>
    <row r="673" spans="1:3" ht="15" x14ac:dyDescent="0.25">
      <c r="A673" s="167" t="s">
        <v>1632</v>
      </c>
      <c r="B673" s="167" t="s">
        <v>1633</v>
      </c>
      <c r="C673" s="167" t="s">
        <v>2115</v>
      </c>
    </row>
    <row r="674" spans="1:3" ht="15" x14ac:dyDescent="0.25">
      <c r="A674" s="167" t="s">
        <v>1634</v>
      </c>
      <c r="B674" s="167" t="s">
        <v>1635</v>
      </c>
      <c r="C674" s="167" t="s">
        <v>2115</v>
      </c>
    </row>
    <row r="675" spans="1:3" ht="15" x14ac:dyDescent="0.25">
      <c r="A675" s="167" t="s">
        <v>1636</v>
      </c>
      <c r="B675" s="167" t="s">
        <v>1637</v>
      </c>
      <c r="C675" s="167" t="s">
        <v>2115</v>
      </c>
    </row>
    <row r="676" spans="1:3" ht="15" x14ac:dyDescent="0.25">
      <c r="A676" s="167" t="s">
        <v>1638</v>
      </c>
      <c r="B676" s="167" t="s">
        <v>1639</v>
      </c>
      <c r="C676" s="167" t="s">
        <v>2115</v>
      </c>
    </row>
    <row r="677" spans="1:3" ht="15" x14ac:dyDescent="0.25">
      <c r="A677" s="167" t="s">
        <v>1640</v>
      </c>
      <c r="B677" s="167" t="s">
        <v>274</v>
      </c>
      <c r="C677" s="167" t="s">
        <v>2115</v>
      </c>
    </row>
    <row r="678" spans="1:3" ht="15" x14ac:dyDescent="0.25">
      <c r="A678" s="167" t="s">
        <v>1641</v>
      </c>
      <c r="B678" s="167" t="s">
        <v>1642</v>
      </c>
      <c r="C678" s="167" t="s">
        <v>2115</v>
      </c>
    </row>
    <row r="679" spans="1:3" ht="15" x14ac:dyDescent="0.25">
      <c r="A679" s="167" t="s">
        <v>1643</v>
      </c>
      <c r="B679" s="167" t="s">
        <v>1644</v>
      </c>
      <c r="C679" s="167" t="s">
        <v>2115</v>
      </c>
    </row>
    <row r="680" spans="1:3" ht="15" x14ac:dyDescent="0.25">
      <c r="A680" s="167" t="s">
        <v>408</v>
      </c>
      <c r="B680" s="167" t="s">
        <v>403</v>
      </c>
      <c r="C680" s="167" t="s">
        <v>2113</v>
      </c>
    </row>
    <row r="681" spans="1:3" ht="15" x14ac:dyDescent="0.25">
      <c r="A681" s="167" t="s">
        <v>493</v>
      </c>
      <c r="B681" s="167" t="s">
        <v>494</v>
      </c>
      <c r="C681" s="167" t="s">
        <v>2113</v>
      </c>
    </row>
    <row r="682" spans="1:3" ht="15" x14ac:dyDescent="0.25">
      <c r="A682" s="167" t="s">
        <v>1645</v>
      </c>
      <c r="B682" s="167" t="s">
        <v>1646</v>
      </c>
      <c r="C682" s="167" t="s">
        <v>2113</v>
      </c>
    </row>
    <row r="683" spans="1:3" ht="15" x14ac:dyDescent="0.25">
      <c r="A683" s="167" t="s">
        <v>386</v>
      </c>
      <c r="B683" s="167" t="s">
        <v>387</v>
      </c>
      <c r="C683" s="167" t="s">
        <v>2113</v>
      </c>
    </row>
    <row r="684" spans="1:3" ht="15" x14ac:dyDescent="0.25">
      <c r="A684" s="167" t="s">
        <v>384</v>
      </c>
      <c r="B684" s="167" t="s">
        <v>385</v>
      </c>
      <c r="C684" s="167" t="s">
        <v>2113</v>
      </c>
    </row>
    <row r="685" spans="1:3" ht="15" x14ac:dyDescent="0.25">
      <c r="A685" s="167" t="s">
        <v>1647</v>
      </c>
      <c r="B685" s="167" t="s">
        <v>1648</v>
      </c>
      <c r="C685" s="167" t="s">
        <v>2113</v>
      </c>
    </row>
    <row r="686" spans="1:3" ht="15" x14ac:dyDescent="0.25">
      <c r="A686" s="167" t="s">
        <v>1649</v>
      </c>
      <c r="B686" s="167" t="s">
        <v>507</v>
      </c>
      <c r="C686" s="167" t="s">
        <v>2113</v>
      </c>
    </row>
    <row r="687" spans="1:3" ht="15" x14ac:dyDescent="0.25">
      <c r="A687" s="167" t="s">
        <v>1650</v>
      </c>
      <c r="B687" s="167" t="s">
        <v>516</v>
      </c>
      <c r="C687" s="167" t="s">
        <v>2113</v>
      </c>
    </row>
    <row r="688" spans="1:3" ht="15" x14ac:dyDescent="0.25">
      <c r="A688" s="167" t="s">
        <v>406</v>
      </c>
      <c r="B688" s="167" t="s">
        <v>407</v>
      </c>
      <c r="C688" s="167" t="s">
        <v>2113</v>
      </c>
    </row>
    <row r="689" spans="1:3" ht="15" x14ac:dyDescent="0.25">
      <c r="A689" s="167" t="s">
        <v>1651</v>
      </c>
      <c r="B689" s="167" t="s">
        <v>1652</v>
      </c>
      <c r="C689" s="167" t="s">
        <v>2113</v>
      </c>
    </row>
    <row r="690" spans="1:3" ht="15" x14ac:dyDescent="0.25">
      <c r="A690" s="167" t="s">
        <v>1653</v>
      </c>
      <c r="B690" s="167" t="s">
        <v>1654</v>
      </c>
      <c r="C690" s="167" t="s">
        <v>2113</v>
      </c>
    </row>
    <row r="691" spans="1:3" ht="15" x14ac:dyDescent="0.25">
      <c r="A691" s="167" t="s">
        <v>1655</v>
      </c>
      <c r="B691" s="167" t="s">
        <v>515</v>
      </c>
      <c r="C691" s="167" t="s">
        <v>2113</v>
      </c>
    </row>
    <row r="692" spans="1:3" ht="15" x14ac:dyDescent="0.25">
      <c r="A692" s="167" t="s">
        <v>1656</v>
      </c>
      <c r="B692" s="167" t="s">
        <v>514</v>
      </c>
      <c r="C692" s="167" t="s">
        <v>2113</v>
      </c>
    </row>
    <row r="693" spans="1:3" ht="15" x14ac:dyDescent="0.25">
      <c r="A693" s="167" t="s">
        <v>444</v>
      </c>
      <c r="B693" s="167" t="s">
        <v>445</v>
      </c>
      <c r="C693" s="167" t="s">
        <v>2113</v>
      </c>
    </row>
    <row r="694" spans="1:3" ht="15" x14ac:dyDescent="0.25">
      <c r="A694" s="167" t="s">
        <v>446</v>
      </c>
      <c r="B694" s="167" t="s">
        <v>447</v>
      </c>
      <c r="C694" s="167" t="s">
        <v>2113</v>
      </c>
    </row>
    <row r="695" spans="1:3" ht="15" x14ac:dyDescent="0.25">
      <c r="A695" s="167" t="s">
        <v>448</v>
      </c>
      <c r="B695" s="167" t="s">
        <v>449</v>
      </c>
      <c r="C695" s="167" t="s">
        <v>2113</v>
      </c>
    </row>
    <row r="696" spans="1:3" ht="15" x14ac:dyDescent="0.25">
      <c r="A696" s="167" t="s">
        <v>418</v>
      </c>
      <c r="B696" s="167" t="s">
        <v>419</v>
      </c>
      <c r="C696" s="167" t="s">
        <v>2113</v>
      </c>
    </row>
    <row r="697" spans="1:3" ht="15" x14ac:dyDescent="0.25">
      <c r="A697" s="167" t="s">
        <v>1657</v>
      </c>
      <c r="B697" s="167" t="s">
        <v>399</v>
      </c>
      <c r="C697" s="167" t="s">
        <v>2113</v>
      </c>
    </row>
    <row r="698" spans="1:3" ht="15" x14ac:dyDescent="0.25">
      <c r="A698" s="167" t="s">
        <v>1658</v>
      </c>
      <c r="B698" s="167" t="s">
        <v>1659</v>
      </c>
      <c r="C698" s="167" t="s">
        <v>2113</v>
      </c>
    </row>
    <row r="699" spans="1:3" ht="15" x14ac:dyDescent="0.25">
      <c r="A699" s="167" t="s">
        <v>437</v>
      </c>
      <c r="B699" s="167" t="s">
        <v>438</v>
      </c>
      <c r="C699" s="167" t="s">
        <v>2113</v>
      </c>
    </row>
    <row r="700" spans="1:3" ht="15" x14ac:dyDescent="0.25">
      <c r="A700" s="167" t="s">
        <v>1660</v>
      </c>
      <c r="B700" s="167" t="s">
        <v>1661</v>
      </c>
      <c r="C700" s="167" t="s">
        <v>2113</v>
      </c>
    </row>
    <row r="701" spans="1:3" ht="15" x14ac:dyDescent="0.25">
      <c r="A701" s="167" t="s">
        <v>432</v>
      </c>
      <c r="B701" s="167" t="s">
        <v>433</v>
      </c>
      <c r="C701" s="167" t="s">
        <v>2113</v>
      </c>
    </row>
    <row r="702" spans="1:3" ht="15" x14ac:dyDescent="0.25">
      <c r="A702" s="167" t="s">
        <v>1662</v>
      </c>
      <c r="B702" s="167" t="s">
        <v>1663</v>
      </c>
      <c r="C702" s="167" t="s">
        <v>2113</v>
      </c>
    </row>
    <row r="703" spans="1:3" ht="15" x14ac:dyDescent="0.25">
      <c r="A703" s="167" t="s">
        <v>420</v>
      </c>
      <c r="B703" s="167" t="s">
        <v>421</v>
      </c>
      <c r="C703" s="167" t="s">
        <v>2113</v>
      </c>
    </row>
    <row r="704" spans="1:3" ht="15" x14ac:dyDescent="0.25">
      <c r="A704" s="167" t="s">
        <v>1664</v>
      </c>
      <c r="B704" s="167" t="s">
        <v>1665</v>
      </c>
      <c r="C704" s="167" t="s">
        <v>2115</v>
      </c>
    </row>
    <row r="705" spans="1:3" ht="15" x14ac:dyDescent="0.25">
      <c r="A705" s="167" t="s">
        <v>1666</v>
      </c>
      <c r="B705" s="167" t="s">
        <v>1667</v>
      </c>
      <c r="C705" s="167" t="s">
        <v>2115</v>
      </c>
    </row>
    <row r="706" spans="1:3" ht="15" x14ac:dyDescent="0.25">
      <c r="A706" s="167" t="s">
        <v>1668</v>
      </c>
      <c r="B706" s="167" t="s">
        <v>1669</v>
      </c>
      <c r="C706" s="167" t="s">
        <v>2115</v>
      </c>
    </row>
    <row r="707" spans="1:3" ht="15" x14ac:dyDescent="0.25">
      <c r="A707" s="167" t="s">
        <v>1670</v>
      </c>
      <c r="B707" s="167" t="s">
        <v>1671</v>
      </c>
      <c r="C707" s="167" t="s">
        <v>2115</v>
      </c>
    </row>
    <row r="708" spans="1:3" ht="15" x14ac:dyDescent="0.25">
      <c r="A708" s="167" t="s">
        <v>1672</v>
      </c>
      <c r="B708" s="167" t="s">
        <v>1673</v>
      </c>
      <c r="C708" s="167" t="s">
        <v>2115</v>
      </c>
    </row>
    <row r="709" spans="1:3" ht="15" x14ac:dyDescent="0.25">
      <c r="A709" s="167" t="s">
        <v>1674</v>
      </c>
      <c r="B709" s="167" t="s">
        <v>1675</v>
      </c>
      <c r="C709" s="167" t="s">
        <v>2113</v>
      </c>
    </row>
    <row r="710" spans="1:3" ht="15" x14ac:dyDescent="0.25">
      <c r="A710" s="167" t="s">
        <v>1676</v>
      </c>
      <c r="B710" s="167" t="s">
        <v>397</v>
      </c>
      <c r="C710" s="167" t="s">
        <v>2113</v>
      </c>
    </row>
    <row r="711" spans="1:3" ht="15" x14ac:dyDescent="0.25">
      <c r="A711" s="167" t="s">
        <v>1677</v>
      </c>
      <c r="B711" s="167" t="s">
        <v>1678</v>
      </c>
      <c r="C711" s="167" t="s">
        <v>2113</v>
      </c>
    </row>
    <row r="712" spans="1:3" ht="15" x14ac:dyDescent="0.25">
      <c r="A712" s="167" t="s">
        <v>1679</v>
      </c>
      <c r="B712" s="167" t="s">
        <v>1680</v>
      </c>
      <c r="C712" s="167" t="s">
        <v>2113</v>
      </c>
    </row>
    <row r="713" spans="1:3" ht="15" x14ac:dyDescent="0.25">
      <c r="A713" s="167" t="s">
        <v>1681</v>
      </c>
      <c r="B713" s="167" t="s">
        <v>500</v>
      </c>
      <c r="C713" s="167" t="s">
        <v>2113</v>
      </c>
    </row>
    <row r="714" spans="1:3" ht="15" x14ac:dyDescent="0.25">
      <c r="A714" s="167" t="s">
        <v>1682</v>
      </c>
      <c r="B714" s="167" t="s">
        <v>1683</v>
      </c>
      <c r="C714" s="167" t="s">
        <v>2113</v>
      </c>
    </row>
    <row r="715" spans="1:3" ht="15" x14ac:dyDescent="0.25">
      <c r="A715" s="167" t="s">
        <v>1684</v>
      </c>
      <c r="B715" s="167" t="s">
        <v>1685</v>
      </c>
      <c r="C715" s="167" t="s">
        <v>2113</v>
      </c>
    </row>
    <row r="716" spans="1:3" ht="15" x14ac:dyDescent="0.25">
      <c r="A716" s="167" t="s">
        <v>1686</v>
      </c>
      <c r="B716" s="167" t="s">
        <v>1687</v>
      </c>
      <c r="C716" s="167" t="s">
        <v>2113</v>
      </c>
    </row>
    <row r="717" spans="1:3" ht="15" x14ac:dyDescent="0.25">
      <c r="A717" s="167" t="s">
        <v>1688</v>
      </c>
      <c r="B717" s="167" t="s">
        <v>557</v>
      </c>
      <c r="C717" s="167" t="s">
        <v>2113</v>
      </c>
    </row>
    <row r="718" spans="1:3" ht="15" x14ac:dyDescent="0.25">
      <c r="A718" s="167" t="s">
        <v>1689</v>
      </c>
      <c r="B718" s="167" t="s">
        <v>1690</v>
      </c>
      <c r="C718" s="167" t="s">
        <v>2113</v>
      </c>
    </row>
    <row r="719" spans="1:3" ht="15" x14ac:dyDescent="0.25">
      <c r="A719" s="167" t="s">
        <v>1691</v>
      </c>
      <c r="B719" s="167" t="s">
        <v>1692</v>
      </c>
      <c r="C719" s="167" t="s">
        <v>2113</v>
      </c>
    </row>
    <row r="720" spans="1:3" ht="15" x14ac:dyDescent="0.25">
      <c r="A720" s="167" t="s">
        <v>1693</v>
      </c>
      <c r="B720" s="167" t="s">
        <v>1694</v>
      </c>
      <c r="C720" s="167" t="s">
        <v>2113</v>
      </c>
    </row>
    <row r="721" spans="1:3" ht="15" x14ac:dyDescent="0.25">
      <c r="A721" s="167" t="s">
        <v>1695</v>
      </c>
      <c r="B721" s="167" t="s">
        <v>1696</v>
      </c>
      <c r="C721" s="167" t="s">
        <v>2113</v>
      </c>
    </row>
    <row r="722" spans="1:3" ht="15" x14ac:dyDescent="0.25">
      <c r="A722" s="167" t="s">
        <v>1697</v>
      </c>
      <c r="B722" s="167" t="s">
        <v>1698</v>
      </c>
      <c r="C722" s="167" t="s">
        <v>275</v>
      </c>
    </row>
    <row r="723" spans="1:3" ht="15" x14ac:dyDescent="0.25">
      <c r="A723" s="167" t="s">
        <v>1699</v>
      </c>
      <c r="B723" s="167" t="s">
        <v>1700</v>
      </c>
      <c r="C723" s="167" t="s">
        <v>275</v>
      </c>
    </row>
    <row r="724" spans="1:3" ht="15" x14ac:dyDescent="0.25">
      <c r="A724" s="167" t="s">
        <v>1701</v>
      </c>
      <c r="B724" s="167" t="s">
        <v>276</v>
      </c>
      <c r="C724" s="167" t="s">
        <v>275</v>
      </c>
    </row>
    <row r="725" spans="1:3" ht="15" x14ac:dyDescent="0.25">
      <c r="A725" s="167" t="s">
        <v>1702</v>
      </c>
      <c r="B725" s="167" t="s">
        <v>508</v>
      </c>
      <c r="C725" s="167" t="s">
        <v>2113</v>
      </c>
    </row>
    <row r="726" spans="1:3" ht="15" x14ac:dyDescent="0.25">
      <c r="A726" s="167" t="s">
        <v>1703</v>
      </c>
      <c r="B726" s="167" t="s">
        <v>1704</v>
      </c>
      <c r="C726" s="167" t="s">
        <v>2115</v>
      </c>
    </row>
    <row r="727" spans="1:3" ht="15" x14ac:dyDescent="0.25">
      <c r="A727" s="167" t="s">
        <v>1705</v>
      </c>
      <c r="B727" s="167" t="s">
        <v>1706</v>
      </c>
      <c r="C727" s="167" t="s">
        <v>2115</v>
      </c>
    </row>
    <row r="728" spans="1:3" ht="15" x14ac:dyDescent="0.25">
      <c r="A728" s="167" t="s">
        <v>1707</v>
      </c>
      <c r="B728" s="167" t="s">
        <v>1708</v>
      </c>
      <c r="C728" s="167" t="s">
        <v>2115</v>
      </c>
    </row>
    <row r="729" spans="1:3" ht="15" x14ac:dyDescent="0.25">
      <c r="A729" s="167" t="s">
        <v>1709</v>
      </c>
      <c r="B729" s="167" t="s">
        <v>1710</v>
      </c>
      <c r="C729" s="167" t="s">
        <v>2115</v>
      </c>
    </row>
    <row r="730" spans="1:3" ht="15" x14ac:dyDescent="0.25">
      <c r="A730" s="167" t="s">
        <v>1711</v>
      </c>
      <c r="B730" s="167" t="s">
        <v>1712</v>
      </c>
      <c r="C730" s="167" t="s">
        <v>2115</v>
      </c>
    </row>
    <row r="731" spans="1:3" ht="15" x14ac:dyDescent="0.25">
      <c r="A731" s="167" t="s">
        <v>1713</v>
      </c>
      <c r="B731" s="167" t="s">
        <v>1714</v>
      </c>
      <c r="C731" s="167" t="s">
        <v>2115</v>
      </c>
    </row>
    <row r="732" spans="1:3" ht="15" x14ac:dyDescent="0.25">
      <c r="A732" s="167" t="s">
        <v>1715</v>
      </c>
      <c r="B732" s="167" t="s">
        <v>1716</v>
      </c>
      <c r="C732" s="167" t="s">
        <v>2115</v>
      </c>
    </row>
    <row r="733" spans="1:3" ht="15" x14ac:dyDescent="0.25">
      <c r="A733" s="167" t="s">
        <v>1717</v>
      </c>
      <c r="B733" s="167" t="s">
        <v>1718</v>
      </c>
      <c r="C733" s="167" t="s">
        <v>2115</v>
      </c>
    </row>
    <row r="734" spans="1:3" ht="15" x14ac:dyDescent="0.25">
      <c r="A734" s="167" t="s">
        <v>1719</v>
      </c>
      <c r="B734" s="167" t="s">
        <v>1720</v>
      </c>
      <c r="C734" s="167" t="s">
        <v>2115</v>
      </c>
    </row>
    <row r="735" spans="1:3" ht="15" x14ac:dyDescent="0.25">
      <c r="A735" s="167" t="s">
        <v>1721</v>
      </c>
      <c r="B735" s="167" t="s">
        <v>1722</v>
      </c>
      <c r="C735" s="167" t="s">
        <v>2115</v>
      </c>
    </row>
    <row r="736" spans="1:3" ht="15" x14ac:dyDescent="0.25">
      <c r="A736" s="167" t="s">
        <v>1723</v>
      </c>
      <c r="B736" s="167" t="s">
        <v>1724</v>
      </c>
      <c r="C736" s="167" t="s">
        <v>2115</v>
      </c>
    </row>
    <row r="737" spans="1:3" ht="15" x14ac:dyDescent="0.25">
      <c r="A737" s="167" t="s">
        <v>1725</v>
      </c>
      <c r="B737" s="167" t="s">
        <v>1726</v>
      </c>
      <c r="C737" s="167" t="s">
        <v>2115</v>
      </c>
    </row>
    <row r="738" spans="1:3" ht="15" x14ac:dyDescent="0.25">
      <c r="A738" s="167" t="s">
        <v>279</v>
      </c>
      <c r="B738" s="167" t="s">
        <v>280</v>
      </c>
      <c r="C738" s="167" t="s">
        <v>2115</v>
      </c>
    </row>
    <row r="739" spans="1:3" ht="15" x14ac:dyDescent="0.25">
      <c r="A739" s="167" t="s">
        <v>281</v>
      </c>
      <c r="B739" s="167" t="s">
        <v>282</v>
      </c>
      <c r="C739" s="167" t="s">
        <v>2115</v>
      </c>
    </row>
    <row r="740" spans="1:3" ht="15" x14ac:dyDescent="0.25">
      <c r="A740" s="167" t="s">
        <v>283</v>
      </c>
      <c r="B740" s="167" t="s">
        <v>284</v>
      </c>
      <c r="C740" s="167" t="s">
        <v>2115</v>
      </c>
    </row>
    <row r="741" spans="1:3" ht="15" x14ac:dyDescent="0.25">
      <c r="A741" s="167" t="s">
        <v>285</v>
      </c>
      <c r="B741" s="167" t="s">
        <v>286</v>
      </c>
      <c r="C741" s="167" t="s">
        <v>2115</v>
      </c>
    </row>
    <row r="742" spans="1:3" ht="15" x14ac:dyDescent="0.25">
      <c r="A742" s="167" t="s">
        <v>1727</v>
      </c>
      <c r="B742" s="167" t="s">
        <v>1728</v>
      </c>
      <c r="C742" s="167" t="s">
        <v>2115</v>
      </c>
    </row>
    <row r="743" spans="1:3" ht="15" x14ac:dyDescent="0.25">
      <c r="A743" s="167" t="s">
        <v>287</v>
      </c>
      <c r="B743" s="167" t="s">
        <v>288</v>
      </c>
      <c r="C743" s="167" t="s">
        <v>2115</v>
      </c>
    </row>
    <row r="744" spans="1:3" ht="15" x14ac:dyDescent="0.25">
      <c r="A744" s="167" t="s">
        <v>1729</v>
      </c>
      <c r="B744" s="167" t="s">
        <v>1730</v>
      </c>
      <c r="C744" s="167" t="s">
        <v>2115</v>
      </c>
    </row>
    <row r="745" spans="1:3" ht="15" x14ac:dyDescent="0.25">
      <c r="A745" s="167" t="s">
        <v>1731</v>
      </c>
      <c r="B745" s="167" t="s">
        <v>1732</v>
      </c>
      <c r="C745" s="167" t="s">
        <v>2115</v>
      </c>
    </row>
    <row r="746" spans="1:3" ht="15" x14ac:dyDescent="0.25">
      <c r="A746" s="167" t="s">
        <v>1733</v>
      </c>
      <c r="B746" s="167" t="s">
        <v>1734</v>
      </c>
      <c r="C746" s="167" t="s">
        <v>2115</v>
      </c>
    </row>
    <row r="747" spans="1:3" ht="15" x14ac:dyDescent="0.25">
      <c r="A747" s="167" t="s">
        <v>1735</v>
      </c>
      <c r="B747" s="167" t="s">
        <v>1736</v>
      </c>
      <c r="C747" s="167" t="s">
        <v>2115</v>
      </c>
    </row>
    <row r="748" spans="1:3" ht="15" x14ac:dyDescent="0.25">
      <c r="A748" s="167" t="s">
        <v>289</v>
      </c>
      <c r="B748" s="167" t="s">
        <v>290</v>
      </c>
      <c r="C748" s="167" t="s">
        <v>2115</v>
      </c>
    </row>
    <row r="749" spans="1:3" ht="15" x14ac:dyDescent="0.25">
      <c r="A749" s="167" t="s">
        <v>291</v>
      </c>
      <c r="B749" s="167" t="s">
        <v>292</v>
      </c>
      <c r="C749" s="167" t="s">
        <v>2115</v>
      </c>
    </row>
    <row r="750" spans="1:3" ht="15" x14ac:dyDescent="0.25">
      <c r="A750" s="167" t="s">
        <v>1737</v>
      </c>
      <c r="B750" s="167" t="s">
        <v>277</v>
      </c>
      <c r="C750" s="167" t="s">
        <v>2115</v>
      </c>
    </row>
    <row r="751" spans="1:3" ht="15" x14ac:dyDescent="0.25">
      <c r="A751" s="167" t="s">
        <v>1738</v>
      </c>
      <c r="B751" s="167" t="s">
        <v>278</v>
      </c>
      <c r="C751" s="167" t="s">
        <v>2115</v>
      </c>
    </row>
    <row r="752" spans="1:3" ht="15" x14ac:dyDescent="0.25">
      <c r="A752" s="167" t="s">
        <v>333</v>
      </c>
      <c r="B752" s="167" t="s">
        <v>334</v>
      </c>
      <c r="C752" s="167" t="s">
        <v>2115</v>
      </c>
    </row>
    <row r="753" spans="1:3" ht="15" x14ac:dyDescent="0.25">
      <c r="A753" s="167" t="s">
        <v>335</v>
      </c>
      <c r="B753" s="167" t="s">
        <v>336</v>
      </c>
      <c r="C753" s="167" t="s">
        <v>2115</v>
      </c>
    </row>
    <row r="754" spans="1:3" ht="15" x14ac:dyDescent="0.25">
      <c r="A754" s="167" t="s">
        <v>1739</v>
      </c>
      <c r="B754" s="167" t="s">
        <v>311</v>
      </c>
      <c r="C754" s="167" t="s">
        <v>2115</v>
      </c>
    </row>
    <row r="755" spans="1:3" ht="15" x14ac:dyDescent="0.25">
      <c r="A755" s="167" t="s">
        <v>1740</v>
      </c>
      <c r="B755" s="167" t="s">
        <v>312</v>
      </c>
      <c r="C755" s="167" t="s">
        <v>2115</v>
      </c>
    </row>
    <row r="756" spans="1:3" ht="15" x14ac:dyDescent="0.25">
      <c r="A756" s="167" t="s">
        <v>1741</v>
      </c>
      <c r="B756" s="167" t="s">
        <v>270</v>
      </c>
      <c r="C756" s="167" t="s">
        <v>2115</v>
      </c>
    </row>
    <row r="757" spans="1:3" ht="15" x14ac:dyDescent="0.25">
      <c r="A757" s="167" t="s">
        <v>1742</v>
      </c>
      <c r="B757" s="167" t="s">
        <v>1743</v>
      </c>
      <c r="C757" s="167" t="s">
        <v>2115</v>
      </c>
    </row>
    <row r="758" spans="1:3" ht="15" x14ac:dyDescent="0.25">
      <c r="A758" s="167" t="s">
        <v>1744</v>
      </c>
      <c r="B758" s="167" t="s">
        <v>1745</v>
      </c>
      <c r="C758" s="167" t="s">
        <v>2115</v>
      </c>
    </row>
    <row r="759" spans="1:3" ht="15" x14ac:dyDescent="0.25">
      <c r="A759" s="167" t="s">
        <v>258</v>
      </c>
      <c r="B759" s="167" t="s">
        <v>259</v>
      </c>
      <c r="C759" s="167" t="s">
        <v>2115</v>
      </c>
    </row>
    <row r="760" spans="1:3" ht="15" x14ac:dyDescent="0.25">
      <c r="A760" s="167" t="s">
        <v>260</v>
      </c>
      <c r="B760" s="167" t="s">
        <v>261</v>
      </c>
      <c r="C760" s="167" t="s">
        <v>2115</v>
      </c>
    </row>
    <row r="761" spans="1:3" ht="15" x14ac:dyDescent="0.25">
      <c r="A761" s="167" t="s">
        <v>1746</v>
      </c>
      <c r="B761" s="167" t="s">
        <v>268</v>
      </c>
      <c r="C761" s="167" t="s">
        <v>2115</v>
      </c>
    </row>
    <row r="762" spans="1:3" ht="15" x14ac:dyDescent="0.25">
      <c r="A762" s="167" t="s">
        <v>262</v>
      </c>
      <c r="B762" s="167" t="s">
        <v>263</v>
      </c>
      <c r="C762" s="167" t="s">
        <v>2115</v>
      </c>
    </row>
    <row r="763" spans="1:3" ht="15" x14ac:dyDescent="0.25">
      <c r="A763" s="167" t="s">
        <v>266</v>
      </c>
      <c r="B763" s="167" t="s">
        <v>267</v>
      </c>
      <c r="C763" s="167" t="s">
        <v>2115</v>
      </c>
    </row>
    <row r="764" spans="1:3" ht="15" x14ac:dyDescent="0.25">
      <c r="A764" s="167" t="s">
        <v>1747</v>
      </c>
      <c r="B764" s="167" t="s">
        <v>273</v>
      </c>
      <c r="C764" s="167" t="s">
        <v>2115</v>
      </c>
    </row>
    <row r="765" spans="1:3" ht="15" x14ac:dyDescent="0.25">
      <c r="A765" s="167" t="s">
        <v>1748</v>
      </c>
      <c r="B765" s="167" t="s">
        <v>1749</v>
      </c>
      <c r="C765" s="167" t="s">
        <v>2115</v>
      </c>
    </row>
    <row r="766" spans="1:3" ht="15" x14ac:dyDescent="0.25">
      <c r="A766" s="167" t="s">
        <v>1750</v>
      </c>
      <c r="B766" s="167" t="s">
        <v>1751</v>
      </c>
      <c r="C766" s="167" t="s">
        <v>2115</v>
      </c>
    </row>
    <row r="767" spans="1:3" ht="15" x14ac:dyDescent="0.25">
      <c r="A767" s="167" t="s">
        <v>271</v>
      </c>
      <c r="B767" s="167" t="s">
        <v>272</v>
      </c>
      <c r="C767" s="167" t="s">
        <v>2115</v>
      </c>
    </row>
    <row r="768" spans="1:3" ht="15" x14ac:dyDescent="0.25">
      <c r="A768" s="167" t="s">
        <v>1752</v>
      </c>
      <c r="B768" s="167" t="s">
        <v>1753</v>
      </c>
      <c r="C768" s="167" t="s">
        <v>2115</v>
      </c>
    </row>
    <row r="769" spans="1:3" ht="15" x14ac:dyDescent="0.25">
      <c r="A769" s="167" t="s">
        <v>586</v>
      </c>
      <c r="B769" s="167" t="s">
        <v>587</v>
      </c>
      <c r="C769" s="167" t="s">
        <v>2114</v>
      </c>
    </row>
    <row r="770" spans="1:3" ht="15" x14ac:dyDescent="0.25">
      <c r="A770" s="167" t="s">
        <v>594</v>
      </c>
      <c r="B770" s="167" t="s">
        <v>595</v>
      </c>
      <c r="C770" s="167" t="s">
        <v>2114</v>
      </c>
    </row>
    <row r="771" spans="1:3" ht="15" x14ac:dyDescent="0.25">
      <c r="A771" s="167" t="s">
        <v>1754</v>
      </c>
      <c r="B771" s="167" t="s">
        <v>1755</v>
      </c>
      <c r="C771" s="167" t="s">
        <v>2114</v>
      </c>
    </row>
    <row r="772" spans="1:3" ht="15" x14ac:dyDescent="0.25">
      <c r="A772" s="167" t="s">
        <v>602</v>
      </c>
      <c r="B772" s="167" t="s">
        <v>603</v>
      </c>
      <c r="C772" s="167" t="s">
        <v>2114</v>
      </c>
    </row>
    <row r="773" spans="1:3" ht="15" x14ac:dyDescent="0.25">
      <c r="A773" s="167" t="s">
        <v>1756</v>
      </c>
      <c r="B773" s="167" t="s">
        <v>1757</v>
      </c>
      <c r="C773" s="167" t="s">
        <v>2114</v>
      </c>
    </row>
    <row r="774" spans="1:3" ht="15" x14ac:dyDescent="0.25">
      <c r="A774" s="167" t="s">
        <v>592</v>
      </c>
      <c r="B774" s="167" t="s">
        <v>593</v>
      </c>
      <c r="C774" s="167" t="s">
        <v>2114</v>
      </c>
    </row>
    <row r="775" spans="1:3" ht="15" x14ac:dyDescent="0.25">
      <c r="A775" s="167" t="s">
        <v>590</v>
      </c>
      <c r="B775" s="167" t="s">
        <v>591</v>
      </c>
      <c r="C775" s="167" t="s">
        <v>2114</v>
      </c>
    </row>
    <row r="776" spans="1:3" ht="15" x14ac:dyDescent="0.25">
      <c r="A776" s="167" t="s">
        <v>1758</v>
      </c>
      <c r="B776" s="167" t="s">
        <v>1759</v>
      </c>
      <c r="C776" s="167" t="s">
        <v>2114</v>
      </c>
    </row>
    <row r="777" spans="1:3" ht="15" x14ac:dyDescent="0.25">
      <c r="A777" s="167" t="s">
        <v>1760</v>
      </c>
      <c r="B777" s="167" t="s">
        <v>1761</v>
      </c>
      <c r="C777" s="167" t="s">
        <v>2114</v>
      </c>
    </row>
    <row r="778" spans="1:3" ht="15" x14ac:dyDescent="0.25">
      <c r="A778" s="167" t="s">
        <v>605</v>
      </c>
      <c r="B778" s="167" t="s">
        <v>606</v>
      </c>
      <c r="C778" s="167" t="s">
        <v>2114</v>
      </c>
    </row>
    <row r="779" spans="1:3" ht="15" x14ac:dyDescent="0.25">
      <c r="A779" s="167" t="s">
        <v>1762</v>
      </c>
      <c r="B779" s="167" t="s">
        <v>1763</v>
      </c>
      <c r="C779" s="167" t="s">
        <v>2114</v>
      </c>
    </row>
    <row r="780" spans="1:3" ht="15" x14ac:dyDescent="0.25">
      <c r="A780" s="167" t="s">
        <v>588</v>
      </c>
      <c r="B780" s="167" t="s">
        <v>589</v>
      </c>
      <c r="C780" s="167" t="s">
        <v>2114</v>
      </c>
    </row>
    <row r="781" spans="1:3" ht="15" x14ac:dyDescent="0.25">
      <c r="A781" s="167" t="s">
        <v>1764</v>
      </c>
      <c r="B781" s="167" t="s">
        <v>1765</v>
      </c>
      <c r="C781" s="167" t="s">
        <v>2114</v>
      </c>
    </row>
    <row r="782" spans="1:3" ht="15" x14ac:dyDescent="0.25">
      <c r="A782" s="167" t="s">
        <v>607</v>
      </c>
      <c r="B782" s="167" t="s">
        <v>608</v>
      </c>
      <c r="C782" s="167" t="s">
        <v>2114</v>
      </c>
    </row>
    <row r="783" spans="1:3" ht="15" x14ac:dyDescent="0.25">
      <c r="A783" s="167" t="s">
        <v>596</v>
      </c>
      <c r="B783" s="167" t="s">
        <v>597</v>
      </c>
      <c r="C783" s="167" t="s">
        <v>2114</v>
      </c>
    </row>
    <row r="784" spans="1:3" ht="15" x14ac:dyDescent="0.25">
      <c r="A784" s="167" t="s">
        <v>1766</v>
      </c>
      <c r="B784" s="167" t="s">
        <v>1767</v>
      </c>
      <c r="C784" s="167" t="s">
        <v>2114</v>
      </c>
    </row>
    <row r="785" spans="1:3" ht="15" x14ac:dyDescent="0.25">
      <c r="A785" s="167" t="s">
        <v>600</v>
      </c>
      <c r="B785" s="167" t="s">
        <v>601</v>
      </c>
      <c r="C785" s="167" t="s">
        <v>2114</v>
      </c>
    </row>
    <row r="786" spans="1:3" ht="15" x14ac:dyDescent="0.25">
      <c r="A786" s="167" t="s">
        <v>598</v>
      </c>
      <c r="B786" s="167" t="s">
        <v>599</v>
      </c>
      <c r="C786" s="167" t="s">
        <v>2114</v>
      </c>
    </row>
    <row r="787" spans="1:3" ht="15" x14ac:dyDescent="0.25">
      <c r="A787" s="167" t="s">
        <v>1768</v>
      </c>
      <c r="B787" s="167" t="s">
        <v>1769</v>
      </c>
      <c r="C787" s="167" t="s">
        <v>2114</v>
      </c>
    </row>
    <row r="788" spans="1:3" ht="15" x14ac:dyDescent="0.25">
      <c r="A788" s="167" t="s">
        <v>1770</v>
      </c>
      <c r="B788" s="167" t="s">
        <v>1771</v>
      </c>
      <c r="C788" s="167" t="s">
        <v>2114</v>
      </c>
    </row>
    <row r="789" spans="1:3" ht="15" x14ac:dyDescent="0.25">
      <c r="A789" s="167" t="s">
        <v>1772</v>
      </c>
      <c r="B789" s="167" t="s">
        <v>1773</v>
      </c>
      <c r="C789" s="167" t="s">
        <v>2114</v>
      </c>
    </row>
    <row r="790" spans="1:3" ht="15" x14ac:dyDescent="0.25">
      <c r="A790" s="167" t="s">
        <v>1774</v>
      </c>
      <c r="B790" s="167" t="s">
        <v>1775</v>
      </c>
      <c r="C790" s="167" t="s">
        <v>2114</v>
      </c>
    </row>
    <row r="791" spans="1:3" ht="15" x14ac:dyDescent="0.25">
      <c r="A791" s="167" t="s">
        <v>1776</v>
      </c>
      <c r="B791" s="167" t="s">
        <v>1777</v>
      </c>
      <c r="C791" s="167" t="s">
        <v>2114</v>
      </c>
    </row>
    <row r="792" spans="1:3" ht="15" x14ac:dyDescent="0.25">
      <c r="A792" s="167" t="s">
        <v>1778</v>
      </c>
      <c r="B792" s="167" t="s">
        <v>1779</v>
      </c>
      <c r="C792" s="167" t="s">
        <v>2114</v>
      </c>
    </row>
    <row r="793" spans="1:3" ht="15" x14ac:dyDescent="0.25">
      <c r="A793" s="167" t="s">
        <v>1780</v>
      </c>
      <c r="B793" s="167" t="s">
        <v>1781</v>
      </c>
      <c r="C793" s="167" t="s">
        <v>2114</v>
      </c>
    </row>
    <row r="794" spans="1:3" ht="15" x14ac:dyDescent="0.25">
      <c r="A794" s="167" t="s">
        <v>1782</v>
      </c>
      <c r="B794" s="167" t="s">
        <v>1783</v>
      </c>
      <c r="C794" s="167" t="s">
        <v>2114</v>
      </c>
    </row>
    <row r="795" spans="1:3" ht="15" x14ac:dyDescent="0.25">
      <c r="A795" s="167" t="s">
        <v>1784</v>
      </c>
      <c r="B795" s="167" t="s">
        <v>1785</v>
      </c>
      <c r="C795" s="167" t="s">
        <v>2114</v>
      </c>
    </row>
    <row r="796" spans="1:3" ht="15" x14ac:dyDescent="0.25">
      <c r="A796" s="167" t="s">
        <v>1786</v>
      </c>
      <c r="B796" s="167" t="s">
        <v>1787</v>
      </c>
      <c r="C796" s="167" t="s">
        <v>2114</v>
      </c>
    </row>
    <row r="797" spans="1:3" ht="15" x14ac:dyDescent="0.25">
      <c r="A797" s="167" t="s">
        <v>1788</v>
      </c>
      <c r="B797" s="167" t="s">
        <v>1789</v>
      </c>
      <c r="C797" s="167" t="s">
        <v>2114</v>
      </c>
    </row>
    <row r="798" spans="1:3" ht="15" x14ac:dyDescent="0.25">
      <c r="A798" s="167" t="s">
        <v>1790</v>
      </c>
      <c r="B798" s="167" t="s">
        <v>1791</v>
      </c>
      <c r="C798" s="167" t="s">
        <v>2114</v>
      </c>
    </row>
    <row r="799" spans="1:3" ht="15" x14ac:dyDescent="0.25">
      <c r="A799" s="167" t="s">
        <v>1792</v>
      </c>
      <c r="B799" s="167" t="s">
        <v>1793</v>
      </c>
      <c r="C799" s="167" t="s">
        <v>2114</v>
      </c>
    </row>
    <row r="800" spans="1:3" ht="15" x14ac:dyDescent="0.25">
      <c r="A800" s="167" t="s">
        <v>1794</v>
      </c>
      <c r="B800" s="167" t="s">
        <v>1795</v>
      </c>
      <c r="C800" s="167" t="s">
        <v>2114</v>
      </c>
    </row>
    <row r="801" spans="1:3" ht="15" x14ac:dyDescent="0.25">
      <c r="A801" s="167" t="s">
        <v>1796</v>
      </c>
      <c r="B801" s="167" t="s">
        <v>1797</v>
      </c>
      <c r="C801" s="167" t="s">
        <v>2114</v>
      </c>
    </row>
    <row r="802" spans="1:3" ht="15" x14ac:dyDescent="0.25">
      <c r="A802" s="167" t="s">
        <v>1798</v>
      </c>
      <c r="B802" s="167" t="s">
        <v>1799</v>
      </c>
      <c r="C802" s="167" t="s">
        <v>2114</v>
      </c>
    </row>
    <row r="803" spans="1:3" ht="15" x14ac:dyDescent="0.25">
      <c r="A803" s="167" t="s">
        <v>1800</v>
      </c>
      <c r="B803" s="167" t="s">
        <v>1801</v>
      </c>
      <c r="C803" s="167" t="s">
        <v>2114</v>
      </c>
    </row>
    <row r="804" spans="1:3" ht="15" x14ac:dyDescent="0.25">
      <c r="A804" s="167" t="s">
        <v>1802</v>
      </c>
      <c r="B804" s="167" t="s">
        <v>657</v>
      </c>
      <c r="C804" s="167" t="s">
        <v>2114</v>
      </c>
    </row>
    <row r="805" spans="1:3" ht="15" x14ac:dyDescent="0.25">
      <c r="A805" s="167" t="s">
        <v>1803</v>
      </c>
      <c r="B805" s="167" t="s">
        <v>655</v>
      </c>
      <c r="C805" s="167" t="s">
        <v>2114</v>
      </c>
    </row>
    <row r="806" spans="1:3" ht="15" x14ac:dyDescent="0.25">
      <c r="A806" s="167" t="s">
        <v>1804</v>
      </c>
      <c r="B806" s="167" t="s">
        <v>656</v>
      </c>
      <c r="C806" s="167" t="s">
        <v>2114</v>
      </c>
    </row>
    <row r="807" spans="1:3" ht="15" x14ac:dyDescent="0.25">
      <c r="A807" s="167" t="s">
        <v>653</v>
      </c>
      <c r="B807" s="167" t="s">
        <v>654</v>
      </c>
      <c r="C807" s="167" t="s">
        <v>2114</v>
      </c>
    </row>
    <row r="808" spans="1:3" ht="15" x14ac:dyDescent="0.25">
      <c r="A808" s="167" t="s">
        <v>651</v>
      </c>
      <c r="B808" s="167" t="s">
        <v>652</v>
      </c>
      <c r="C808" s="167" t="s">
        <v>2114</v>
      </c>
    </row>
    <row r="809" spans="1:3" ht="15" x14ac:dyDescent="0.25">
      <c r="A809" s="167" t="s">
        <v>658</v>
      </c>
      <c r="B809" s="167" t="s">
        <v>659</v>
      </c>
      <c r="C809" s="167" t="s">
        <v>2114</v>
      </c>
    </row>
    <row r="810" spans="1:3" ht="15" x14ac:dyDescent="0.25">
      <c r="A810" s="167" t="s">
        <v>649</v>
      </c>
      <c r="B810" s="167" t="s">
        <v>650</v>
      </c>
      <c r="C810" s="167" t="s">
        <v>2114</v>
      </c>
    </row>
    <row r="811" spans="1:3" ht="15" x14ac:dyDescent="0.25">
      <c r="A811" s="167" t="s">
        <v>1805</v>
      </c>
      <c r="B811" s="167" t="s">
        <v>1806</v>
      </c>
      <c r="C811" s="167" t="s">
        <v>2114</v>
      </c>
    </row>
    <row r="812" spans="1:3" ht="15" x14ac:dyDescent="0.25">
      <c r="A812" s="167" t="s">
        <v>1807</v>
      </c>
      <c r="B812" s="167" t="s">
        <v>1808</v>
      </c>
      <c r="C812" s="167" t="s">
        <v>2114</v>
      </c>
    </row>
    <row r="813" spans="1:3" ht="15" x14ac:dyDescent="0.25">
      <c r="A813" s="167" t="s">
        <v>1809</v>
      </c>
      <c r="B813" s="167" t="s">
        <v>1810</v>
      </c>
      <c r="C813" s="167" t="s">
        <v>2114</v>
      </c>
    </row>
    <row r="814" spans="1:3" ht="15" x14ac:dyDescent="0.25">
      <c r="A814" s="167" t="s">
        <v>1811</v>
      </c>
      <c r="B814" s="167" t="s">
        <v>1812</v>
      </c>
      <c r="C814" s="167" t="s">
        <v>2114</v>
      </c>
    </row>
    <row r="815" spans="1:3" ht="15" x14ac:dyDescent="0.25">
      <c r="A815" s="167" t="s">
        <v>1813</v>
      </c>
      <c r="B815" s="167" t="s">
        <v>1814</v>
      </c>
      <c r="C815" s="167" t="s">
        <v>2114</v>
      </c>
    </row>
    <row r="816" spans="1:3" ht="15" x14ac:dyDescent="0.25">
      <c r="A816" s="167" t="s">
        <v>1815</v>
      </c>
      <c r="B816" s="167" t="s">
        <v>1816</v>
      </c>
      <c r="C816" s="167" t="s">
        <v>2114</v>
      </c>
    </row>
    <row r="817" spans="1:3" ht="15" x14ac:dyDescent="0.25">
      <c r="A817" s="167" t="s">
        <v>517</v>
      </c>
      <c r="B817" s="167" t="s">
        <v>518</v>
      </c>
      <c r="C817" s="167" t="s">
        <v>2113</v>
      </c>
    </row>
    <row r="818" spans="1:3" ht="15" x14ac:dyDescent="0.25">
      <c r="A818" s="167" t="s">
        <v>1817</v>
      </c>
      <c r="B818" s="167" t="s">
        <v>1818</v>
      </c>
      <c r="C818" s="167" t="s">
        <v>2113</v>
      </c>
    </row>
    <row r="819" spans="1:3" ht="15" x14ac:dyDescent="0.25">
      <c r="A819" s="167" t="s">
        <v>521</v>
      </c>
      <c r="B819" s="167" t="s">
        <v>522</v>
      </c>
      <c r="C819" s="167" t="s">
        <v>2113</v>
      </c>
    </row>
    <row r="820" spans="1:3" ht="15" x14ac:dyDescent="0.25">
      <c r="A820" s="167" t="s">
        <v>497</v>
      </c>
      <c r="B820" s="167" t="s">
        <v>498</v>
      </c>
      <c r="C820" s="167" t="s">
        <v>2113</v>
      </c>
    </row>
    <row r="821" spans="1:3" ht="15" x14ac:dyDescent="0.25">
      <c r="A821" s="167" t="s">
        <v>519</v>
      </c>
      <c r="B821" s="167" t="s">
        <v>520</v>
      </c>
      <c r="C821" s="167" t="s">
        <v>2113</v>
      </c>
    </row>
    <row r="822" spans="1:3" ht="15" x14ac:dyDescent="0.25">
      <c r="A822" s="167" t="s">
        <v>177</v>
      </c>
      <c r="B822" s="167" t="s">
        <v>178</v>
      </c>
      <c r="C822" s="167" t="s">
        <v>2115</v>
      </c>
    </row>
    <row r="823" spans="1:3" ht="15" x14ac:dyDescent="0.25">
      <c r="A823" s="167" t="s">
        <v>179</v>
      </c>
      <c r="B823" s="167" t="s">
        <v>180</v>
      </c>
      <c r="C823" s="167" t="s">
        <v>2115</v>
      </c>
    </row>
    <row r="824" spans="1:3" ht="15" x14ac:dyDescent="0.25">
      <c r="A824" s="167" t="s">
        <v>1819</v>
      </c>
      <c r="B824" s="167" t="s">
        <v>144</v>
      </c>
      <c r="C824" s="167" t="s">
        <v>2115</v>
      </c>
    </row>
    <row r="825" spans="1:3" ht="15" x14ac:dyDescent="0.25">
      <c r="A825" s="167" t="s">
        <v>1820</v>
      </c>
      <c r="B825" s="167" t="s">
        <v>1821</v>
      </c>
      <c r="C825" s="167" t="s">
        <v>2115</v>
      </c>
    </row>
    <row r="826" spans="1:3" ht="15" x14ac:dyDescent="0.25">
      <c r="A826" s="167" t="s">
        <v>116</v>
      </c>
      <c r="B826" s="167" t="s">
        <v>117</v>
      </c>
      <c r="C826" s="167" t="s">
        <v>2115</v>
      </c>
    </row>
    <row r="827" spans="1:3" ht="15" x14ac:dyDescent="0.25">
      <c r="A827" s="167" t="s">
        <v>118</v>
      </c>
      <c r="B827" s="167" t="s">
        <v>119</v>
      </c>
      <c r="C827" s="167" t="s">
        <v>2115</v>
      </c>
    </row>
    <row r="828" spans="1:3" ht="15" x14ac:dyDescent="0.25">
      <c r="A828" s="167" t="s">
        <v>120</v>
      </c>
      <c r="B828" s="167" t="s">
        <v>121</v>
      </c>
      <c r="C828" s="167" t="s">
        <v>2115</v>
      </c>
    </row>
    <row r="829" spans="1:3" ht="15" x14ac:dyDescent="0.25">
      <c r="A829" s="167" t="s">
        <v>1822</v>
      </c>
      <c r="B829" s="167" t="s">
        <v>1823</v>
      </c>
      <c r="C829" s="167" t="s">
        <v>2115</v>
      </c>
    </row>
    <row r="830" spans="1:3" ht="15" x14ac:dyDescent="0.25">
      <c r="A830" s="167" t="s">
        <v>122</v>
      </c>
      <c r="B830" s="167" t="s">
        <v>123</v>
      </c>
      <c r="C830" s="167" t="s">
        <v>2115</v>
      </c>
    </row>
    <row r="831" spans="1:3" ht="15" x14ac:dyDescent="0.25">
      <c r="A831" s="167" t="s">
        <v>1824</v>
      </c>
      <c r="B831" s="167" t="s">
        <v>114</v>
      </c>
      <c r="C831" s="167" t="s">
        <v>2115</v>
      </c>
    </row>
    <row r="832" spans="1:3" ht="15" x14ac:dyDescent="0.25">
      <c r="A832" s="167" t="s">
        <v>140</v>
      </c>
      <c r="B832" s="167" t="s">
        <v>141</v>
      </c>
      <c r="C832" s="167" t="s">
        <v>2115</v>
      </c>
    </row>
    <row r="833" spans="1:3" ht="15" x14ac:dyDescent="0.25">
      <c r="A833" s="167" t="s">
        <v>111</v>
      </c>
      <c r="B833" s="167" t="s">
        <v>112</v>
      </c>
      <c r="C833" s="167" t="s">
        <v>2115</v>
      </c>
    </row>
    <row r="834" spans="1:3" ht="15" x14ac:dyDescent="0.25">
      <c r="A834" s="167" t="s">
        <v>126</v>
      </c>
      <c r="B834" s="167" t="s">
        <v>127</v>
      </c>
      <c r="C834" s="167" t="s">
        <v>2115</v>
      </c>
    </row>
    <row r="835" spans="1:3" ht="15" x14ac:dyDescent="0.25">
      <c r="A835" s="167" t="s">
        <v>128</v>
      </c>
      <c r="B835" s="167" t="s">
        <v>129</v>
      </c>
      <c r="C835" s="167" t="s">
        <v>2115</v>
      </c>
    </row>
    <row r="836" spans="1:3" ht="15" x14ac:dyDescent="0.25">
      <c r="A836" s="167" t="s">
        <v>1825</v>
      </c>
      <c r="B836" s="167" t="s">
        <v>1826</v>
      </c>
      <c r="C836" s="167" t="s">
        <v>2115</v>
      </c>
    </row>
    <row r="837" spans="1:3" ht="15" x14ac:dyDescent="0.25">
      <c r="A837" s="167" t="s">
        <v>1827</v>
      </c>
      <c r="B837" s="167" t="s">
        <v>1828</v>
      </c>
      <c r="C837" s="167" t="s">
        <v>2115</v>
      </c>
    </row>
    <row r="838" spans="1:3" ht="15" x14ac:dyDescent="0.25">
      <c r="A838" s="167" t="s">
        <v>124</v>
      </c>
      <c r="B838" s="167" t="s">
        <v>125</v>
      </c>
      <c r="C838" s="167" t="s">
        <v>2115</v>
      </c>
    </row>
    <row r="839" spans="1:3" ht="15" x14ac:dyDescent="0.25">
      <c r="A839" s="167" t="s">
        <v>1829</v>
      </c>
      <c r="B839" s="167" t="s">
        <v>1830</v>
      </c>
      <c r="C839" s="167" t="s">
        <v>2115</v>
      </c>
    </row>
    <row r="840" spans="1:3" ht="15" x14ac:dyDescent="0.25">
      <c r="A840" s="167" t="s">
        <v>1831</v>
      </c>
      <c r="B840" s="167" t="s">
        <v>1832</v>
      </c>
      <c r="C840" s="167" t="s">
        <v>2115</v>
      </c>
    </row>
    <row r="841" spans="1:3" ht="15" x14ac:dyDescent="0.25">
      <c r="A841" s="167" t="s">
        <v>1833</v>
      </c>
      <c r="B841" s="167" t="s">
        <v>1834</v>
      </c>
      <c r="C841" s="167" t="s">
        <v>2115</v>
      </c>
    </row>
    <row r="842" spans="1:3" ht="15" x14ac:dyDescent="0.25">
      <c r="A842" s="167" t="s">
        <v>236</v>
      </c>
      <c r="B842" s="167" t="s">
        <v>237</v>
      </c>
      <c r="C842" s="167" t="s">
        <v>2119</v>
      </c>
    </row>
    <row r="843" spans="1:3" ht="15" x14ac:dyDescent="0.25">
      <c r="A843" s="167" t="s">
        <v>226</v>
      </c>
      <c r="B843" s="167" t="s">
        <v>227</v>
      </c>
      <c r="C843" s="167" t="s">
        <v>2119</v>
      </c>
    </row>
    <row r="844" spans="1:3" ht="15" x14ac:dyDescent="0.25">
      <c r="A844" s="167" t="s">
        <v>1835</v>
      </c>
      <c r="B844" s="167" t="s">
        <v>1836</v>
      </c>
      <c r="C844" s="167" t="s">
        <v>2119</v>
      </c>
    </row>
    <row r="845" spans="1:3" ht="15" x14ac:dyDescent="0.25">
      <c r="A845" s="167" t="s">
        <v>1837</v>
      </c>
      <c r="B845" s="167" t="s">
        <v>240</v>
      </c>
      <c r="C845" s="167" t="s">
        <v>2119</v>
      </c>
    </row>
    <row r="846" spans="1:3" ht="15" x14ac:dyDescent="0.25">
      <c r="A846" s="167" t="s">
        <v>228</v>
      </c>
      <c r="B846" s="167" t="s">
        <v>229</v>
      </c>
      <c r="C846" s="167" t="s">
        <v>2119</v>
      </c>
    </row>
    <row r="847" spans="1:3" ht="15" x14ac:dyDescent="0.25">
      <c r="A847" s="167" t="s">
        <v>230</v>
      </c>
      <c r="B847" s="167" t="s">
        <v>231</v>
      </c>
      <c r="C847" s="167" t="s">
        <v>2119</v>
      </c>
    </row>
    <row r="848" spans="1:3" ht="15" x14ac:dyDescent="0.25">
      <c r="A848" s="167" t="s">
        <v>1838</v>
      </c>
      <c r="B848" s="167" t="s">
        <v>1839</v>
      </c>
      <c r="C848" s="167" t="s">
        <v>2119</v>
      </c>
    </row>
    <row r="849" spans="1:3" ht="15" x14ac:dyDescent="0.25">
      <c r="A849" s="167" t="s">
        <v>1840</v>
      </c>
      <c r="B849" s="167" t="s">
        <v>1841</v>
      </c>
      <c r="C849" s="167" t="s">
        <v>2119</v>
      </c>
    </row>
    <row r="850" spans="1:3" ht="15" x14ac:dyDescent="0.25">
      <c r="A850" s="167" t="s">
        <v>183</v>
      </c>
      <c r="B850" s="167" t="s">
        <v>184</v>
      </c>
      <c r="C850" s="167" t="s">
        <v>2115</v>
      </c>
    </row>
    <row r="851" spans="1:3" ht="15" x14ac:dyDescent="0.25">
      <c r="A851" s="167" t="s">
        <v>181</v>
      </c>
      <c r="B851" s="167" t="s">
        <v>182</v>
      </c>
      <c r="C851" s="167" t="s">
        <v>2115</v>
      </c>
    </row>
    <row r="852" spans="1:3" ht="15" x14ac:dyDescent="0.25">
      <c r="A852" s="167" t="s">
        <v>185</v>
      </c>
      <c r="B852" s="167" t="s">
        <v>186</v>
      </c>
      <c r="C852" s="167" t="s">
        <v>2115</v>
      </c>
    </row>
    <row r="853" spans="1:3" ht="15" x14ac:dyDescent="0.25">
      <c r="A853" s="167" t="s">
        <v>187</v>
      </c>
      <c r="B853" s="167" t="s">
        <v>188</v>
      </c>
      <c r="C853" s="167" t="s">
        <v>2115</v>
      </c>
    </row>
    <row r="854" spans="1:3" ht="15" x14ac:dyDescent="0.25">
      <c r="A854" s="167" t="s">
        <v>165</v>
      </c>
      <c r="B854" s="167" t="s">
        <v>166</v>
      </c>
      <c r="C854" s="167" t="s">
        <v>2115</v>
      </c>
    </row>
    <row r="855" spans="1:3" ht="15" x14ac:dyDescent="0.25">
      <c r="A855" s="167" t="s">
        <v>167</v>
      </c>
      <c r="B855" s="167" t="s">
        <v>168</v>
      </c>
      <c r="C855" s="167" t="s">
        <v>2115</v>
      </c>
    </row>
    <row r="856" spans="1:3" ht="15" x14ac:dyDescent="0.25">
      <c r="A856" s="167" t="s">
        <v>209</v>
      </c>
      <c r="B856" s="167" t="s">
        <v>210</v>
      </c>
      <c r="C856" s="167" t="s">
        <v>2115</v>
      </c>
    </row>
    <row r="857" spans="1:3" ht="15" x14ac:dyDescent="0.25">
      <c r="A857" s="167" t="s">
        <v>211</v>
      </c>
      <c r="B857" s="167" t="s">
        <v>212</v>
      </c>
      <c r="C857" s="167" t="s">
        <v>2115</v>
      </c>
    </row>
    <row r="858" spans="1:3" ht="15" x14ac:dyDescent="0.25">
      <c r="A858" s="167" t="s">
        <v>201</v>
      </c>
      <c r="B858" s="167" t="s">
        <v>202</v>
      </c>
      <c r="C858" s="167" t="s">
        <v>2115</v>
      </c>
    </row>
    <row r="859" spans="1:3" ht="15" x14ac:dyDescent="0.25">
      <c r="A859" s="167" t="s">
        <v>203</v>
      </c>
      <c r="B859" s="167" t="s">
        <v>204</v>
      </c>
      <c r="C859" s="167" t="s">
        <v>2115</v>
      </c>
    </row>
    <row r="860" spans="1:3" ht="15" x14ac:dyDescent="0.25">
      <c r="A860" s="167" t="s">
        <v>205</v>
      </c>
      <c r="B860" s="167" t="s">
        <v>206</v>
      </c>
      <c r="C860" s="167" t="s">
        <v>2115</v>
      </c>
    </row>
    <row r="861" spans="1:3" ht="15" x14ac:dyDescent="0.25">
      <c r="A861" s="167" t="s">
        <v>207</v>
      </c>
      <c r="B861" s="167" t="s">
        <v>208</v>
      </c>
      <c r="C861" s="167" t="s">
        <v>2115</v>
      </c>
    </row>
    <row r="862" spans="1:3" ht="15" x14ac:dyDescent="0.25">
      <c r="A862" s="167" t="s">
        <v>197</v>
      </c>
      <c r="B862" s="167" t="s">
        <v>198</v>
      </c>
      <c r="C862" s="167" t="s">
        <v>2115</v>
      </c>
    </row>
    <row r="863" spans="1:3" ht="15" x14ac:dyDescent="0.25">
      <c r="A863" s="167" t="s">
        <v>199</v>
      </c>
      <c r="B863" s="167" t="s">
        <v>200</v>
      </c>
      <c r="C863" s="167" t="s">
        <v>2115</v>
      </c>
    </row>
    <row r="864" spans="1:3" ht="15" x14ac:dyDescent="0.25">
      <c r="A864" s="167" t="s">
        <v>189</v>
      </c>
      <c r="B864" s="167" t="s">
        <v>190</v>
      </c>
      <c r="C864" s="167" t="s">
        <v>2115</v>
      </c>
    </row>
    <row r="865" spans="1:3" ht="15" x14ac:dyDescent="0.25">
      <c r="A865" s="167" t="s">
        <v>191</v>
      </c>
      <c r="B865" s="167" t="s">
        <v>192</v>
      </c>
      <c r="C865" s="167" t="s">
        <v>2115</v>
      </c>
    </row>
    <row r="866" spans="1:3" ht="15" x14ac:dyDescent="0.25">
      <c r="A866" s="167" t="s">
        <v>193</v>
      </c>
      <c r="B866" s="167" t="s">
        <v>194</v>
      </c>
      <c r="C866" s="167" t="s">
        <v>2115</v>
      </c>
    </row>
    <row r="867" spans="1:3" ht="15" x14ac:dyDescent="0.25">
      <c r="A867" s="167" t="s">
        <v>195</v>
      </c>
      <c r="B867" s="167" t="s">
        <v>196</v>
      </c>
      <c r="C867" s="167" t="s">
        <v>2115</v>
      </c>
    </row>
    <row r="868" spans="1:3" ht="15" x14ac:dyDescent="0.25">
      <c r="A868" s="167" t="s">
        <v>1842</v>
      </c>
      <c r="B868" s="167" t="s">
        <v>1843</v>
      </c>
      <c r="C868" s="167" t="s">
        <v>2115</v>
      </c>
    </row>
    <row r="869" spans="1:3" ht="15" x14ac:dyDescent="0.25">
      <c r="A869" s="167" t="s">
        <v>1844</v>
      </c>
      <c r="B869" s="167" t="s">
        <v>1845</v>
      </c>
      <c r="C869" s="167" t="s">
        <v>2115</v>
      </c>
    </row>
    <row r="870" spans="1:3" ht="15" x14ac:dyDescent="0.25">
      <c r="A870" s="167" t="s">
        <v>1846</v>
      </c>
      <c r="B870" s="167" t="s">
        <v>1847</v>
      </c>
      <c r="C870" s="167" t="s">
        <v>2115</v>
      </c>
    </row>
    <row r="871" spans="1:3" ht="15" x14ac:dyDescent="0.25">
      <c r="A871" s="167" t="s">
        <v>338</v>
      </c>
      <c r="B871" s="167" t="s">
        <v>339</v>
      </c>
      <c r="C871" s="167" t="s">
        <v>2115</v>
      </c>
    </row>
    <row r="872" spans="1:3" ht="15" x14ac:dyDescent="0.25">
      <c r="A872" s="167" t="s">
        <v>1848</v>
      </c>
      <c r="B872" s="167" t="s">
        <v>1849</v>
      </c>
      <c r="C872" s="167" t="s">
        <v>2115</v>
      </c>
    </row>
    <row r="873" spans="1:3" ht="15" x14ac:dyDescent="0.25">
      <c r="A873" s="167" t="s">
        <v>293</v>
      </c>
      <c r="B873" s="167" t="s">
        <v>294</v>
      </c>
      <c r="C873" s="167" t="s">
        <v>2115</v>
      </c>
    </row>
    <row r="874" spans="1:3" ht="15" x14ac:dyDescent="0.25">
      <c r="A874" s="167" t="s">
        <v>295</v>
      </c>
      <c r="B874" s="167" t="s">
        <v>296</v>
      </c>
      <c r="C874" s="167" t="s">
        <v>2115</v>
      </c>
    </row>
    <row r="875" spans="1:3" ht="15" x14ac:dyDescent="0.25">
      <c r="A875" s="167" t="s">
        <v>297</v>
      </c>
      <c r="B875" s="167" t="s">
        <v>298</v>
      </c>
      <c r="C875" s="167" t="s">
        <v>2115</v>
      </c>
    </row>
    <row r="876" spans="1:3" ht="15" x14ac:dyDescent="0.25">
      <c r="A876" s="167" t="s">
        <v>299</v>
      </c>
      <c r="B876" s="167" t="s">
        <v>300</v>
      </c>
      <c r="C876" s="167" t="s">
        <v>2115</v>
      </c>
    </row>
    <row r="877" spans="1:3" ht="15" x14ac:dyDescent="0.25">
      <c r="A877" s="167" t="s">
        <v>1850</v>
      </c>
      <c r="B877" s="167" t="s">
        <v>1851</v>
      </c>
      <c r="C877" s="167" t="s">
        <v>2115</v>
      </c>
    </row>
    <row r="878" spans="1:3" ht="15" x14ac:dyDescent="0.25">
      <c r="A878" s="167" t="s">
        <v>1852</v>
      </c>
      <c r="B878" s="167" t="s">
        <v>1853</v>
      </c>
      <c r="C878" s="167" t="s">
        <v>2115</v>
      </c>
    </row>
    <row r="879" spans="1:3" ht="15" x14ac:dyDescent="0.25">
      <c r="A879" s="167" t="s">
        <v>301</v>
      </c>
      <c r="B879" s="167" t="s">
        <v>302</v>
      </c>
      <c r="C879" s="167" t="s">
        <v>2115</v>
      </c>
    </row>
    <row r="880" spans="1:3" ht="15" x14ac:dyDescent="0.25">
      <c r="A880" s="167" t="s">
        <v>331</v>
      </c>
      <c r="B880" s="167" t="s">
        <v>332</v>
      </c>
      <c r="C880" s="167" t="s">
        <v>2115</v>
      </c>
    </row>
    <row r="881" spans="1:3" ht="15" x14ac:dyDescent="0.25">
      <c r="A881" s="167" t="s">
        <v>323</v>
      </c>
      <c r="B881" s="167" t="s">
        <v>324</v>
      </c>
      <c r="C881" s="167" t="s">
        <v>2115</v>
      </c>
    </row>
    <row r="882" spans="1:3" ht="15" x14ac:dyDescent="0.25">
      <c r="A882" s="167" t="s">
        <v>325</v>
      </c>
      <c r="B882" s="167" t="s">
        <v>326</v>
      </c>
      <c r="C882" s="167" t="s">
        <v>2115</v>
      </c>
    </row>
    <row r="883" spans="1:3" ht="15" x14ac:dyDescent="0.25">
      <c r="A883" s="167" t="s">
        <v>327</v>
      </c>
      <c r="B883" s="167" t="s">
        <v>328</v>
      </c>
      <c r="C883" s="167" t="s">
        <v>2115</v>
      </c>
    </row>
    <row r="884" spans="1:3" ht="15" x14ac:dyDescent="0.25">
      <c r="A884" s="167" t="s">
        <v>329</v>
      </c>
      <c r="B884" s="167" t="s">
        <v>330</v>
      </c>
      <c r="C884" s="167" t="s">
        <v>2115</v>
      </c>
    </row>
    <row r="885" spans="1:3" ht="15" x14ac:dyDescent="0.25">
      <c r="A885" s="167" t="s">
        <v>303</v>
      </c>
      <c r="B885" s="167" t="s">
        <v>304</v>
      </c>
      <c r="C885" s="167" t="s">
        <v>2115</v>
      </c>
    </row>
    <row r="886" spans="1:3" ht="15" x14ac:dyDescent="0.25">
      <c r="A886" s="167" t="s">
        <v>1854</v>
      </c>
      <c r="B886" s="167" t="s">
        <v>309</v>
      </c>
      <c r="C886" s="167" t="s">
        <v>2115</v>
      </c>
    </row>
    <row r="887" spans="1:3" ht="15" x14ac:dyDescent="0.25">
      <c r="A887" s="167" t="s">
        <v>1855</v>
      </c>
      <c r="B887" s="167" t="s">
        <v>310</v>
      </c>
      <c r="C887" s="167" t="s">
        <v>2115</v>
      </c>
    </row>
    <row r="888" spans="1:3" ht="15" x14ac:dyDescent="0.25">
      <c r="A888" s="167" t="s">
        <v>319</v>
      </c>
      <c r="B888" s="167" t="s">
        <v>320</v>
      </c>
      <c r="C888" s="167" t="s">
        <v>2115</v>
      </c>
    </row>
    <row r="889" spans="1:3" ht="15" x14ac:dyDescent="0.25">
      <c r="A889" s="167" t="s">
        <v>321</v>
      </c>
      <c r="B889" s="167" t="s">
        <v>322</v>
      </c>
      <c r="C889" s="167" t="s">
        <v>2115</v>
      </c>
    </row>
    <row r="890" spans="1:3" ht="15" x14ac:dyDescent="0.25">
      <c r="A890" s="167" t="s">
        <v>305</v>
      </c>
      <c r="B890" s="167" t="s">
        <v>306</v>
      </c>
      <c r="C890" s="167" t="s">
        <v>2115</v>
      </c>
    </row>
    <row r="891" spans="1:3" ht="15" x14ac:dyDescent="0.25">
      <c r="A891" s="167" t="s">
        <v>307</v>
      </c>
      <c r="B891" s="167" t="s">
        <v>308</v>
      </c>
      <c r="C891" s="167" t="s">
        <v>2115</v>
      </c>
    </row>
    <row r="892" spans="1:3" ht="15" x14ac:dyDescent="0.25">
      <c r="A892" s="167" t="s">
        <v>315</v>
      </c>
      <c r="B892" s="167" t="s">
        <v>316</v>
      </c>
      <c r="C892" s="167" t="s">
        <v>2115</v>
      </c>
    </row>
    <row r="893" spans="1:3" ht="15" x14ac:dyDescent="0.25">
      <c r="A893" s="167" t="s">
        <v>317</v>
      </c>
      <c r="B893" s="167" t="s">
        <v>318</v>
      </c>
      <c r="C893" s="167" t="s">
        <v>2115</v>
      </c>
    </row>
    <row r="894" spans="1:3" ht="15" x14ac:dyDescent="0.25">
      <c r="A894" s="167" t="s">
        <v>1856</v>
      </c>
      <c r="B894" s="167" t="s">
        <v>1730</v>
      </c>
      <c r="C894" s="167" t="s">
        <v>2115</v>
      </c>
    </row>
    <row r="895" spans="1:3" ht="15" x14ac:dyDescent="0.25">
      <c r="A895" s="167" t="s">
        <v>1857</v>
      </c>
      <c r="B895" s="167" t="s">
        <v>1732</v>
      </c>
      <c r="C895" s="167" t="s">
        <v>2115</v>
      </c>
    </row>
    <row r="896" spans="1:3" ht="15" x14ac:dyDescent="0.25">
      <c r="A896" s="167" t="s">
        <v>1858</v>
      </c>
      <c r="B896" s="167" t="s">
        <v>1859</v>
      </c>
      <c r="C896" s="167" t="s">
        <v>2115</v>
      </c>
    </row>
    <row r="897" spans="1:3" ht="15" x14ac:dyDescent="0.25">
      <c r="A897" s="167" t="s">
        <v>1860</v>
      </c>
      <c r="B897" s="167" t="s">
        <v>1861</v>
      </c>
      <c r="C897" s="167" t="s">
        <v>2115</v>
      </c>
    </row>
    <row r="898" spans="1:3" ht="15" x14ac:dyDescent="0.25">
      <c r="A898" s="167" t="s">
        <v>251</v>
      </c>
      <c r="B898" s="167" t="s">
        <v>252</v>
      </c>
      <c r="C898" s="167" t="s">
        <v>2119</v>
      </c>
    </row>
    <row r="899" spans="1:3" ht="15" x14ac:dyDescent="0.25">
      <c r="A899" s="167" t="s">
        <v>1862</v>
      </c>
      <c r="B899" s="167" t="s">
        <v>1863</v>
      </c>
      <c r="C899" s="167" t="s">
        <v>2115</v>
      </c>
    </row>
    <row r="900" spans="1:3" ht="15" x14ac:dyDescent="0.25">
      <c r="A900" s="167" t="s">
        <v>264</v>
      </c>
      <c r="B900" s="167" t="s">
        <v>265</v>
      </c>
      <c r="C900" s="167" t="s">
        <v>2115</v>
      </c>
    </row>
    <row r="901" spans="1:3" ht="15" x14ac:dyDescent="0.25">
      <c r="A901" s="167" t="s">
        <v>254</v>
      </c>
      <c r="B901" s="167" t="s">
        <v>255</v>
      </c>
      <c r="C901" s="167" t="s">
        <v>2115</v>
      </c>
    </row>
    <row r="902" spans="1:3" ht="15" x14ac:dyDescent="0.25">
      <c r="A902" s="167" t="s">
        <v>1864</v>
      </c>
      <c r="B902" s="167" t="s">
        <v>1865</v>
      </c>
      <c r="C902" s="167" t="s">
        <v>2115</v>
      </c>
    </row>
    <row r="903" spans="1:3" ht="15" x14ac:dyDescent="0.25">
      <c r="A903" s="167" t="s">
        <v>1866</v>
      </c>
      <c r="B903" s="167" t="s">
        <v>1867</v>
      </c>
      <c r="C903" s="167" t="s">
        <v>2115</v>
      </c>
    </row>
    <row r="904" spans="1:3" ht="15" x14ac:dyDescent="0.25">
      <c r="A904" s="167" t="s">
        <v>1868</v>
      </c>
      <c r="B904" s="167" t="s">
        <v>1869</v>
      </c>
      <c r="C904" s="167" t="s">
        <v>2115</v>
      </c>
    </row>
    <row r="905" spans="1:3" ht="15" x14ac:dyDescent="0.25">
      <c r="A905" s="167" t="s">
        <v>1870</v>
      </c>
      <c r="B905" s="167" t="s">
        <v>1871</v>
      </c>
      <c r="C905" s="167" t="s">
        <v>2115</v>
      </c>
    </row>
    <row r="906" spans="1:3" ht="15" x14ac:dyDescent="0.25">
      <c r="A906" s="167" t="s">
        <v>1872</v>
      </c>
      <c r="B906" s="167" t="s">
        <v>1873</v>
      </c>
      <c r="C906" s="167" t="s">
        <v>2115</v>
      </c>
    </row>
    <row r="907" spans="1:3" ht="15" x14ac:dyDescent="0.25">
      <c r="A907" s="167" t="s">
        <v>1874</v>
      </c>
      <c r="B907" s="167" t="s">
        <v>1875</v>
      </c>
      <c r="C907" s="167" t="s">
        <v>2115</v>
      </c>
    </row>
    <row r="908" spans="1:3" ht="15" x14ac:dyDescent="0.25">
      <c r="A908" s="167" t="s">
        <v>1876</v>
      </c>
      <c r="B908" s="167" t="s">
        <v>110</v>
      </c>
      <c r="C908" s="167" t="s">
        <v>2115</v>
      </c>
    </row>
    <row r="909" spans="1:3" ht="15" x14ac:dyDescent="0.25">
      <c r="A909" s="167" t="s">
        <v>1877</v>
      </c>
      <c r="B909" s="167" t="s">
        <v>1878</v>
      </c>
      <c r="C909" s="167" t="s">
        <v>2115</v>
      </c>
    </row>
    <row r="910" spans="1:3" ht="15" x14ac:dyDescent="0.25">
      <c r="A910" s="167" t="s">
        <v>1879</v>
      </c>
      <c r="B910" s="167" t="s">
        <v>1880</v>
      </c>
      <c r="C910" s="167" t="s">
        <v>2115</v>
      </c>
    </row>
    <row r="911" spans="1:3" ht="15" x14ac:dyDescent="0.25">
      <c r="A911" s="167" t="s">
        <v>1881</v>
      </c>
      <c r="B911" s="167" t="s">
        <v>1882</v>
      </c>
      <c r="C911" s="167" t="s">
        <v>2115</v>
      </c>
    </row>
    <row r="912" spans="1:3" ht="15" x14ac:dyDescent="0.25">
      <c r="A912" s="167" t="s">
        <v>1883</v>
      </c>
      <c r="B912" s="167" t="s">
        <v>1884</v>
      </c>
      <c r="C912" s="167" t="s">
        <v>2115</v>
      </c>
    </row>
    <row r="913" spans="1:3" ht="15" x14ac:dyDescent="0.25">
      <c r="A913" s="167" t="s">
        <v>1885</v>
      </c>
      <c r="B913" s="167" t="s">
        <v>1886</v>
      </c>
      <c r="C913" s="167" t="s">
        <v>2115</v>
      </c>
    </row>
    <row r="914" spans="1:3" ht="15" x14ac:dyDescent="0.25">
      <c r="A914" s="167" t="s">
        <v>130</v>
      </c>
      <c r="B914" s="167" t="s">
        <v>131</v>
      </c>
      <c r="C914" s="167" t="s">
        <v>2115</v>
      </c>
    </row>
    <row r="915" spans="1:3" ht="15" x14ac:dyDescent="0.25">
      <c r="A915" s="167" t="s">
        <v>1887</v>
      </c>
      <c r="B915" s="167" t="s">
        <v>115</v>
      </c>
      <c r="C915" s="167" t="s">
        <v>2115</v>
      </c>
    </row>
    <row r="916" spans="1:3" ht="15" x14ac:dyDescent="0.25">
      <c r="A916" s="167" t="s">
        <v>1888</v>
      </c>
      <c r="B916" s="167" t="s">
        <v>1889</v>
      </c>
      <c r="C916" s="167" t="s">
        <v>2115</v>
      </c>
    </row>
    <row r="917" spans="1:3" ht="15" x14ac:dyDescent="0.25">
      <c r="A917" s="167" t="s">
        <v>132</v>
      </c>
      <c r="B917" s="167" t="s">
        <v>133</v>
      </c>
      <c r="C917" s="167" t="s">
        <v>2115</v>
      </c>
    </row>
    <row r="918" spans="1:3" ht="15" x14ac:dyDescent="0.25">
      <c r="A918" s="167" t="s">
        <v>134</v>
      </c>
      <c r="B918" s="167" t="s">
        <v>135</v>
      </c>
      <c r="C918" s="167" t="s">
        <v>2115</v>
      </c>
    </row>
    <row r="919" spans="1:3" ht="15" x14ac:dyDescent="0.25">
      <c r="A919" s="167" t="s">
        <v>136</v>
      </c>
      <c r="B919" s="167" t="s">
        <v>137</v>
      </c>
      <c r="C919" s="167" t="s">
        <v>2115</v>
      </c>
    </row>
    <row r="920" spans="1:3" ht="15" x14ac:dyDescent="0.25">
      <c r="A920" s="167" t="s">
        <v>1890</v>
      </c>
      <c r="B920" s="167" t="s">
        <v>1830</v>
      </c>
      <c r="C920" s="167" t="s">
        <v>2115</v>
      </c>
    </row>
    <row r="921" spans="1:3" ht="15" x14ac:dyDescent="0.25">
      <c r="A921" s="167" t="s">
        <v>1891</v>
      </c>
      <c r="B921" s="167" t="s">
        <v>113</v>
      </c>
      <c r="C921" s="167" t="s">
        <v>2115</v>
      </c>
    </row>
    <row r="922" spans="1:3" ht="15" x14ac:dyDescent="0.25">
      <c r="A922" s="167" t="s">
        <v>1892</v>
      </c>
      <c r="B922" s="167" t="s">
        <v>1893</v>
      </c>
      <c r="C922" s="167" t="s">
        <v>2115</v>
      </c>
    </row>
    <row r="923" spans="1:3" ht="15" x14ac:dyDescent="0.25">
      <c r="A923" s="167" t="s">
        <v>1894</v>
      </c>
      <c r="B923" s="167" t="s">
        <v>1895</v>
      </c>
      <c r="C923" s="167" t="s">
        <v>2115</v>
      </c>
    </row>
    <row r="924" spans="1:3" ht="15" x14ac:dyDescent="0.25">
      <c r="A924" s="167" t="s">
        <v>142</v>
      </c>
      <c r="B924" s="167" t="s">
        <v>143</v>
      </c>
      <c r="C924" s="167" t="s">
        <v>2115</v>
      </c>
    </row>
    <row r="925" spans="1:3" ht="15" x14ac:dyDescent="0.25">
      <c r="A925" s="167" t="s">
        <v>1896</v>
      </c>
      <c r="B925" s="167" t="s">
        <v>1897</v>
      </c>
      <c r="C925" s="167" t="s">
        <v>2115</v>
      </c>
    </row>
    <row r="926" spans="1:3" ht="15" x14ac:dyDescent="0.25">
      <c r="A926" s="167" t="s">
        <v>138</v>
      </c>
      <c r="B926" s="167" t="s">
        <v>139</v>
      </c>
      <c r="C926" s="167" t="s">
        <v>2115</v>
      </c>
    </row>
    <row r="927" spans="1:3" ht="15" x14ac:dyDescent="0.25">
      <c r="A927" s="167" t="s">
        <v>1898</v>
      </c>
      <c r="B927" s="167" t="s">
        <v>1899</v>
      </c>
      <c r="C927" s="167" t="s">
        <v>2115</v>
      </c>
    </row>
    <row r="928" spans="1:3" ht="15" x14ac:dyDescent="0.25">
      <c r="A928" s="167" t="s">
        <v>1900</v>
      </c>
      <c r="B928" s="167" t="s">
        <v>1901</v>
      </c>
      <c r="C928" s="167" t="s">
        <v>2119</v>
      </c>
    </row>
    <row r="929" spans="1:3" ht="15" x14ac:dyDescent="0.25">
      <c r="A929" s="167" t="s">
        <v>1902</v>
      </c>
      <c r="B929" s="167" t="s">
        <v>225</v>
      </c>
      <c r="C929" s="167" t="s">
        <v>2119</v>
      </c>
    </row>
    <row r="930" spans="1:3" ht="15" x14ac:dyDescent="0.25">
      <c r="A930" s="167" t="s">
        <v>1903</v>
      </c>
      <c r="B930" s="167" t="s">
        <v>1904</v>
      </c>
      <c r="C930" s="167" t="s">
        <v>2119</v>
      </c>
    </row>
    <row r="931" spans="1:3" ht="15" x14ac:dyDescent="0.25">
      <c r="A931" s="167" t="s">
        <v>1230</v>
      </c>
      <c r="B931" s="167" t="s">
        <v>1905</v>
      </c>
      <c r="C931" s="167" t="s">
        <v>2119</v>
      </c>
    </row>
    <row r="932" spans="1:3" ht="15" x14ac:dyDescent="0.25">
      <c r="A932" s="167" t="s">
        <v>1231</v>
      </c>
      <c r="B932" s="167" t="s">
        <v>1906</v>
      </c>
      <c r="C932" s="167" t="s">
        <v>2119</v>
      </c>
    </row>
    <row r="933" spans="1:3" ht="15" x14ac:dyDescent="0.25">
      <c r="A933" s="167" t="s">
        <v>1907</v>
      </c>
      <c r="B933" s="167" t="s">
        <v>1908</v>
      </c>
      <c r="C933" s="167" t="s">
        <v>2119</v>
      </c>
    </row>
    <row r="934" spans="1:3" ht="15" x14ac:dyDescent="0.25">
      <c r="A934" s="167" t="s">
        <v>1909</v>
      </c>
      <c r="B934" s="167" t="s">
        <v>1910</v>
      </c>
      <c r="C934" s="167" t="s">
        <v>2119</v>
      </c>
    </row>
    <row r="935" spans="1:3" ht="15" x14ac:dyDescent="0.25">
      <c r="A935" s="167" t="s">
        <v>1911</v>
      </c>
      <c r="B935" s="167" t="s">
        <v>1912</v>
      </c>
      <c r="C935" s="167" t="s">
        <v>2119</v>
      </c>
    </row>
    <row r="936" spans="1:3" ht="15" x14ac:dyDescent="0.25">
      <c r="A936" s="167" t="s">
        <v>1913</v>
      </c>
      <c r="B936" s="167" t="s">
        <v>1914</v>
      </c>
      <c r="C936" s="167" t="s">
        <v>2119</v>
      </c>
    </row>
    <row r="937" spans="1:3" ht="15" x14ac:dyDescent="0.25">
      <c r="A937" s="167" t="s">
        <v>1915</v>
      </c>
      <c r="B937" s="167" t="s">
        <v>250</v>
      </c>
      <c r="C937" s="167" t="s">
        <v>2119</v>
      </c>
    </row>
    <row r="938" spans="1:3" ht="15" x14ac:dyDescent="0.25">
      <c r="A938" s="167" t="s">
        <v>234</v>
      </c>
      <c r="B938" s="167" t="s">
        <v>235</v>
      </c>
      <c r="C938" s="167" t="s">
        <v>2119</v>
      </c>
    </row>
    <row r="939" spans="1:3" ht="15" x14ac:dyDescent="0.25">
      <c r="A939" s="167" t="s">
        <v>1916</v>
      </c>
      <c r="B939" s="167" t="s">
        <v>1917</v>
      </c>
      <c r="C939" s="167" t="s">
        <v>2119</v>
      </c>
    </row>
    <row r="940" spans="1:3" ht="15" x14ac:dyDescent="0.25">
      <c r="A940" s="167" t="s">
        <v>1918</v>
      </c>
      <c r="B940" s="167" t="s">
        <v>1919</v>
      </c>
      <c r="C940" s="167" t="s">
        <v>2119</v>
      </c>
    </row>
    <row r="941" spans="1:3" ht="15" x14ac:dyDescent="0.25">
      <c r="A941" s="167" t="s">
        <v>1920</v>
      </c>
      <c r="B941" s="167" t="s">
        <v>1921</v>
      </c>
      <c r="C941" s="167" t="s">
        <v>2119</v>
      </c>
    </row>
    <row r="942" spans="1:3" ht="15" x14ac:dyDescent="0.25">
      <c r="A942" s="167" t="s">
        <v>1922</v>
      </c>
      <c r="B942" s="167" t="s">
        <v>1923</v>
      </c>
      <c r="C942" s="167" t="s">
        <v>2119</v>
      </c>
    </row>
    <row r="943" spans="1:3" ht="15" x14ac:dyDescent="0.25">
      <c r="A943" s="167" t="s">
        <v>1924</v>
      </c>
      <c r="B943" s="167" t="s">
        <v>222</v>
      </c>
      <c r="C943" s="167" t="s">
        <v>2119</v>
      </c>
    </row>
    <row r="944" spans="1:3" ht="15" x14ac:dyDescent="0.25">
      <c r="A944" s="167" t="s">
        <v>1925</v>
      </c>
      <c r="B944" s="167" t="s">
        <v>1926</v>
      </c>
      <c r="C944" s="167" t="s">
        <v>2119</v>
      </c>
    </row>
    <row r="945" spans="1:3" ht="15" x14ac:dyDescent="0.25">
      <c r="A945" s="167" t="s">
        <v>1229</v>
      </c>
      <c r="B945" s="167" t="s">
        <v>1927</v>
      </c>
      <c r="C945" s="167" t="s">
        <v>2119</v>
      </c>
    </row>
    <row r="946" spans="1:3" ht="15" x14ac:dyDescent="0.25">
      <c r="A946" s="167" t="s">
        <v>1928</v>
      </c>
      <c r="B946" s="167" t="s">
        <v>243</v>
      </c>
      <c r="C946" s="167" t="s">
        <v>2119</v>
      </c>
    </row>
    <row r="947" spans="1:3" ht="15" x14ac:dyDescent="0.25">
      <c r="A947" s="167" t="s">
        <v>1929</v>
      </c>
      <c r="B947" s="167" t="s">
        <v>244</v>
      </c>
      <c r="C947" s="167" t="s">
        <v>2119</v>
      </c>
    </row>
    <row r="948" spans="1:3" ht="15" x14ac:dyDescent="0.25">
      <c r="A948" s="167" t="s">
        <v>1930</v>
      </c>
      <c r="B948" s="167" t="s">
        <v>1931</v>
      </c>
      <c r="C948" s="167" t="s">
        <v>2119</v>
      </c>
    </row>
    <row r="949" spans="1:3" ht="15" x14ac:dyDescent="0.25">
      <c r="A949" s="167" t="s">
        <v>1932</v>
      </c>
      <c r="B949" s="167" t="s">
        <v>224</v>
      </c>
      <c r="C949" s="167" t="s">
        <v>2119</v>
      </c>
    </row>
    <row r="950" spans="1:3" ht="15" x14ac:dyDescent="0.25">
      <c r="A950" s="167" t="s">
        <v>1933</v>
      </c>
      <c r="B950" s="167" t="s">
        <v>223</v>
      </c>
      <c r="C950" s="167" t="s">
        <v>2119</v>
      </c>
    </row>
    <row r="951" spans="1:3" ht="15" x14ac:dyDescent="0.25">
      <c r="A951" s="167" t="s">
        <v>221</v>
      </c>
      <c r="B951" s="167" t="s">
        <v>1934</v>
      </c>
      <c r="C951" s="167" t="s">
        <v>2119</v>
      </c>
    </row>
    <row r="952" spans="1:3" ht="15" x14ac:dyDescent="0.25">
      <c r="A952" s="167" t="s">
        <v>1935</v>
      </c>
      <c r="B952" s="167" t="s">
        <v>1839</v>
      </c>
      <c r="C952" s="167" t="s">
        <v>2119</v>
      </c>
    </row>
    <row r="953" spans="1:3" ht="15" x14ac:dyDescent="0.25">
      <c r="A953" s="167" t="s">
        <v>1936</v>
      </c>
      <c r="B953" s="167" t="s">
        <v>1937</v>
      </c>
      <c r="C953" s="167" t="s">
        <v>2119</v>
      </c>
    </row>
    <row r="954" spans="1:3" ht="15" x14ac:dyDescent="0.25">
      <c r="A954" s="167" t="s">
        <v>245</v>
      </c>
      <c r="B954" s="167" t="s">
        <v>246</v>
      </c>
      <c r="C954" s="167" t="s">
        <v>2119</v>
      </c>
    </row>
    <row r="955" spans="1:3" ht="15" x14ac:dyDescent="0.25">
      <c r="A955" s="167" t="s">
        <v>1938</v>
      </c>
      <c r="B955" s="167" t="s">
        <v>241</v>
      </c>
      <c r="C955" s="167" t="s">
        <v>2119</v>
      </c>
    </row>
    <row r="956" spans="1:3" ht="15" x14ac:dyDescent="0.25">
      <c r="A956" s="167" t="s">
        <v>247</v>
      </c>
      <c r="B956" s="167" t="s">
        <v>248</v>
      </c>
      <c r="C956" s="167" t="s">
        <v>2119</v>
      </c>
    </row>
    <row r="957" spans="1:3" ht="15" x14ac:dyDescent="0.25">
      <c r="A957" s="167" t="s">
        <v>1939</v>
      </c>
      <c r="B957" s="167" t="s">
        <v>238</v>
      </c>
      <c r="C957" s="167" t="s">
        <v>2119</v>
      </c>
    </row>
    <row r="958" spans="1:3" ht="15" x14ac:dyDescent="0.25">
      <c r="A958" s="167" t="s">
        <v>1940</v>
      </c>
      <c r="B958" s="167" t="s">
        <v>1941</v>
      </c>
      <c r="C958" s="167" t="s">
        <v>2119</v>
      </c>
    </row>
    <row r="959" spans="1:3" ht="15" x14ac:dyDescent="0.25">
      <c r="A959" s="167" t="s">
        <v>1942</v>
      </c>
      <c r="B959" s="167" t="s">
        <v>1943</v>
      </c>
      <c r="C959" s="167" t="s">
        <v>2119</v>
      </c>
    </row>
    <row r="960" spans="1:3" ht="15" x14ac:dyDescent="0.25">
      <c r="A960" s="167" t="s">
        <v>232</v>
      </c>
      <c r="B960" s="167" t="s">
        <v>233</v>
      </c>
      <c r="C960" s="167" t="s">
        <v>2119</v>
      </c>
    </row>
    <row r="961" spans="1:3" ht="15" x14ac:dyDescent="0.25">
      <c r="A961" s="167" t="s">
        <v>145</v>
      </c>
      <c r="B961" s="167" t="s">
        <v>146</v>
      </c>
      <c r="C961" s="167" t="s">
        <v>2115</v>
      </c>
    </row>
    <row r="962" spans="1:3" ht="15" x14ac:dyDescent="0.25">
      <c r="A962" s="167" t="s">
        <v>147</v>
      </c>
      <c r="B962" s="167" t="s">
        <v>148</v>
      </c>
      <c r="C962" s="167" t="s">
        <v>2115</v>
      </c>
    </row>
    <row r="963" spans="1:3" ht="15" x14ac:dyDescent="0.25">
      <c r="A963" s="167" t="s">
        <v>149</v>
      </c>
      <c r="B963" s="167" t="s">
        <v>150</v>
      </c>
      <c r="C963" s="167" t="s">
        <v>2115</v>
      </c>
    </row>
    <row r="964" spans="1:3" ht="15" x14ac:dyDescent="0.25">
      <c r="A964" s="167" t="s">
        <v>151</v>
      </c>
      <c r="B964" s="167" t="s">
        <v>152</v>
      </c>
      <c r="C964" s="167" t="s">
        <v>2115</v>
      </c>
    </row>
    <row r="965" spans="1:3" ht="15" x14ac:dyDescent="0.25">
      <c r="A965" s="167" t="s">
        <v>1944</v>
      </c>
      <c r="B965" s="167" t="s">
        <v>1945</v>
      </c>
      <c r="C965" s="167" t="s">
        <v>2115</v>
      </c>
    </row>
    <row r="966" spans="1:3" ht="15" x14ac:dyDescent="0.25">
      <c r="A966" s="167" t="s">
        <v>1946</v>
      </c>
      <c r="B966" s="167" t="s">
        <v>1947</v>
      </c>
      <c r="C966" s="167" t="s">
        <v>2115</v>
      </c>
    </row>
    <row r="967" spans="1:3" ht="15" x14ac:dyDescent="0.25">
      <c r="A967" s="167" t="s">
        <v>153</v>
      </c>
      <c r="B967" s="167" t="s">
        <v>154</v>
      </c>
      <c r="C967" s="167" t="s">
        <v>2115</v>
      </c>
    </row>
    <row r="968" spans="1:3" ht="15" x14ac:dyDescent="0.25">
      <c r="A968" s="167" t="s">
        <v>155</v>
      </c>
      <c r="B968" s="167" t="s">
        <v>156</v>
      </c>
      <c r="C968" s="167" t="s">
        <v>2115</v>
      </c>
    </row>
    <row r="969" spans="1:3" ht="15" x14ac:dyDescent="0.25">
      <c r="A969" s="167" t="s">
        <v>157</v>
      </c>
      <c r="B969" s="167" t="s">
        <v>158</v>
      </c>
      <c r="C969" s="167" t="s">
        <v>2115</v>
      </c>
    </row>
    <row r="970" spans="1:3" ht="15" x14ac:dyDescent="0.25">
      <c r="A970" s="167" t="s">
        <v>159</v>
      </c>
      <c r="B970" s="167" t="s">
        <v>160</v>
      </c>
      <c r="C970" s="167" t="s">
        <v>2115</v>
      </c>
    </row>
    <row r="971" spans="1:3" ht="15" x14ac:dyDescent="0.25">
      <c r="A971" s="167" t="s">
        <v>173</v>
      </c>
      <c r="B971" s="167" t="s">
        <v>174</v>
      </c>
      <c r="C971" s="167" t="s">
        <v>2115</v>
      </c>
    </row>
    <row r="972" spans="1:3" ht="15" x14ac:dyDescent="0.25">
      <c r="A972" s="167" t="s">
        <v>175</v>
      </c>
      <c r="B972" s="167" t="s">
        <v>176</v>
      </c>
      <c r="C972" s="167" t="s">
        <v>2115</v>
      </c>
    </row>
    <row r="973" spans="1:3" ht="15" x14ac:dyDescent="0.25">
      <c r="A973" s="167" t="s">
        <v>161</v>
      </c>
      <c r="B973" s="167" t="s">
        <v>162</v>
      </c>
      <c r="C973" s="167" t="s">
        <v>2115</v>
      </c>
    </row>
    <row r="974" spans="1:3" ht="15" x14ac:dyDescent="0.25">
      <c r="A974" s="167" t="s">
        <v>163</v>
      </c>
      <c r="B974" s="167" t="s">
        <v>164</v>
      </c>
      <c r="C974" s="167" t="s">
        <v>2115</v>
      </c>
    </row>
    <row r="975" spans="1:3" ht="15" x14ac:dyDescent="0.25">
      <c r="A975" s="167" t="s">
        <v>169</v>
      </c>
      <c r="B975" s="167" t="s">
        <v>170</v>
      </c>
      <c r="C975" s="167" t="s">
        <v>2115</v>
      </c>
    </row>
    <row r="976" spans="1:3" ht="15" x14ac:dyDescent="0.25">
      <c r="A976" s="167" t="s">
        <v>171</v>
      </c>
      <c r="B976" s="167" t="s">
        <v>172</v>
      </c>
      <c r="C976" s="167" t="s">
        <v>2115</v>
      </c>
    </row>
    <row r="977" spans="1:3" ht="15" x14ac:dyDescent="0.25">
      <c r="A977" s="167" t="s">
        <v>340</v>
      </c>
      <c r="B977" s="167" t="s">
        <v>341</v>
      </c>
      <c r="C977" s="167" t="s">
        <v>2115</v>
      </c>
    </row>
    <row r="978" spans="1:3" ht="15" x14ac:dyDescent="0.25">
      <c r="A978" s="167" t="s">
        <v>1948</v>
      </c>
      <c r="B978" s="167" t="s">
        <v>1949</v>
      </c>
      <c r="C978" s="167" t="s">
        <v>2115</v>
      </c>
    </row>
    <row r="979" spans="1:3" ht="15" x14ac:dyDescent="0.25">
      <c r="A979" s="167" t="s">
        <v>342</v>
      </c>
      <c r="B979" s="167" t="s">
        <v>343</v>
      </c>
      <c r="C979" s="167" t="s">
        <v>2115</v>
      </c>
    </row>
    <row r="980" spans="1:3" ht="15" x14ac:dyDescent="0.25">
      <c r="A980" s="167" t="s">
        <v>1950</v>
      </c>
      <c r="B980" s="167" t="s">
        <v>1951</v>
      </c>
      <c r="C980" s="167" t="s">
        <v>2115</v>
      </c>
    </row>
    <row r="981" spans="1:3" ht="15" x14ac:dyDescent="0.25">
      <c r="A981" s="167" t="s">
        <v>344</v>
      </c>
      <c r="B981" s="167" t="s">
        <v>345</v>
      </c>
      <c r="C981" s="167" t="s">
        <v>2115</v>
      </c>
    </row>
    <row r="982" spans="1:3" ht="15" x14ac:dyDescent="0.25">
      <c r="A982" s="167" t="s">
        <v>346</v>
      </c>
      <c r="B982" s="167" t="s">
        <v>347</v>
      </c>
      <c r="C982" s="167" t="s">
        <v>2115</v>
      </c>
    </row>
    <row r="983" spans="1:3" ht="15" x14ac:dyDescent="0.25">
      <c r="A983" s="167" t="s">
        <v>1952</v>
      </c>
      <c r="B983" s="167" t="s">
        <v>1953</v>
      </c>
      <c r="C983" s="167" t="s">
        <v>2115</v>
      </c>
    </row>
    <row r="984" spans="1:3" ht="15" x14ac:dyDescent="0.25">
      <c r="A984" s="167" t="s">
        <v>1954</v>
      </c>
      <c r="B984" s="167" t="s">
        <v>362</v>
      </c>
      <c r="C984" s="167" t="s">
        <v>2115</v>
      </c>
    </row>
    <row r="985" spans="1:3" ht="15" x14ac:dyDescent="0.25">
      <c r="A985" s="167" t="s">
        <v>1955</v>
      </c>
      <c r="B985" s="167" t="s">
        <v>363</v>
      </c>
      <c r="C985" s="167" t="s">
        <v>2115</v>
      </c>
    </row>
    <row r="986" spans="1:3" ht="15" x14ac:dyDescent="0.25">
      <c r="A986" s="167" t="s">
        <v>1956</v>
      </c>
      <c r="B986" s="167" t="s">
        <v>370</v>
      </c>
      <c r="C986" s="167" t="s">
        <v>2115</v>
      </c>
    </row>
    <row r="987" spans="1:3" ht="15" x14ac:dyDescent="0.25">
      <c r="A987" s="167" t="s">
        <v>1957</v>
      </c>
      <c r="B987" s="167" t="s">
        <v>364</v>
      </c>
      <c r="C987" s="167" t="s">
        <v>2115</v>
      </c>
    </row>
    <row r="988" spans="1:3" ht="15" x14ac:dyDescent="0.25">
      <c r="A988" s="167" t="s">
        <v>1958</v>
      </c>
      <c r="B988" s="167" t="s">
        <v>359</v>
      </c>
      <c r="C988" s="167" t="s">
        <v>2115</v>
      </c>
    </row>
    <row r="989" spans="1:3" ht="15" x14ac:dyDescent="0.25">
      <c r="A989" s="167" t="s">
        <v>1959</v>
      </c>
      <c r="B989" s="167" t="s">
        <v>360</v>
      </c>
      <c r="C989" s="167" t="s">
        <v>2115</v>
      </c>
    </row>
    <row r="990" spans="1:3" ht="15" x14ac:dyDescent="0.25">
      <c r="A990" s="167" t="s">
        <v>1960</v>
      </c>
      <c r="B990" s="167" t="s">
        <v>348</v>
      </c>
      <c r="C990" s="167" t="s">
        <v>2115</v>
      </c>
    </row>
    <row r="991" spans="1:3" ht="15" x14ac:dyDescent="0.25">
      <c r="A991" s="167" t="s">
        <v>1961</v>
      </c>
      <c r="B991" s="167" t="s">
        <v>365</v>
      </c>
      <c r="C991" s="167" t="s">
        <v>2115</v>
      </c>
    </row>
    <row r="992" spans="1:3" ht="15" x14ac:dyDescent="0.25">
      <c r="A992" s="167" t="s">
        <v>1962</v>
      </c>
      <c r="B992" s="167" t="s">
        <v>366</v>
      </c>
      <c r="C992" s="167" t="s">
        <v>2115</v>
      </c>
    </row>
    <row r="993" spans="1:3" ht="15" x14ac:dyDescent="0.25">
      <c r="A993" s="167" t="s">
        <v>1963</v>
      </c>
      <c r="B993" s="167" t="s">
        <v>350</v>
      </c>
      <c r="C993" s="167" t="s">
        <v>2115</v>
      </c>
    </row>
    <row r="994" spans="1:3" ht="15" x14ac:dyDescent="0.25">
      <c r="A994" s="167" t="s">
        <v>1964</v>
      </c>
      <c r="B994" s="167" t="s">
        <v>351</v>
      </c>
      <c r="C994" s="167" t="s">
        <v>2115</v>
      </c>
    </row>
    <row r="995" spans="1:3" ht="15" x14ac:dyDescent="0.25">
      <c r="A995" s="167" t="s">
        <v>1965</v>
      </c>
      <c r="B995" s="167" t="s">
        <v>371</v>
      </c>
      <c r="C995" s="167" t="s">
        <v>2115</v>
      </c>
    </row>
    <row r="996" spans="1:3" ht="15" x14ac:dyDescent="0.25">
      <c r="A996" s="167" t="s">
        <v>1966</v>
      </c>
      <c r="B996" s="167" t="s">
        <v>352</v>
      </c>
      <c r="C996" s="167" t="s">
        <v>2115</v>
      </c>
    </row>
    <row r="997" spans="1:3" ht="15" x14ac:dyDescent="0.25">
      <c r="A997" s="167" t="s">
        <v>1967</v>
      </c>
      <c r="B997" s="167" t="s">
        <v>353</v>
      </c>
      <c r="C997" s="167" t="s">
        <v>2115</v>
      </c>
    </row>
    <row r="998" spans="1:3" ht="15" x14ac:dyDescent="0.25">
      <c r="A998" s="167" t="s">
        <v>1968</v>
      </c>
      <c r="B998" s="167" t="s">
        <v>354</v>
      </c>
      <c r="C998" s="167" t="s">
        <v>2115</v>
      </c>
    </row>
    <row r="999" spans="1:3" ht="15" x14ac:dyDescent="0.25">
      <c r="A999" s="167" t="s">
        <v>1969</v>
      </c>
      <c r="B999" s="167" t="s">
        <v>355</v>
      </c>
      <c r="C999" s="167" t="s">
        <v>2115</v>
      </c>
    </row>
    <row r="1000" spans="1:3" ht="15" x14ac:dyDescent="0.25">
      <c r="A1000" s="167" t="s">
        <v>1970</v>
      </c>
      <c r="B1000" s="167" t="s">
        <v>357</v>
      </c>
      <c r="C1000" s="167" t="s">
        <v>2115</v>
      </c>
    </row>
    <row r="1001" spans="1:3" ht="15" x14ac:dyDescent="0.25">
      <c r="A1001" s="167" t="s">
        <v>1971</v>
      </c>
      <c r="B1001" s="167" t="s">
        <v>367</v>
      </c>
      <c r="C1001" s="167" t="s">
        <v>2115</v>
      </c>
    </row>
    <row r="1002" spans="1:3" ht="15" x14ac:dyDescent="0.25">
      <c r="A1002" s="167" t="s">
        <v>1972</v>
      </c>
      <c r="B1002" s="167" t="s">
        <v>361</v>
      </c>
      <c r="C1002" s="167" t="s">
        <v>2115</v>
      </c>
    </row>
    <row r="1003" spans="1:3" ht="15" x14ac:dyDescent="0.25">
      <c r="A1003" s="167" t="s">
        <v>1973</v>
      </c>
      <c r="B1003" s="167" t="s">
        <v>349</v>
      </c>
      <c r="C1003" s="167" t="s">
        <v>2115</v>
      </c>
    </row>
    <row r="1004" spans="1:3" ht="15" x14ac:dyDescent="0.25">
      <c r="A1004" s="167" t="s">
        <v>1974</v>
      </c>
      <c r="B1004" s="167" t="s">
        <v>356</v>
      </c>
      <c r="C1004" s="167" t="s">
        <v>2115</v>
      </c>
    </row>
    <row r="1005" spans="1:3" ht="15" x14ac:dyDescent="0.25">
      <c r="A1005" s="167" t="s">
        <v>1975</v>
      </c>
      <c r="B1005" s="167" t="s">
        <v>358</v>
      </c>
      <c r="C1005" s="167" t="s">
        <v>2115</v>
      </c>
    </row>
    <row r="1006" spans="1:3" ht="15" x14ac:dyDescent="0.25">
      <c r="A1006" s="167" t="s">
        <v>1976</v>
      </c>
      <c r="B1006" s="167" t="s">
        <v>249</v>
      </c>
      <c r="C1006" s="167" t="s">
        <v>2119</v>
      </c>
    </row>
    <row r="1007" spans="1:3" ht="15" x14ac:dyDescent="0.25">
      <c r="A1007" s="167" t="s">
        <v>1977</v>
      </c>
      <c r="B1007" s="167" t="s">
        <v>242</v>
      </c>
      <c r="C1007" s="167" t="s">
        <v>2119</v>
      </c>
    </row>
    <row r="1008" spans="1:3" ht="15" x14ac:dyDescent="0.25">
      <c r="A1008" s="167" t="s">
        <v>1978</v>
      </c>
      <c r="B1008" s="167" t="s">
        <v>253</v>
      </c>
      <c r="C1008" s="167" t="s">
        <v>2119</v>
      </c>
    </row>
    <row r="1009" spans="1:3" ht="15" x14ac:dyDescent="0.25">
      <c r="A1009" s="167" t="s">
        <v>1979</v>
      </c>
      <c r="B1009" s="167" t="s">
        <v>239</v>
      </c>
      <c r="C1009" s="167" t="s">
        <v>2119</v>
      </c>
    </row>
    <row r="1010" spans="1:3" ht="15" x14ac:dyDescent="0.25">
      <c r="A1010" s="167" t="s">
        <v>213</v>
      </c>
      <c r="B1010" s="167" t="s">
        <v>214</v>
      </c>
      <c r="C1010" s="167" t="s">
        <v>2119</v>
      </c>
    </row>
    <row r="1011" spans="1:3" ht="15" x14ac:dyDescent="0.25">
      <c r="A1011" s="167" t="s">
        <v>215</v>
      </c>
      <c r="B1011" s="167" t="s">
        <v>216</v>
      </c>
      <c r="C1011" s="167" t="s">
        <v>2119</v>
      </c>
    </row>
    <row r="1012" spans="1:3" ht="15" x14ac:dyDescent="0.25">
      <c r="A1012" s="167" t="s">
        <v>217</v>
      </c>
      <c r="B1012" s="167" t="s">
        <v>218</v>
      </c>
      <c r="C1012" s="167" t="s">
        <v>2119</v>
      </c>
    </row>
    <row r="1013" spans="1:3" ht="15" x14ac:dyDescent="0.25">
      <c r="A1013" s="167" t="s">
        <v>219</v>
      </c>
      <c r="B1013" s="167" t="s">
        <v>220</v>
      </c>
      <c r="C1013" s="167" t="s">
        <v>2119</v>
      </c>
    </row>
    <row r="1014" spans="1:3" ht="15" x14ac:dyDescent="0.25">
      <c r="A1014" s="167" t="s">
        <v>1224</v>
      </c>
      <c r="B1014" s="167" t="s">
        <v>31</v>
      </c>
      <c r="C1014" s="167" t="s">
        <v>2120</v>
      </c>
    </row>
    <row r="1015" spans="1:3" ht="15" x14ac:dyDescent="0.25">
      <c r="A1015" s="167" t="s">
        <v>1980</v>
      </c>
      <c r="B1015" s="167" t="s">
        <v>32</v>
      </c>
      <c r="C1015" s="167" t="s">
        <v>2120</v>
      </c>
    </row>
    <row r="1016" spans="1:3" ht="15" x14ac:dyDescent="0.25">
      <c r="A1016" s="167" t="s">
        <v>1981</v>
      </c>
      <c r="B1016" s="167" t="s">
        <v>33</v>
      </c>
      <c r="C1016" s="167" t="s">
        <v>2120</v>
      </c>
    </row>
    <row r="1017" spans="1:3" ht="15" x14ac:dyDescent="0.25">
      <c r="A1017" s="167" t="s">
        <v>1982</v>
      </c>
      <c r="B1017" s="167" t="s">
        <v>34</v>
      </c>
      <c r="C1017" s="167" t="s">
        <v>2120</v>
      </c>
    </row>
    <row r="1018" spans="1:3" ht="15" x14ac:dyDescent="0.25">
      <c r="A1018" s="167" t="s">
        <v>1983</v>
      </c>
      <c r="B1018" s="167" t="s">
        <v>1984</v>
      </c>
      <c r="C1018" s="167" t="s">
        <v>2120</v>
      </c>
    </row>
    <row r="1019" spans="1:3" ht="15" x14ac:dyDescent="0.25">
      <c r="A1019" s="167" t="s">
        <v>1985</v>
      </c>
      <c r="B1019" s="167" t="s">
        <v>64</v>
      </c>
      <c r="C1019" s="167" t="s">
        <v>2120</v>
      </c>
    </row>
    <row r="1020" spans="1:3" ht="15" x14ac:dyDescent="0.25">
      <c r="A1020" s="167" t="s">
        <v>1986</v>
      </c>
      <c r="B1020" s="167" t="s">
        <v>1987</v>
      </c>
      <c r="C1020" s="167" t="s">
        <v>2120</v>
      </c>
    </row>
    <row r="1021" spans="1:3" ht="15" x14ac:dyDescent="0.25">
      <c r="A1021" s="167" t="s">
        <v>1988</v>
      </c>
      <c r="B1021" s="167" t="s">
        <v>1989</v>
      </c>
      <c r="C1021" s="167" t="s">
        <v>2120</v>
      </c>
    </row>
    <row r="1022" spans="1:3" ht="15" x14ac:dyDescent="0.25">
      <c r="A1022" s="167" t="s">
        <v>1990</v>
      </c>
      <c r="B1022" s="167" t="s">
        <v>1991</v>
      </c>
      <c r="C1022" s="167" t="s">
        <v>2120</v>
      </c>
    </row>
    <row r="1023" spans="1:3" ht="15" x14ac:dyDescent="0.25">
      <c r="A1023" s="167" t="s">
        <v>1992</v>
      </c>
      <c r="B1023" s="167" t="s">
        <v>1993</v>
      </c>
      <c r="C1023" s="167" t="s">
        <v>2120</v>
      </c>
    </row>
    <row r="1024" spans="1:3" ht="15" x14ac:dyDescent="0.25">
      <c r="A1024" s="167" t="s">
        <v>1994</v>
      </c>
      <c r="B1024" s="167" t="s">
        <v>1995</v>
      </c>
      <c r="C1024" s="167" t="s">
        <v>2120</v>
      </c>
    </row>
    <row r="1025" spans="1:3" ht="15" x14ac:dyDescent="0.25">
      <c r="A1025" s="167" t="s">
        <v>1996</v>
      </c>
      <c r="B1025" s="167" t="s">
        <v>28</v>
      </c>
      <c r="C1025" s="167" t="s">
        <v>2120</v>
      </c>
    </row>
    <row r="1026" spans="1:3" ht="15" x14ac:dyDescent="0.25">
      <c r="A1026" s="167" t="s">
        <v>1225</v>
      </c>
      <c r="B1026" s="167" t="s">
        <v>25</v>
      </c>
      <c r="C1026" s="167" t="s">
        <v>2120</v>
      </c>
    </row>
    <row r="1027" spans="1:3" ht="15" x14ac:dyDescent="0.25">
      <c r="A1027" s="167" t="s">
        <v>1226</v>
      </c>
      <c r="B1027" s="167" t="s">
        <v>1997</v>
      </c>
      <c r="C1027" s="167" t="s">
        <v>2120</v>
      </c>
    </row>
    <row r="1028" spans="1:3" ht="15" x14ac:dyDescent="0.25">
      <c r="A1028" s="167" t="s">
        <v>74</v>
      </c>
      <c r="B1028" s="167" t="s">
        <v>75</v>
      </c>
      <c r="C1028" s="167" t="s">
        <v>2120</v>
      </c>
    </row>
    <row r="1029" spans="1:3" ht="15" x14ac:dyDescent="0.25">
      <c r="A1029" s="167" t="s">
        <v>1998</v>
      </c>
      <c r="B1029" s="167" t="s">
        <v>6</v>
      </c>
      <c r="C1029" s="167" t="s">
        <v>4</v>
      </c>
    </row>
    <row r="1030" spans="1:3" ht="15" x14ac:dyDescent="0.25">
      <c r="A1030" s="167" t="s">
        <v>1999</v>
      </c>
      <c r="B1030" s="167" t="s">
        <v>9</v>
      </c>
      <c r="C1030" s="167" t="s">
        <v>4</v>
      </c>
    </row>
    <row r="1031" spans="1:3" ht="15" x14ac:dyDescent="0.25">
      <c r="A1031" s="167" t="s">
        <v>2000</v>
      </c>
      <c r="B1031" s="167" t="s">
        <v>2001</v>
      </c>
      <c r="C1031" s="167" t="s">
        <v>2120</v>
      </c>
    </row>
    <row r="1032" spans="1:3" ht="15" x14ac:dyDescent="0.25">
      <c r="A1032" s="167" t="s">
        <v>2002</v>
      </c>
      <c r="B1032" s="167" t="s">
        <v>15</v>
      </c>
      <c r="C1032" s="167" t="s">
        <v>4</v>
      </c>
    </row>
    <row r="1033" spans="1:3" ht="15" x14ac:dyDescent="0.25">
      <c r="A1033" s="167" t="s">
        <v>2003</v>
      </c>
      <c r="B1033" s="167" t="s">
        <v>16</v>
      </c>
      <c r="C1033" s="167" t="s">
        <v>4</v>
      </c>
    </row>
    <row r="1034" spans="1:3" ht="15" x14ac:dyDescent="0.25">
      <c r="A1034" s="167" t="s">
        <v>2004</v>
      </c>
      <c r="B1034" s="167" t="s">
        <v>35</v>
      </c>
      <c r="C1034" s="167" t="s">
        <v>2120</v>
      </c>
    </row>
    <row r="1035" spans="1:3" ht="15" x14ac:dyDescent="0.25">
      <c r="A1035" s="167" t="s">
        <v>76</v>
      </c>
      <c r="B1035" s="167" t="s">
        <v>77</v>
      </c>
      <c r="C1035" s="167" t="s">
        <v>2120</v>
      </c>
    </row>
    <row r="1036" spans="1:3" ht="15" x14ac:dyDescent="0.25">
      <c r="A1036" s="167" t="s">
        <v>2005</v>
      </c>
      <c r="B1036" s="167" t="s">
        <v>10</v>
      </c>
      <c r="C1036" s="167" t="s">
        <v>4</v>
      </c>
    </row>
    <row r="1037" spans="1:3" ht="15" x14ac:dyDescent="0.25">
      <c r="A1037" s="167" t="s">
        <v>80</v>
      </c>
      <c r="B1037" s="167" t="s">
        <v>81</v>
      </c>
      <c r="C1037" s="167" t="s">
        <v>2120</v>
      </c>
    </row>
    <row r="1038" spans="1:3" ht="15" x14ac:dyDescent="0.25">
      <c r="A1038" s="167" t="s">
        <v>82</v>
      </c>
      <c r="B1038" s="167" t="s">
        <v>83</v>
      </c>
      <c r="C1038" s="167" t="s">
        <v>2120</v>
      </c>
    </row>
    <row r="1039" spans="1:3" ht="15" x14ac:dyDescent="0.25">
      <c r="A1039" s="167" t="s">
        <v>2006</v>
      </c>
      <c r="B1039" s="167" t="s">
        <v>62</v>
      </c>
      <c r="C1039" s="167" t="s">
        <v>2120</v>
      </c>
    </row>
    <row r="1040" spans="1:3" ht="15" x14ac:dyDescent="0.25">
      <c r="A1040" s="167" t="s">
        <v>2007</v>
      </c>
      <c r="B1040" s="167" t="s">
        <v>63</v>
      </c>
      <c r="C1040" s="167" t="s">
        <v>2120</v>
      </c>
    </row>
    <row r="1041" spans="1:3" ht="15" x14ac:dyDescent="0.25">
      <c r="A1041" s="167" t="s">
        <v>2008</v>
      </c>
      <c r="B1041" s="167" t="s">
        <v>2009</v>
      </c>
      <c r="C1041" s="167" t="s">
        <v>2120</v>
      </c>
    </row>
    <row r="1042" spans="1:3" ht="15" x14ac:dyDescent="0.25">
      <c r="A1042" s="167" t="s">
        <v>2010</v>
      </c>
      <c r="B1042" s="167" t="s">
        <v>67</v>
      </c>
      <c r="C1042" s="167" t="s">
        <v>2120</v>
      </c>
    </row>
    <row r="1043" spans="1:3" ht="15" x14ac:dyDescent="0.25">
      <c r="A1043" s="167" t="s">
        <v>2011</v>
      </c>
      <c r="B1043" s="167" t="s">
        <v>2012</v>
      </c>
      <c r="C1043" s="167" t="s">
        <v>2120</v>
      </c>
    </row>
    <row r="1044" spans="1:3" ht="15" x14ac:dyDescent="0.25">
      <c r="A1044" s="167" t="s">
        <v>2013</v>
      </c>
      <c r="B1044" s="167" t="s">
        <v>2014</v>
      </c>
      <c r="C1044" s="167" t="s">
        <v>2120</v>
      </c>
    </row>
    <row r="1045" spans="1:3" ht="15" x14ac:dyDescent="0.25">
      <c r="A1045" s="167" t="s">
        <v>2015</v>
      </c>
      <c r="B1045" s="167" t="s">
        <v>5</v>
      </c>
      <c r="C1045" s="167" t="s">
        <v>4</v>
      </c>
    </row>
    <row r="1046" spans="1:3" ht="15" x14ac:dyDescent="0.25">
      <c r="A1046" s="167" t="s">
        <v>2016</v>
      </c>
      <c r="B1046" s="167" t="s">
        <v>2017</v>
      </c>
      <c r="C1046" s="167" t="s">
        <v>2120</v>
      </c>
    </row>
    <row r="1047" spans="1:3" ht="15" x14ac:dyDescent="0.25">
      <c r="A1047" s="167" t="s">
        <v>2018</v>
      </c>
      <c r="B1047" s="167" t="s">
        <v>29</v>
      </c>
      <c r="C1047" s="167" t="s">
        <v>2120</v>
      </c>
    </row>
    <row r="1048" spans="1:3" ht="15" x14ac:dyDescent="0.25">
      <c r="A1048" s="167" t="s">
        <v>1221</v>
      </c>
      <c r="B1048" s="167" t="s">
        <v>69</v>
      </c>
      <c r="C1048" s="167" t="s">
        <v>2120</v>
      </c>
    </row>
    <row r="1049" spans="1:3" ht="15" x14ac:dyDescent="0.25">
      <c r="A1049" s="167" t="s">
        <v>2019</v>
      </c>
      <c r="B1049" s="167" t="s">
        <v>73</v>
      </c>
      <c r="C1049" s="167" t="s">
        <v>2120</v>
      </c>
    </row>
    <row r="1050" spans="1:3" ht="15" x14ac:dyDescent="0.25">
      <c r="A1050" s="167" t="s">
        <v>2020</v>
      </c>
      <c r="B1050" s="167" t="s">
        <v>2021</v>
      </c>
      <c r="C1050" s="167" t="s">
        <v>2120</v>
      </c>
    </row>
    <row r="1051" spans="1:3" ht="15" x14ac:dyDescent="0.25">
      <c r="A1051" s="167" t="s">
        <v>2022</v>
      </c>
      <c r="B1051" s="167" t="s">
        <v>2023</v>
      </c>
      <c r="C1051" s="167" t="s">
        <v>2120</v>
      </c>
    </row>
    <row r="1052" spans="1:3" ht="15" x14ac:dyDescent="0.25">
      <c r="A1052" s="167" t="s">
        <v>2024</v>
      </c>
      <c r="B1052" s="167" t="s">
        <v>2025</v>
      </c>
      <c r="C1052" s="167" t="s">
        <v>2120</v>
      </c>
    </row>
    <row r="1053" spans="1:3" ht="15" x14ac:dyDescent="0.25">
      <c r="A1053" s="167" t="s">
        <v>1222</v>
      </c>
      <c r="B1053" s="167" t="s">
        <v>2026</v>
      </c>
      <c r="C1053" s="167" t="s">
        <v>2120</v>
      </c>
    </row>
    <row r="1054" spans="1:3" ht="15" x14ac:dyDescent="0.25">
      <c r="A1054" s="167" t="s">
        <v>1223</v>
      </c>
      <c r="B1054" s="167" t="s">
        <v>2027</v>
      </c>
      <c r="C1054" s="167" t="s">
        <v>2120</v>
      </c>
    </row>
    <row r="1055" spans="1:3" ht="15" x14ac:dyDescent="0.25">
      <c r="A1055" s="167" t="s">
        <v>2028</v>
      </c>
      <c r="B1055" s="167" t="s">
        <v>2029</v>
      </c>
      <c r="C1055" s="167" t="s">
        <v>2120</v>
      </c>
    </row>
    <row r="1056" spans="1:3" ht="15" x14ac:dyDescent="0.25">
      <c r="A1056" s="167" t="s">
        <v>2030</v>
      </c>
      <c r="B1056" s="167" t="s">
        <v>2031</v>
      </c>
      <c r="C1056" s="167" t="s">
        <v>2120</v>
      </c>
    </row>
    <row r="1057" spans="1:3" ht="15" x14ac:dyDescent="0.25">
      <c r="A1057" s="167" t="s">
        <v>1227</v>
      </c>
      <c r="B1057" s="167" t="s">
        <v>26</v>
      </c>
      <c r="C1057" s="167" t="s">
        <v>2120</v>
      </c>
    </row>
    <row r="1058" spans="1:3" ht="15" x14ac:dyDescent="0.25">
      <c r="A1058" s="167" t="s">
        <v>2032</v>
      </c>
      <c r="B1058" s="167" t="s">
        <v>68</v>
      </c>
      <c r="C1058" s="167" t="s">
        <v>2120</v>
      </c>
    </row>
    <row r="1059" spans="1:3" ht="15" x14ac:dyDescent="0.25">
      <c r="A1059" s="167" t="s">
        <v>2033</v>
      </c>
      <c r="B1059" s="167" t="s">
        <v>43</v>
      </c>
      <c r="C1059" s="167" t="s">
        <v>2120</v>
      </c>
    </row>
    <row r="1060" spans="1:3" ht="15" x14ac:dyDescent="0.25">
      <c r="A1060" s="167" t="s">
        <v>2034</v>
      </c>
      <c r="B1060" s="167" t="s">
        <v>27</v>
      </c>
      <c r="C1060" s="167" t="s">
        <v>2120</v>
      </c>
    </row>
    <row r="1061" spans="1:3" ht="15" x14ac:dyDescent="0.25">
      <c r="A1061" s="167" t="s">
        <v>1228</v>
      </c>
      <c r="B1061" s="167" t="s">
        <v>2035</v>
      </c>
      <c r="C1061" s="167" t="s">
        <v>2120</v>
      </c>
    </row>
    <row r="1062" spans="1:3" ht="15" x14ac:dyDescent="0.25">
      <c r="A1062" s="167" t="s">
        <v>1220</v>
      </c>
      <c r="B1062" s="167" t="s">
        <v>72</v>
      </c>
      <c r="C1062" s="167" t="s">
        <v>2120</v>
      </c>
    </row>
    <row r="1063" spans="1:3" ht="15" x14ac:dyDescent="0.25">
      <c r="A1063" s="167" t="s">
        <v>2036</v>
      </c>
      <c r="B1063" s="167" t="s">
        <v>58</v>
      </c>
      <c r="C1063" s="167" t="s">
        <v>2120</v>
      </c>
    </row>
    <row r="1064" spans="1:3" ht="15" x14ac:dyDescent="0.25">
      <c r="A1064" s="167" t="s">
        <v>2037</v>
      </c>
      <c r="B1064" s="167" t="s">
        <v>59</v>
      </c>
      <c r="C1064" s="167" t="s">
        <v>2120</v>
      </c>
    </row>
    <row r="1065" spans="1:3" ht="15" x14ac:dyDescent="0.25">
      <c r="A1065" s="167" t="s">
        <v>90</v>
      </c>
      <c r="B1065" s="167" t="s">
        <v>91</v>
      </c>
      <c r="C1065" s="167" t="s">
        <v>2121</v>
      </c>
    </row>
    <row r="1066" spans="1:3" ht="15" x14ac:dyDescent="0.25">
      <c r="A1066" s="167" t="s">
        <v>99</v>
      </c>
      <c r="B1066" s="167" t="s">
        <v>100</v>
      </c>
      <c r="C1066" s="167" t="s">
        <v>2120</v>
      </c>
    </row>
    <row r="1067" spans="1:3" ht="15" x14ac:dyDescent="0.25">
      <c r="A1067" s="167" t="s">
        <v>60</v>
      </c>
      <c r="B1067" s="167" t="s">
        <v>61</v>
      </c>
      <c r="C1067" s="167" t="s">
        <v>2120</v>
      </c>
    </row>
    <row r="1068" spans="1:3" ht="15" x14ac:dyDescent="0.25">
      <c r="A1068" s="167" t="s">
        <v>56</v>
      </c>
      <c r="B1068" s="167" t="s">
        <v>57</v>
      </c>
      <c r="C1068" s="167" t="s">
        <v>2120</v>
      </c>
    </row>
    <row r="1069" spans="1:3" ht="15" x14ac:dyDescent="0.25">
      <c r="A1069" s="167" t="s">
        <v>86</v>
      </c>
      <c r="B1069" s="167" t="s">
        <v>87</v>
      </c>
      <c r="C1069" s="167" t="s">
        <v>2121</v>
      </c>
    </row>
    <row r="1070" spans="1:3" ht="15" x14ac:dyDescent="0.25">
      <c r="A1070" s="167" t="s">
        <v>106</v>
      </c>
      <c r="B1070" s="167" t="s">
        <v>107</v>
      </c>
      <c r="C1070" s="167" t="s">
        <v>2121</v>
      </c>
    </row>
    <row r="1071" spans="1:3" ht="15" x14ac:dyDescent="0.25">
      <c r="A1071" s="167" t="s">
        <v>88</v>
      </c>
      <c r="B1071" s="167" t="s">
        <v>89</v>
      </c>
      <c r="C1071" s="167" t="s">
        <v>2121</v>
      </c>
    </row>
    <row r="1072" spans="1:3" ht="15" x14ac:dyDescent="0.25">
      <c r="A1072" s="167" t="s">
        <v>2038</v>
      </c>
      <c r="B1072" s="167" t="s">
        <v>2039</v>
      </c>
      <c r="C1072" s="167" t="s">
        <v>2121</v>
      </c>
    </row>
    <row r="1073" spans="1:3" ht="15" x14ac:dyDescent="0.25">
      <c r="A1073" s="167" t="s">
        <v>78</v>
      </c>
      <c r="B1073" s="167" t="s">
        <v>79</v>
      </c>
      <c r="C1073" s="167" t="s">
        <v>2120</v>
      </c>
    </row>
    <row r="1074" spans="1:3" ht="15" x14ac:dyDescent="0.25">
      <c r="A1074" s="167" t="s">
        <v>2040</v>
      </c>
      <c r="B1074" s="167" t="s">
        <v>2041</v>
      </c>
      <c r="C1074" s="167" t="s">
        <v>2121</v>
      </c>
    </row>
    <row r="1075" spans="1:3" ht="15" x14ac:dyDescent="0.25">
      <c r="A1075" s="167" t="s">
        <v>2042</v>
      </c>
      <c r="B1075" s="167" t="s">
        <v>2043</v>
      </c>
      <c r="C1075" s="167" t="s">
        <v>2121</v>
      </c>
    </row>
    <row r="1076" spans="1:3" ht="15" x14ac:dyDescent="0.25">
      <c r="A1076" s="167" t="s">
        <v>2044</v>
      </c>
      <c r="B1076" s="167" t="s">
        <v>2045</v>
      </c>
      <c r="C1076" s="167" t="s">
        <v>2120</v>
      </c>
    </row>
    <row r="1077" spans="1:3" ht="15" x14ac:dyDescent="0.25">
      <c r="A1077" s="167" t="s">
        <v>2046</v>
      </c>
      <c r="B1077" s="167" t="s">
        <v>2047</v>
      </c>
      <c r="C1077" s="167" t="s">
        <v>2121</v>
      </c>
    </row>
    <row r="1078" spans="1:3" ht="15" x14ac:dyDescent="0.25">
      <c r="A1078" s="167" t="s">
        <v>1218</v>
      </c>
      <c r="B1078" s="167" t="s">
        <v>1219</v>
      </c>
      <c r="C1078" s="167" t="s">
        <v>2120</v>
      </c>
    </row>
    <row r="1079" spans="1:3" ht="15" x14ac:dyDescent="0.25">
      <c r="A1079" s="167" t="s">
        <v>2048</v>
      </c>
      <c r="B1079" s="167" t="s">
        <v>2049</v>
      </c>
      <c r="C1079" s="167" t="s">
        <v>2121</v>
      </c>
    </row>
    <row r="1080" spans="1:3" ht="15" x14ac:dyDescent="0.25">
      <c r="A1080" s="167" t="s">
        <v>2050</v>
      </c>
      <c r="B1080" s="167" t="s">
        <v>2051</v>
      </c>
      <c r="C1080" s="167" t="s">
        <v>2121</v>
      </c>
    </row>
    <row r="1081" spans="1:3" ht="15" x14ac:dyDescent="0.25">
      <c r="A1081" s="167" t="s">
        <v>2052</v>
      </c>
      <c r="B1081" s="167" t="s">
        <v>2053</v>
      </c>
      <c r="C1081" s="167" t="s">
        <v>2121</v>
      </c>
    </row>
    <row r="1082" spans="1:3" ht="15" x14ac:dyDescent="0.25">
      <c r="A1082" s="167" t="s">
        <v>2054</v>
      </c>
      <c r="B1082" s="167" t="s">
        <v>2055</v>
      </c>
      <c r="C1082" s="167" t="s">
        <v>4</v>
      </c>
    </row>
    <row r="1083" spans="1:3" ht="15" x14ac:dyDescent="0.25">
      <c r="A1083" s="167" t="s">
        <v>2056</v>
      </c>
      <c r="B1083" s="167" t="s">
        <v>21</v>
      </c>
      <c r="C1083" s="167" t="s">
        <v>4</v>
      </c>
    </row>
    <row r="1084" spans="1:3" ht="15" x14ac:dyDescent="0.25">
      <c r="A1084" s="167" t="s">
        <v>2057</v>
      </c>
      <c r="B1084" s="167" t="s">
        <v>2058</v>
      </c>
      <c r="C1084" s="167" t="s">
        <v>4</v>
      </c>
    </row>
    <row r="1085" spans="1:3" ht="15" x14ac:dyDescent="0.25">
      <c r="A1085" s="167" t="s">
        <v>2059</v>
      </c>
      <c r="B1085" s="167" t="s">
        <v>2060</v>
      </c>
      <c r="C1085" s="167" t="s">
        <v>4</v>
      </c>
    </row>
    <row r="1086" spans="1:3" ht="15" x14ac:dyDescent="0.25">
      <c r="A1086" s="167" t="s">
        <v>2061</v>
      </c>
      <c r="B1086" s="167" t="s">
        <v>2062</v>
      </c>
      <c r="C1086" s="167" t="s">
        <v>4</v>
      </c>
    </row>
    <row r="1087" spans="1:3" ht="15" x14ac:dyDescent="0.25">
      <c r="A1087" s="167" t="s">
        <v>2063</v>
      </c>
      <c r="B1087" s="167" t="s">
        <v>2064</v>
      </c>
      <c r="C1087" s="167" t="s">
        <v>2120</v>
      </c>
    </row>
    <row r="1088" spans="1:3" ht="15" x14ac:dyDescent="0.25">
      <c r="A1088" s="167" t="s">
        <v>2065</v>
      </c>
      <c r="B1088" s="167" t="s">
        <v>11</v>
      </c>
      <c r="C1088" s="167" t="s">
        <v>4</v>
      </c>
    </row>
    <row r="1089" spans="1:3" ht="15" x14ac:dyDescent="0.25">
      <c r="A1089" s="167" t="s">
        <v>2066</v>
      </c>
      <c r="B1089" s="167" t="s">
        <v>12</v>
      </c>
      <c r="C1089" s="167" t="s">
        <v>4</v>
      </c>
    </row>
    <row r="1090" spans="1:3" ht="15" x14ac:dyDescent="0.25">
      <c r="A1090" s="167" t="s">
        <v>2067</v>
      </c>
      <c r="B1090" s="167" t="s">
        <v>22</v>
      </c>
      <c r="C1090" s="167" t="s">
        <v>4</v>
      </c>
    </row>
    <row r="1091" spans="1:3" ht="15" x14ac:dyDescent="0.25">
      <c r="A1091" s="167" t="s">
        <v>13</v>
      </c>
      <c r="B1091" s="167" t="s">
        <v>14</v>
      </c>
      <c r="C1091" s="167" t="s">
        <v>4</v>
      </c>
    </row>
    <row r="1092" spans="1:3" ht="15" x14ac:dyDescent="0.25">
      <c r="A1092" s="167" t="s">
        <v>7</v>
      </c>
      <c r="B1092" s="167" t="s">
        <v>8</v>
      </c>
      <c r="C1092" s="167" t="s">
        <v>4</v>
      </c>
    </row>
    <row r="1093" spans="1:3" ht="15" x14ac:dyDescent="0.25">
      <c r="A1093" s="167" t="s">
        <v>2068</v>
      </c>
      <c r="B1093" s="167" t="s">
        <v>2069</v>
      </c>
      <c r="C1093" s="167" t="s">
        <v>4</v>
      </c>
    </row>
    <row r="1094" spans="1:3" ht="15" x14ac:dyDescent="0.25">
      <c r="A1094" s="167" t="s">
        <v>2070</v>
      </c>
      <c r="B1094" s="167" t="s">
        <v>2071</v>
      </c>
      <c r="C1094" s="167" t="s">
        <v>2120</v>
      </c>
    </row>
    <row r="1095" spans="1:3" ht="15" x14ac:dyDescent="0.25">
      <c r="A1095" s="167" t="s">
        <v>2072</v>
      </c>
      <c r="B1095" s="167" t="s">
        <v>2073</v>
      </c>
      <c r="C1095" s="167" t="s">
        <v>2120</v>
      </c>
    </row>
    <row r="1096" spans="1:3" ht="15" x14ac:dyDescent="0.25">
      <c r="A1096" s="167" t="s">
        <v>2074</v>
      </c>
      <c r="B1096" s="167" t="s">
        <v>2075</v>
      </c>
      <c r="C1096" s="167" t="s">
        <v>2121</v>
      </c>
    </row>
    <row r="1097" spans="1:3" ht="15" x14ac:dyDescent="0.25">
      <c r="A1097" s="167" t="s">
        <v>2076</v>
      </c>
      <c r="B1097" s="167" t="s">
        <v>105</v>
      </c>
      <c r="C1097" s="167" t="s">
        <v>2121</v>
      </c>
    </row>
    <row r="1098" spans="1:3" ht="15" x14ac:dyDescent="0.25">
      <c r="A1098" s="167" t="s">
        <v>2077</v>
      </c>
      <c r="B1098" s="167" t="s">
        <v>98</v>
      </c>
      <c r="C1098" s="167" t="s">
        <v>2121</v>
      </c>
    </row>
    <row r="1099" spans="1:3" ht="15" x14ac:dyDescent="0.25">
      <c r="A1099" s="167" t="s">
        <v>2078</v>
      </c>
      <c r="B1099" s="167" t="s">
        <v>109</v>
      </c>
      <c r="C1099" s="167" t="s">
        <v>2121</v>
      </c>
    </row>
    <row r="1100" spans="1:3" ht="15" x14ac:dyDescent="0.25">
      <c r="A1100" s="167" t="s">
        <v>2079</v>
      </c>
      <c r="B1100" s="167" t="s">
        <v>2080</v>
      </c>
      <c r="C1100" s="167" t="s">
        <v>2121</v>
      </c>
    </row>
    <row r="1101" spans="1:3" ht="15" x14ac:dyDescent="0.25">
      <c r="A1101" s="167" t="s">
        <v>2081</v>
      </c>
      <c r="B1101" s="167" t="s">
        <v>93</v>
      </c>
      <c r="C1101" s="167" t="s">
        <v>2121</v>
      </c>
    </row>
    <row r="1102" spans="1:3" ht="15" x14ac:dyDescent="0.25">
      <c r="A1102" s="167" t="s">
        <v>2082</v>
      </c>
      <c r="B1102" s="167" t="s">
        <v>2083</v>
      </c>
      <c r="C1102" s="167" t="s">
        <v>2121</v>
      </c>
    </row>
    <row r="1103" spans="1:3" ht="15" x14ac:dyDescent="0.25">
      <c r="A1103" s="167" t="s">
        <v>2084</v>
      </c>
      <c r="B1103" s="167" t="s">
        <v>2085</v>
      </c>
      <c r="C1103" s="167" t="s">
        <v>2121</v>
      </c>
    </row>
    <row r="1104" spans="1:3" ht="15" x14ac:dyDescent="0.25">
      <c r="A1104" s="167" t="s">
        <v>2086</v>
      </c>
      <c r="B1104" s="167" t="s">
        <v>84</v>
      </c>
      <c r="C1104" s="167" t="s">
        <v>2120</v>
      </c>
    </row>
    <row r="1105" spans="1:3" ht="15" x14ac:dyDescent="0.25">
      <c r="A1105" s="167" t="s">
        <v>2087</v>
      </c>
      <c r="B1105" s="167" t="s">
        <v>85</v>
      </c>
      <c r="C1105" s="167" t="s">
        <v>2121</v>
      </c>
    </row>
    <row r="1106" spans="1:3" ht="15" x14ac:dyDescent="0.25">
      <c r="A1106" s="167" t="s">
        <v>2088</v>
      </c>
      <c r="B1106" s="167" t="s">
        <v>92</v>
      </c>
      <c r="C1106" s="167" t="s">
        <v>2121</v>
      </c>
    </row>
    <row r="1107" spans="1:3" ht="15" x14ac:dyDescent="0.25">
      <c r="A1107" s="167" t="s">
        <v>2089</v>
      </c>
      <c r="B1107" s="167" t="s">
        <v>30</v>
      </c>
      <c r="C1107" s="167" t="s">
        <v>2120</v>
      </c>
    </row>
    <row r="1108" spans="1:3" ht="15" x14ac:dyDescent="0.25">
      <c r="A1108" s="167" t="s">
        <v>2090</v>
      </c>
      <c r="B1108" s="167" t="s">
        <v>2091</v>
      </c>
      <c r="C1108" s="167" t="s">
        <v>2120</v>
      </c>
    </row>
    <row r="1109" spans="1:3" ht="15" x14ac:dyDescent="0.25">
      <c r="A1109" s="167" t="s">
        <v>2092</v>
      </c>
      <c r="B1109" s="167" t="s">
        <v>40</v>
      </c>
      <c r="C1109" s="167" t="s">
        <v>2120</v>
      </c>
    </row>
    <row r="1110" spans="1:3" ht="15" x14ac:dyDescent="0.25">
      <c r="A1110" s="167" t="s">
        <v>96</v>
      </c>
      <c r="B1110" s="167" t="s">
        <v>97</v>
      </c>
      <c r="C1110" s="167" t="s">
        <v>2121</v>
      </c>
    </row>
    <row r="1111" spans="1:3" ht="15" x14ac:dyDescent="0.25">
      <c r="A1111" s="167" t="s">
        <v>2093</v>
      </c>
      <c r="B1111" s="167" t="s">
        <v>2094</v>
      </c>
      <c r="C1111" s="167" t="s">
        <v>2120</v>
      </c>
    </row>
    <row r="1112" spans="1:3" ht="15" x14ac:dyDescent="0.25">
      <c r="A1112" s="167" t="s">
        <v>70</v>
      </c>
      <c r="B1112" s="167" t="s">
        <v>71</v>
      </c>
      <c r="C1112" s="167" t="s">
        <v>2120</v>
      </c>
    </row>
    <row r="1113" spans="1:3" ht="15" x14ac:dyDescent="0.25">
      <c r="A1113" s="167" t="s">
        <v>101</v>
      </c>
      <c r="B1113" s="167" t="s">
        <v>102</v>
      </c>
      <c r="C1113" s="167" t="s">
        <v>2120</v>
      </c>
    </row>
    <row r="1114" spans="1:3" ht="15" x14ac:dyDescent="0.25">
      <c r="A1114" s="167" t="s">
        <v>36</v>
      </c>
      <c r="B1114" s="167" t="s">
        <v>37</v>
      </c>
      <c r="C1114" s="167" t="s">
        <v>2120</v>
      </c>
    </row>
    <row r="1115" spans="1:3" ht="15" x14ac:dyDescent="0.25">
      <c r="A1115" s="167" t="s">
        <v>19</v>
      </c>
      <c r="B1115" s="167" t="s">
        <v>20</v>
      </c>
      <c r="C1115" s="167" t="s">
        <v>4</v>
      </c>
    </row>
    <row r="1116" spans="1:3" ht="15" x14ac:dyDescent="0.25">
      <c r="A1116" s="167" t="s">
        <v>17</v>
      </c>
      <c r="B1116" s="167" t="s">
        <v>18</v>
      </c>
      <c r="C1116" s="167" t="s">
        <v>4</v>
      </c>
    </row>
    <row r="1117" spans="1:3" ht="15" x14ac:dyDescent="0.25">
      <c r="A1117" s="167" t="s">
        <v>44</v>
      </c>
      <c r="B1117" s="167" t="s">
        <v>45</v>
      </c>
      <c r="C1117" s="167" t="s">
        <v>2120</v>
      </c>
    </row>
    <row r="1118" spans="1:3" ht="15" x14ac:dyDescent="0.25">
      <c r="A1118" s="167" t="s">
        <v>46</v>
      </c>
      <c r="B1118" s="167" t="s">
        <v>47</v>
      </c>
      <c r="C1118" s="167" t="s">
        <v>2120</v>
      </c>
    </row>
    <row r="1119" spans="1:3" ht="15" x14ac:dyDescent="0.25">
      <c r="A1119" s="167" t="s">
        <v>48</v>
      </c>
      <c r="B1119" s="167" t="s">
        <v>49</v>
      </c>
      <c r="C1119" s="167" t="s">
        <v>2120</v>
      </c>
    </row>
    <row r="1120" spans="1:3" ht="15" x14ac:dyDescent="0.25">
      <c r="A1120" s="167" t="s">
        <v>50</v>
      </c>
      <c r="B1120" s="167" t="s">
        <v>51</v>
      </c>
      <c r="C1120" s="167" t="s">
        <v>2120</v>
      </c>
    </row>
    <row r="1121" spans="1:3" ht="15" x14ac:dyDescent="0.25">
      <c r="A1121" s="167" t="s">
        <v>52</v>
      </c>
      <c r="B1121" s="167" t="s">
        <v>53</v>
      </c>
      <c r="C1121" s="167" t="s">
        <v>2120</v>
      </c>
    </row>
    <row r="1122" spans="1:3" ht="15" x14ac:dyDescent="0.25">
      <c r="A1122" s="167" t="s">
        <v>54</v>
      </c>
      <c r="B1122" s="167" t="s">
        <v>55</v>
      </c>
      <c r="C1122" s="167" t="s">
        <v>2120</v>
      </c>
    </row>
    <row r="1123" spans="1:3" ht="15" x14ac:dyDescent="0.25">
      <c r="A1123" s="167" t="s">
        <v>94</v>
      </c>
      <c r="B1123" s="167" t="s">
        <v>95</v>
      </c>
      <c r="C1123" s="167" t="s">
        <v>2121</v>
      </c>
    </row>
    <row r="1124" spans="1:3" ht="15" x14ac:dyDescent="0.25">
      <c r="A1124" s="167" t="s">
        <v>65</v>
      </c>
      <c r="B1124" s="167" t="s">
        <v>66</v>
      </c>
      <c r="C1124" s="167" t="s">
        <v>2120</v>
      </c>
    </row>
    <row r="1125" spans="1:3" ht="15" x14ac:dyDescent="0.25">
      <c r="A1125" s="167" t="s">
        <v>41</v>
      </c>
      <c r="B1125" s="167" t="s">
        <v>42</v>
      </c>
      <c r="C1125" s="167" t="s">
        <v>2120</v>
      </c>
    </row>
    <row r="1126" spans="1:3" ht="15" x14ac:dyDescent="0.25">
      <c r="A1126" s="167" t="s">
        <v>103</v>
      </c>
      <c r="B1126" s="167" t="s">
        <v>104</v>
      </c>
      <c r="C1126" s="167" t="s">
        <v>2120</v>
      </c>
    </row>
    <row r="1127" spans="1:3" ht="15" x14ac:dyDescent="0.25">
      <c r="A1127" s="167" t="s">
        <v>1216</v>
      </c>
      <c r="B1127" s="167" t="s">
        <v>108</v>
      </c>
      <c r="C1127" s="167" t="s">
        <v>2121</v>
      </c>
    </row>
    <row r="1128" spans="1:3" ht="15" x14ac:dyDescent="0.25">
      <c r="A1128" s="167" t="s">
        <v>38</v>
      </c>
      <c r="B1128" s="167" t="s">
        <v>39</v>
      </c>
      <c r="C1128" s="167" t="s">
        <v>2120</v>
      </c>
    </row>
    <row r="1129" spans="1:3" ht="15" x14ac:dyDescent="0.25">
      <c r="A1129" s="167" t="s">
        <v>23</v>
      </c>
      <c r="B1129" s="167" t="s">
        <v>24</v>
      </c>
      <c r="C1129" s="167" t="s">
        <v>2115</v>
      </c>
    </row>
  </sheetData>
  <sheetProtection selectLockedCells="1" selectUnlockedCells="1"/>
  <conditionalFormatting sqref="A69">
    <cfRule type="cellIs" dxfId="2" priority="2" stopIfTrue="1" operator="equal">
      <formula>"A"</formula>
    </cfRule>
  </conditionalFormatting>
  <conditionalFormatting sqref="A69">
    <cfRule type="expression" dxfId="1" priority="3" stopIfTrue="1">
      <formula>(#REF!=18%)</formula>
    </cfRule>
  </conditionalFormatting>
  <conditionalFormatting sqref="A69">
    <cfRule type="expression" dxfId="0" priority="1" stopIfTrue="1">
      <formula>(#REF!=18%)</formula>
    </cfRule>
  </conditionalFormatting>
  <dataValidations count="1">
    <dataValidation type="decimal" allowBlank="1" showInputMessage="1" showErrorMessage="1" sqref="D3" xr:uid="{00000000-0002-0000-0200-000000000000}">
      <formula1>0.0000000000789</formula1>
      <formula2>0.000000000125</formula2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110" orientation="portrait" r:id="rId1"/>
  <headerFooter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"/>
  <sheetViews>
    <sheetView workbookViewId="0">
      <selection activeCell="A2" sqref="A2"/>
    </sheetView>
  </sheetViews>
  <sheetFormatPr defaultRowHeight="12.75" x14ac:dyDescent="0.2"/>
  <cols>
    <col min="1" max="1" width="12.33203125" bestFit="1" customWidth="1"/>
    <col min="2" max="2" width="27.6640625" bestFit="1" customWidth="1"/>
    <col min="3" max="3" width="16.6640625" bestFit="1" customWidth="1"/>
    <col min="4" max="4" width="16.6640625" hidden="1" customWidth="1"/>
    <col min="5" max="5" width="12.5" hidden="1" customWidth="1"/>
    <col min="6" max="6" width="23" customWidth="1"/>
    <col min="7" max="7" width="22" hidden="1" customWidth="1"/>
    <col min="8" max="8" width="4.1640625" hidden="1" customWidth="1"/>
  </cols>
  <sheetData>
    <row r="1" spans="1:8" ht="30.75" customHeight="1" x14ac:dyDescent="0.2">
      <c r="A1" s="131" t="s">
        <v>2112</v>
      </c>
      <c r="B1" s="132" t="s">
        <v>1211</v>
      </c>
      <c r="C1" s="132" t="s">
        <v>2110</v>
      </c>
      <c r="D1" s="132" t="s">
        <v>2111</v>
      </c>
      <c r="E1" s="133" t="s">
        <v>1215</v>
      </c>
      <c r="F1" s="134" t="s">
        <v>1212</v>
      </c>
      <c r="G1" s="59" t="s">
        <v>1213</v>
      </c>
      <c r="H1" s="59" t="s">
        <v>1217</v>
      </c>
    </row>
    <row r="2" spans="1:8" x14ac:dyDescent="0.2">
      <c r="A2" s="169">
        <v>12437</v>
      </c>
      <c r="B2" t="s">
        <v>2127</v>
      </c>
      <c r="C2" s="155" t="s">
        <v>2128</v>
      </c>
      <c r="D2" s="60" t="str">
        <f>+C2</f>
        <v>ROURKELA</v>
      </c>
      <c r="E2" s="155"/>
      <c r="F2" s="156" t="s">
        <v>2129</v>
      </c>
      <c r="G2" s="60" t="e">
        <f>+F2&amp;$H$2&amp;#REF!</f>
        <v>#REF!</v>
      </c>
      <c r="H2" t="s">
        <v>1214</v>
      </c>
    </row>
    <row r="3" spans="1:8" x14ac:dyDescent="0.2">
      <c r="A3" s="61"/>
      <c r="B3" s="60"/>
      <c r="C3" s="60"/>
      <c r="D3" s="60">
        <f t="shared" ref="D3:D57" si="0">+C3</f>
        <v>0</v>
      </c>
      <c r="E3" s="60"/>
      <c r="F3" s="61"/>
      <c r="G3" s="60" t="str">
        <f t="shared" ref="G3:G57" si="1">+F3&amp;$H$2&amp;A3</f>
        <v xml:space="preserve"> /</v>
      </c>
    </row>
    <row r="4" spans="1:8" x14ac:dyDescent="0.2">
      <c r="A4" s="61"/>
      <c r="B4" s="60"/>
      <c r="C4" s="60"/>
      <c r="D4" s="60">
        <f t="shared" si="0"/>
        <v>0</v>
      </c>
      <c r="E4" s="60"/>
      <c r="F4" s="61"/>
      <c r="G4" s="60" t="str">
        <f t="shared" si="1"/>
        <v xml:space="preserve"> /</v>
      </c>
    </row>
    <row r="5" spans="1:8" x14ac:dyDescent="0.2">
      <c r="A5" s="61"/>
      <c r="B5" s="60"/>
      <c r="C5" s="60"/>
      <c r="D5" s="60">
        <f t="shared" si="0"/>
        <v>0</v>
      </c>
      <c r="E5" s="60"/>
      <c r="F5" s="61"/>
      <c r="G5" s="60" t="str">
        <f t="shared" si="1"/>
        <v xml:space="preserve"> /</v>
      </c>
    </row>
    <row r="6" spans="1:8" x14ac:dyDescent="0.2">
      <c r="A6" s="61"/>
      <c r="B6" s="60"/>
      <c r="C6" s="60"/>
      <c r="D6" s="60">
        <f t="shared" si="0"/>
        <v>0</v>
      </c>
      <c r="E6" s="60"/>
      <c r="F6" s="61"/>
      <c r="G6" s="60" t="str">
        <f t="shared" si="1"/>
        <v xml:space="preserve"> /</v>
      </c>
    </row>
    <row r="7" spans="1:8" x14ac:dyDescent="0.2">
      <c r="A7" s="61"/>
      <c r="B7" s="60"/>
      <c r="C7" s="60"/>
      <c r="D7" s="60">
        <f t="shared" si="0"/>
        <v>0</v>
      </c>
      <c r="E7" s="60"/>
      <c r="F7" s="61"/>
      <c r="G7" s="60" t="str">
        <f t="shared" si="1"/>
        <v xml:space="preserve"> /</v>
      </c>
    </row>
    <row r="8" spans="1:8" x14ac:dyDescent="0.2">
      <c r="A8" s="61"/>
      <c r="B8" s="60"/>
      <c r="C8" s="60"/>
      <c r="D8" s="60">
        <f t="shared" si="0"/>
        <v>0</v>
      </c>
      <c r="E8" s="60"/>
      <c r="F8" s="61"/>
      <c r="G8" s="60" t="str">
        <f t="shared" si="1"/>
        <v xml:space="preserve"> /</v>
      </c>
    </row>
    <row r="9" spans="1:8" x14ac:dyDescent="0.2">
      <c r="A9" s="61"/>
      <c r="B9" s="60"/>
      <c r="C9" s="60"/>
      <c r="D9" s="60">
        <f t="shared" si="0"/>
        <v>0</v>
      </c>
      <c r="E9" s="60"/>
      <c r="F9" s="61"/>
      <c r="G9" s="60" t="str">
        <f t="shared" si="1"/>
        <v xml:space="preserve"> /</v>
      </c>
    </row>
    <row r="10" spans="1:8" x14ac:dyDescent="0.2">
      <c r="A10" s="61"/>
      <c r="B10" s="60"/>
      <c r="C10" s="60"/>
      <c r="D10" s="60">
        <f t="shared" si="0"/>
        <v>0</v>
      </c>
      <c r="E10" s="60"/>
      <c r="F10" s="61"/>
      <c r="G10" s="60" t="str">
        <f t="shared" si="1"/>
        <v xml:space="preserve"> /</v>
      </c>
    </row>
    <row r="11" spans="1:8" x14ac:dyDescent="0.2">
      <c r="A11" s="61"/>
      <c r="B11" s="60"/>
      <c r="C11" s="60"/>
      <c r="D11" s="60">
        <f t="shared" si="0"/>
        <v>0</v>
      </c>
      <c r="E11" s="60"/>
      <c r="F11" s="61"/>
      <c r="G11" s="60" t="str">
        <f t="shared" si="1"/>
        <v xml:space="preserve"> /</v>
      </c>
    </row>
    <row r="12" spans="1:8" x14ac:dyDescent="0.2">
      <c r="A12" s="61"/>
      <c r="B12" s="60"/>
      <c r="C12" s="60"/>
      <c r="D12" s="60">
        <f t="shared" si="0"/>
        <v>0</v>
      </c>
      <c r="E12" s="60"/>
      <c r="F12" s="61"/>
      <c r="G12" s="60" t="str">
        <f t="shared" si="1"/>
        <v xml:space="preserve"> /</v>
      </c>
    </row>
    <row r="13" spans="1:8" x14ac:dyDescent="0.2">
      <c r="A13" s="61"/>
      <c r="B13" s="60"/>
      <c r="C13" s="60"/>
      <c r="D13" s="60">
        <f t="shared" si="0"/>
        <v>0</v>
      </c>
      <c r="E13" s="60"/>
      <c r="F13" s="61"/>
      <c r="G13" s="60" t="str">
        <f t="shared" si="1"/>
        <v xml:space="preserve"> /</v>
      </c>
    </row>
    <row r="14" spans="1:8" x14ac:dyDescent="0.2">
      <c r="A14" s="61"/>
      <c r="B14" s="60"/>
      <c r="C14" s="60"/>
      <c r="D14" s="60">
        <f t="shared" si="0"/>
        <v>0</v>
      </c>
      <c r="E14" s="60"/>
      <c r="F14" s="61"/>
      <c r="G14" s="60" t="str">
        <f t="shared" si="1"/>
        <v xml:space="preserve"> /</v>
      </c>
    </row>
    <row r="15" spans="1:8" x14ac:dyDescent="0.2">
      <c r="D15" s="60">
        <f t="shared" si="0"/>
        <v>0</v>
      </c>
      <c r="G15" s="60" t="str">
        <f t="shared" si="1"/>
        <v xml:space="preserve"> /</v>
      </c>
    </row>
    <row r="16" spans="1:8" x14ac:dyDescent="0.2">
      <c r="D16" s="60">
        <f t="shared" si="0"/>
        <v>0</v>
      </c>
      <c r="G16" s="60" t="str">
        <f t="shared" si="1"/>
        <v xml:space="preserve"> /</v>
      </c>
    </row>
    <row r="17" spans="4:7" x14ac:dyDescent="0.2">
      <c r="D17" s="60">
        <f t="shared" si="0"/>
        <v>0</v>
      </c>
      <c r="G17" s="60" t="str">
        <f t="shared" si="1"/>
        <v xml:space="preserve"> /</v>
      </c>
    </row>
    <row r="18" spans="4:7" x14ac:dyDescent="0.2">
      <c r="D18" s="60">
        <f t="shared" si="0"/>
        <v>0</v>
      </c>
      <c r="G18" s="60" t="str">
        <f t="shared" si="1"/>
        <v xml:space="preserve"> /</v>
      </c>
    </row>
    <row r="19" spans="4:7" x14ac:dyDescent="0.2">
      <c r="D19" s="60">
        <f t="shared" si="0"/>
        <v>0</v>
      </c>
      <c r="G19" s="60" t="str">
        <f t="shared" si="1"/>
        <v xml:space="preserve"> /</v>
      </c>
    </row>
    <row r="20" spans="4:7" x14ac:dyDescent="0.2">
      <c r="D20" s="60">
        <f t="shared" si="0"/>
        <v>0</v>
      </c>
      <c r="G20" s="60" t="str">
        <f t="shared" si="1"/>
        <v xml:space="preserve"> /</v>
      </c>
    </row>
    <row r="21" spans="4:7" x14ac:dyDescent="0.2">
      <c r="D21" s="60">
        <f t="shared" si="0"/>
        <v>0</v>
      </c>
      <c r="G21" s="60" t="str">
        <f t="shared" si="1"/>
        <v xml:space="preserve"> /</v>
      </c>
    </row>
    <row r="22" spans="4:7" x14ac:dyDescent="0.2">
      <c r="D22" s="60">
        <f t="shared" si="0"/>
        <v>0</v>
      </c>
      <c r="G22" s="60" t="str">
        <f t="shared" si="1"/>
        <v xml:space="preserve"> /</v>
      </c>
    </row>
    <row r="23" spans="4:7" x14ac:dyDescent="0.2">
      <c r="D23" s="60">
        <f t="shared" si="0"/>
        <v>0</v>
      </c>
      <c r="G23" s="60" t="str">
        <f t="shared" si="1"/>
        <v xml:space="preserve"> /</v>
      </c>
    </row>
    <row r="24" spans="4:7" x14ac:dyDescent="0.2">
      <c r="D24" s="60">
        <f t="shared" si="0"/>
        <v>0</v>
      </c>
      <c r="G24" s="60" t="str">
        <f t="shared" si="1"/>
        <v xml:space="preserve"> /</v>
      </c>
    </row>
    <row r="25" spans="4:7" x14ac:dyDescent="0.2">
      <c r="D25" s="60">
        <f t="shared" si="0"/>
        <v>0</v>
      </c>
      <c r="G25" s="60" t="str">
        <f t="shared" si="1"/>
        <v xml:space="preserve"> /</v>
      </c>
    </row>
    <row r="26" spans="4:7" x14ac:dyDescent="0.2">
      <c r="D26" s="60">
        <f t="shared" si="0"/>
        <v>0</v>
      </c>
      <c r="G26" s="60" t="str">
        <f t="shared" si="1"/>
        <v xml:space="preserve"> /</v>
      </c>
    </row>
    <row r="27" spans="4:7" x14ac:dyDescent="0.2">
      <c r="D27" s="60">
        <f t="shared" si="0"/>
        <v>0</v>
      </c>
      <c r="G27" s="60" t="str">
        <f t="shared" si="1"/>
        <v xml:space="preserve"> /</v>
      </c>
    </row>
    <row r="28" spans="4:7" x14ac:dyDescent="0.2">
      <c r="D28" s="60">
        <f t="shared" si="0"/>
        <v>0</v>
      </c>
      <c r="G28" s="60" t="str">
        <f t="shared" si="1"/>
        <v xml:space="preserve"> /</v>
      </c>
    </row>
    <row r="29" spans="4:7" x14ac:dyDescent="0.2">
      <c r="D29" s="60">
        <f t="shared" si="0"/>
        <v>0</v>
      </c>
      <c r="G29" s="60" t="str">
        <f t="shared" si="1"/>
        <v xml:space="preserve"> /</v>
      </c>
    </row>
    <row r="30" spans="4:7" x14ac:dyDescent="0.2">
      <c r="D30" s="60">
        <f t="shared" si="0"/>
        <v>0</v>
      </c>
      <c r="G30" s="60" t="str">
        <f t="shared" si="1"/>
        <v xml:space="preserve"> /</v>
      </c>
    </row>
    <row r="31" spans="4:7" x14ac:dyDescent="0.2">
      <c r="D31" s="60">
        <f t="shared" si="0"/>
        <v>0</v>
      </c>
      <c r="G31" s="60" t="str">
        <f t="shared" si="1"/>
        <v xml:space="preserve"> /</v>
      </c>
    </row>
    <row r="32" spans="4:7" x14ac:dyDescent="0.2">
      <c r="D32" s="60">
        <f t="shared" si="0"/>
        <v>0</v>
      </c>
      <c r="G32" s="60" t="str">
        <f t="shared" si="1"/>
        <v xml:space="preserve"> /</v>
      </c>
    </row>
    <row r="33" spans="4:7" x14ac:dyDescent="0.2">
      <c r="D33" s="60">
        <f t="shared" si="0"/>
        <v>0</v>
      </c>
      <c r="G33" s="60" t="str">
        <f t="shared" si="1"/>
        <v xml:space="preserve"> /</v>
      </c>
    </row>
    <row r="34" spans="4:7" x14ac:dyDescent="0.2">
      <c r="D34" s="60">
        <f t="shared" si="0"/>
        <v>0</v>
      </c>
      <c r="G34" s="60" t="str">
        <f t="shared" si="1"/>
        <v xml:space="preserve"> /</v>
      </c>
    </row>
    <row r="35" spans="4:7" x14ac:dyDescent="0.2">
      <c r="D35" s="60">
        <f t="shared" si="0"/>
        <v>0</v>
      </c>
      <c r="G35" s="60" t="str">
        <f t="shared" si="1"/>
        <v xml:space="preserve"> /</v>
      </c>
    </row>
    <row r="36" spans="4:7" x14ac:dyDescent="0.2">
      <c r="D36" s="60">
        <f t="shared" si="0"/>
        <v>0</v>
      </c>
      <c r="G36" s="60" t="str">
        <f t="shared" si="1"/>
        <v xml:space="preserve"> /</v>
      </c>
    </row>
    <row r="37" spans="4:7" x14ac:dyDescent="0.2">
      <c r="D37" s="60">
        <f t="shared" si="0"/>
        <v>0</v>
      </c>
      <c r="G37" s="60" t="str">
        <f t="shared" si="1"/>
        <v xml:space="preserve"> /</v>
      </c>
    </row>
    <row r="38" spans="4:7" x14ac:dyDescent="0.2">
      <c r="D38" s="60">
        <f t="shared" si="0"/>
        <v>0</v>
      </c>
      <c r="G38" s="60" t="str">
        <f t="shared" si="1"/>
        <v xml:space="preserve"> /</v>
      </c>
    </row>
    <row r="39" spans="4:7" x14ac:dyDescent="0.2">
      <c r="D39" s="60">
        <f t="shared" si="0"/>
        <v>0</v>
      </c>
      <c r="G39" s="60" t="str">
        <f t="shared" si="1"/>
        <v xml:space="preserve"> /</v>
      </c>
    </row>
    <row r="40" spans="4:7" x14ac:dyDescent="0.2">
      <c r="D40" s="60">
        <f t="shared" si="0"/>
        <v>0</v>
      </c>
      <c r="G40" s="60" t="str">
        <f t="shared" si="1"/>
        <v xml:space="preserve"> /</v>
      </c>
    </row>
    <row r="41" spans="4:7" x14ac:dyDescent="0.2">
      <c r="D41" s="60">
        <f t="shared" si="0"/>
        <v>0</v>
      </c>
      <c r="G41" s="60" t="str">
        <f t="shared" si="1"/>
        <v xml:space="preserve"> /</v>
      </c>
    </row>
    <row r="42" spans="4:7" x14ac:dyDescent="0.2">
      <c r="D42" s="60">
        <f t="shared" si="0"/>
        <v>0</v>
      </c>
      <c r="G42" s="60" t="str">
        <f t="shared" si="1"/>
        <v xml:space="preserve"> /</v>
      </c>
    </row>
    <row r="43" spans="4:7" x14ac:dyDescent="0.2">
      <c r="D43" s="60">
        <f t="shared" si="0"/>
        <v>0</v>
      </c>
      <c r="G43" s="60" t="str">
        <f t="shared" si="1"/>
        <v xml:space="preserve"> /</v>
      </c>
    </row>
    <row r="44" spans="4:7" x14ac:dyDescent="0.2">
      <c r="D44" s="60">
        <f t="shared" si="0"/>
        <v>0</v>
      </c>
      <c r="G44" s="60" t="str">
        <f t="shared" si="1"/>
        <v xml:space="preserve"> /</v>
      </c>
    </row>
    <row r="45" spans="4:7" x14ac:dyDescent="0.2">
      <c r="D45" s="60">
        <f t="shared" si="0"/>
        <v>0</v>
      </c>
      <c r="G45" s="60" t="str">
        <f t="shared" si="1"/>
        <v xml:space="preserve"> /</v>
      </c>
    </row>
    <row r="46" spans="4:7" x14ac:dyDescent="0.2">
      <c r="D46" s="60">
        <f t="shared" si="0"/>
        <v>0</v>
      </c>
      <c r="G46" s="60" t="str">
        <f t="shared" si="1"/>
        <v xml:space="preserve"> /</v>
      </c>
    </row>
    <row r="47" spans="4:7" x14ac:dyDescent="0.2">
      <c r="D47" s="60">
        <f t="shared" si="0"/>
        <v>0</v>
      </c>
      <c r="G47" s="60" t="str">
        <f t="shared" si="1"/>
        <v xml:space="preserve"> /</v>
      </c>
    </row>
    <row r="48" spans="4:7" x14ac:dyDescent="0.2">
      <c r="D48" s="60">
        <f t="shared" si="0"/>
        <v>0</v>
      </c>
      <c r="G48" s="60" t="str">
        <f t="shared" si="1"/>
        <v xml:space="preserve"> /</v>
      </c>
    </row>
    <row r="49" spans="4:7" x14ac:dyDescent="0.2">
      <c r="D49" s="60">
        <f t="shared" si="0"/>
        <v>0</v>
      </c>
      <c r="G49" s="60" t="str">
        <f t="shared" si="1"/>
        <v xml:space="preserve"> /</v>
      </c>
    </row>
    <row r="50" spans="4:7" x14ac:dyDescent="0.2">
      <c r="D50" s="60">
        <f t="shared" si="0"/>
        <v>0</v>
      </c>
      <c r="G50" s="60" t="str">
        <f t="shared" si="1"/>
        <v xml:space="preserve"> /</v>
      </c>
    </row>
    <row r="51" spans="4:7" x14ac:dyDescent="0.2">
      <c r="D51" s="60">
        <f t="shared" si="0"/>
        <v>0</v>
      </c>
      <c r="G51" s="60" t="str">
        <f t="shared" si="1"/>
        <v xml:space="preserve"> /</v>
      </c>
    </row>
    <row r="52" spans="4:7" x14ac:dyDescent="0.2">
      <c r="D52" s="60">
        <f t="shared" si="0"/>
        <v>0</v>
      </c>
      <c r="G52" s="60" t="str">
        <f t="shared" si="1"/>
        <v xml:space="preserve"> /</v>
      </c>
    </row>
    <row r="53" spans="4:7" x14ac:dyDescent="0.2">
      <c r="D53" s="60">
        <f t="shared" si="0"/>
        <v>0</v>
      </c>
      <c r="G53" s="60" t="str">
        <f t="shared" si="1"/>
        <v xml:space="preserve"> /</v>
      </c>
    </row>
    <row r="54" spans="4:7" x14ac:dyDescent="0.2">
      <c r="D54" s="60">
        <f t="shared" si="0"/>
        <v>0</v>
      </c>
      <c r="G54" s="60" t="str">
        <f t="shared" si="1"/>
        <v xml:space="preserve"> /</v>
      </c>
    </row>
    <row r="55" spans="4:7" x14ac:dyDescent="0.2">
      <c r="D55" s="60">
        <f t="shared" si="0"/>
        <v>0</v>
      </c>
      <c r="G55" s="60" t="str">
        <f t="shared" si="1"/>
        <v xml:space="preserve"> /</v>
      </c>
    </row>
    <row r="56" spans="4:7" x14ac:dyDescent="0.2">
      <c r="D56" s="60">
        <f t="shared" si="0"/>
        <v>0</v>
      </c>
      <c r="G56" s="60" t="str">
        <f t="shared" si="1"/>
        <v xml:space="preserve"> /</v>
      </c>
    </row>
    <row r="57" spans="4:7" x14ac:dyDescent="0.2">
      <c r="D57" s="60">
        <f t="shared" si="0"/>
        <v>0</v>
      </c>
      <c r="G57" s="60" t="str">
        <f t="shared" si="1"/>
        <v xml:space="preserve"> /</v>
      </c>
    </row>
  </sheetData>
  <dataValidations count="2">
    <dataValidation type="decimal" allowBlank="1" showInputMessage="1" showErrorMessage="1" sqref="D1:D57" xr:uid="{00000000-0002-0000-0300-000000000000}">
      <formula1>0.000000000000000789</formula1>
      <formula2>0.0000000001235</formula2>
    </dataValidation>
    <dataValidation type="decimal" allowBlank="1" showInputMessage="1" showErrorMessage="1" sqref="G1:H57" xr:uid="{00000000-0002-0000-0300-000001000000}">
      <formula1>0.00000000000000789</formula1>
      <formula2>0.00000000001235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Auto</vt:lpstr>
      <vt:lpstr>Sheet1</vt:lpstr>
      <vt:lpstr>Main List</vt:lpstr>
      <vt:lpstr>PART NO LIST</vt:lpstr>
      <vt:lpstr>Customers Details</vt:lpstr>
      <vt:lpstr>Auto!Print_Area</vt:lpstr>
      <vt:lpstr>Auto!Print_Titles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BALKRISHNA KSHIRSAGAR (840292)</dc:creator>
  <cp:lastModifiedBy>ASUS</cp:lastModifiedBy>
  <dcterms:created xsi:type="dcterms:W3CDTF">2018-01-13T09:50:18Z</dcterms:created>
  <dcterms:modified xsi:type="dcterms:W3CDTF">2019-10-30T16:17:05Z</dcterms:modified>
</cp:coreProperties>
</file>